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tables/table4.xml" ContentType="application/vnd.openxmlformats-officedocument.spreadsheetml.table+xml"/>
  <Override PartName="/xl/comments3.xml" ContentType="application/vnd.openxmlformats-officedocument.spreadsheetml.comments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15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16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drawings/drawing17.xml" ContentType="application/vnd.openxmlformats-officedocument.drawing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 codeName="{8C4F1C90-05EB-6A55-5F09-09C24B55AC0B}"/>
  <workbookPr codeName="EstaPasta_de_trabalho" defaultThemeVersion="124226"/>
  <bookViews>
    <workbookView xWindow="240" yWindow="105" windowWidth="14805" windowHeight="8010" tabRatio="0"/>
  </bookViews>
  <sheets>
    <sheet name="Ini" sheetId="1" r:id="rId1"/>
    <sheet name="CadCli" sheetId="4" r:id="rId2"/>
    <sheet name="CadFun" sheetId="2" r:id="rId3"/>
    <sheet name="LanFal" sheetId="3" r:id="rId4"/>
    <sheet name="LanAtr" sheetId="6" r:id="rId5"/>
    <sheet name="LanAnt" sheetId="7" r:id="rId6"/>
    <sheet name="LanFolTra" sheetId="22" r:id="rId7"/>
    <sheet name="Das" sheetId="15" r:id="rId8"/>
    <sheet name="ResFolTra" sheetId="23" r:id="rId9"/>
    <sheet name="ResMes" sheetId="16" r:id="rId10"/>
    <sheet name="ResAno" sheetId="9" r:id="rId11"/>
    <sheet name="GraMes" sheetId="17" r:id="rId12"/>
    <sheet name="GraAno" sheetId="10" r:id="rId13"/>
    <sheet name="IndFun" sheetId="11" r:id="rId14"/>
    <sheet name="IndCli" sheetId="12" r:id="rId15"/>
    <sheet name="RelMes" sheetId="18" r:id="rId16"/>
    <sheet name="RelAno" sheetId="14" r:id="rId17"/>
    <sheet name="DinamicaAno" sheetId="5" r:id="rId18"/>
    <sheet name="DinamicaMes" sheetId="21" r:id="rId19"/>
  </sheets>
  <definedNames>
    <definedName name="_FuncionarioNome">OFFSET(DinamicaAno!$A$2,0,0,COUNTA(DinamicaAno!$A:$A)-2)</definedName>
    <definedName name="_PostoServico">OFFSET(DinamicaAno!$C$2,0,0,COUNTA(DinamicaAno!$C:$C)-2)</definedName>
    <definedName name="_xlnm.Print_Area" localSheetId="7">Das!$B$3:$R$23</definedName>
    <definedName name="_xlnm.Print_Area" localSheetId="14">IndCli!$B$5:$O$74</definedName>
    <definedName name="_xlnm.Print_Area" localSheetId="13">IndFun!$B$5:$O$74</definedName>
    <definedName name="_xlnm.Print_Area" localSheetId="16">RelAno!$B$6:$O$315</definedName>
    <definedName name="_xlnm.Print_Area" localSheetId="15">RelMes!$B$6:$AG$251</definedName>
  </definedNames>
  <calcPr calcId="145621"/>
  <pivotCaches>
    <pivotCache cacheId="223" r:id="rId20"/>
    <pivotCache cacheId="226" r:id="rId21"/>
    <pivotCache cacheId="230" r:id="rId22"/>
    <pivotCache cacheId="234" r:id="rId23"/>
    <pivotCache cacheId="238" r:id="rId24"/>
  </pivotCaches>
</workbook>
</file>

<file path=xl/calcChain.xml><?xml version="1.0" encoding="utf-8"?>
<calcChain xmlns="http://schemas.openxmlformats.org/spreadsheetml/2006/main">
  <c r="C6" i="23" l="1"/>
  <c r="C6" i="16"/>
  <c r="B110" i="23" l="1"/>
  <c r="B109" i="23"/>
  <c r="B108" i="23"/>
  <c r="B107" i="23"/>
  <c r="B106" i="23"/>
  <c r="B105" i="23"/>
  <c r="B104" i="23"/>
  <c r="B103" i="23"/>
  <c r="B102" i="23"/>
  <c r="B101" i="23"/>
  <c r="B100" i="23"/>
  <c r="B99" i="23"/>
  <c r="B98" i="23"/>
  <c r="B97" i="23"/>
  <c r="B96" i="23"/>
  <c r="B95" i="23"/>
  <c r="B94" i="23"/>
  <c r="B93" i="23"/>
  <c r="B92" i="23"/>
  <c r="B91" i="23"/>
  <c r="B90" i="23"/>
  <c r="B89" i="23"/>
  <c r="B88" i="23"/>
  <c r="B87" i="23"/>
  <c r="B86" i="23"/>
  <c r="B85" i="23"/>
  <c r="B84" i="23"/>
  <c r="B83" i="23"/>
  <c r="B82" i="23"/>
  <c r="B81" i="23"/>
  <c r="B80" i="23"/>
  <c r="B79" i="23"/>
  <c r="B78" i="23"/>
  <c r="B77" i="23"/>
  <c r="B76" i="23"/>
  <c r="B75" i="23"/>
  <c r="B74" i="23"/>
  <c r="B73" i="23"/>
  <c r="B72" i="23"/>
  <c r="B71" i="23"/>
  <c r="B70" i="23"/>
  <c r="B69" i="23"/>
  <c r="B68" i="23"/>
  <c r="B67" i="23"/>
  <c r="B66" i="23"/>
  <c r="B65" i="23"/>
  <c r="B64" i="23"/>
  <c r="B63" i="23"/>
  <c r="B62" i="23"/>
  <c r="B61" i="23"/>
  <c r="B60" i="23"/>
  <c r="B59" i="23"/>
  <c r="B58" i="23"/>
  <c r="B57" i="23"/>
  <c r="B56" i="23"/>
  <c r="B55" i="23"/>
  <c r="B54" i="23"/>
  <c r="B53" i="23"/>
  <c r="B52" i="23"/>
  <c r="B51" i="23"/>
  <c r="B50" i="23"/>
  <c r="B49" i="23"/>
  <c r="B48" i="23"/>
  <c r="B47" i="23"/>
  <c r="B46" i="23"/>
  <c r="B45" i="23"/>
  <c r="B44" i="23"/>
  <c r="B43" i="23"/>
  <c r="B42" i="23"/>
  <c r="B41" i="23"/>
  <c r="B40" i="23"/>
  <c r="B39" i="23"/>
  <c r="B38" i="23"/>
  <c r="B37" i="23"/>
  <c r="B36" i="23"/>
  <c r="B35" i="23"/>
  <c r="B34" i="23"/>
  <c r="B33" i="23"/>
  <c r="B32" i="23"/>
  <c r="B31" i="23"/>
  <c r="B30" i="23"/>
  <c r="B29" i="23"/>
  <c r="B28" i="23"/>
  <c r="B27" i="23"/>
  <c r="B26" i="23"/>
  <c r="B25" i="23"/>
  <c r="B24" i="23"/>
  <c r="B23" i="23"/>
  <c r="B22" i="23"/>
  <c r="B21" i="23"/>
  <c r="B20" i="23"/>
  <c r="B19" i="23"/>
  <c r="B18" i="23"/>
  <c r="B17" i="23"/>
  <c r="B16" i="23"/>
  <c r="B15" i="23"/>
  <c r="B14" i="23"/>
  <c r="B13" i="23"/>
  <c r="B12" i="23"/>
  <c r="B11" i="23"/>
  <c r="N110" i="23" l="1"/>
  <c r="M110" i="23"/>
  <c r="L110" i="23"/>
  <c r="K110" i="23"/>
  <c r="J110" i="23"/>
  <c r="I110" i="23"/>
  <c r="H110" i="23"/>
  <c r="G110" i="23"/>
  <c r="F110" i="23"/>
  <c r="E110" i="23"/>
  <c r="D110" i="23"/>
  <c r="C110" i="23"/>
  <c r="N109" i="23"/>
  <c r="M109" i="23"/>
  <c r="L109" i="23"/>
  <c r="K109" i="23"/>
  <c r="J109" i="23"/>
  <c r="I109" i="23"/>
  <c r="H109" i="23"/>
  <c r="G109" i="23"/>
  <c r="F109" i="23"/>
  <c r="E109" i="23"/>
  <c r="D109" i="23"/>
  <c r="C109" i="23"/>
  <c r="N108" i="23"/>
  <c r="M108" i="23"/>
  <c r="L108" i="23"/>
  <c r="K108" i="23"/>
  <c r="J108" i="23"/>
  <c r="I108" i="23"/>
  <c r="H108" i="23"/>
  <c r="G108" i="23"/>
  <c r="F108" i="23"/>
  <c r="E108" i="23"/>
  <c r="D108" i="23"/>
  <c r="C108" i="23"/>
  <c r="N107" i="23"/>
  <c r="M107" i="23"/>
  <c r="L107" i="23"/>
  <c r="K107" i="23"/>
  <c r="J107" i="23"/>
  <c r="I107" i="23"/>
  <c r="H107" i="23"/>
  <c r="G107" i="23"/>
  <c r="F107" i="23"/>
  <c r="E107" i="23"/>
  <c r="D107" i="23"/>
  <c r="C107" i="23"/>
  <c r="N106" i="23"/>
  <c r="M106" i="23"/>
  <c r="L106" i="23"/>
  <c r="K106" i="23"/>
  <c r="J106" i="23"/>
  <c r="I106" i="23"/>
  <c r="H106" i="23"/>
  <c r="G106" i="23"/>
  <c r="F106" i="23"/>
  <c r="E106" i="23"/>
  <c r="D106" i="23"/>
  <c r="C106" i="23"/>
  <c r="N105" i="23"/>
  <c r="M105" i="23"/>
  <c r="L105" i="23"/>
  <c r="K105" i="23"/>
  <c r="J105" i="23"/>
  <c r="I105" i="23"/>
  <c r="H105" i="23"/>
  <c r="G105" i="23"/>
  <c r="F105" i="23"/>
  <c r="E105" i="23"/>
  <c r="D105" i="23"/>
  <c r="C105" i="23"/>
  <c r="N104" i="23"/>
  <c r="M104" i="23"/>
  <c r="L104" i="23"/>
  <c r="K104" i="23"/>
  <c r="J104" i="23"/>
  <c r="I104" i="23"/>
  <c r="H104" i="23"/>
  <c r="G104" i="23"/>
  <c r="F104" i="23"/>
  <c r="E104" i="23"/>
  <c r="D104" i="23"/>
  <c r="C104" i="23"/>
  <c r="N103" i="23"/>
  <c r="M103" i="23"/>
  <c r="L103" i="23"/>
  <c r="K103" i="23"/>
  <c r="J103" i="23"/>
  <c r="I103" i="23"/>
  <c r="H103" i="23"/>
  <c r="G103" i="23"/>
  <c r="F103" i="23"/>
  <c r="E103" i="23"/>
  <c r="D103" i="23"/>
  <c r="C103" i="23"/>
  <c r="N102" i="23"/>
  <c r="M102" i="23"/>
  <c r="L102" i="23"/>
  <c r="K102" i="23"/>
  <c r="J102" i="23"/>
  <c r="I102" i="23"/>
  <c r="H102" i="23"/>
  <c r="G102" i="23"/>
  <c r="F102" i="23"/>
  <c r="E102" i="23"/>
  <c r="D102" i="23"/>
  <c r="C102" i="23"/>
  <c r="N101" i="23"/>
  <c r="M101" i="23"/>
  <c r="L101" i="23"/>
  <c r="K101" i="23"/>
  <c r="J101" i="23"/>
  <c r="I101" i="23"/>
  <c r="H101" i="23"/>
  <c r="G101" i="23"/>
  <c r="F101" i="23"/>
  <c r="E101" i="23"/>
  <c r="D101" i="23"/>
  <c r="C101" i="23"/>
  <c r="N100" i="23"/>
  <c r="M100" i="23"/>
  <c r="L100" i="23"/>
  <c r="K100" i="23"/>
  <c r="J100" i="23"/>
  <c r="I100" i="23"/>
  <c r="H100" i="23"/>
  <c r="G100" i="23"/>
  <c r="F100" i="23"/>
  <c r="E100" i="23"/>
  <c r="D100" i="23"/>
  <c r="C100" i="23"/>
  <c r="N99" i="23"/>
  <c r="M99" i="23"/>
  <c r="L99" i="23"/>
  <c r="K99" i="23"/>
  <c r="J99" i="23"/>
  <c r="I99" i="23"/>
  <c r="H99" i="23"/>
  <c r="G99" i="23"/>
  <c r="F99" i="23"/>
  <c r="E99" i="23"/>
  <c r="D99" i="23"/>
  <c r="C99" i="23"/>
  <c r="N98" i="23"/>
  <c r="M98" i="23"/>
  <c r="L98" i="23"/>
  <c r="K98" i="23"/>
  <c r="J98" i="23"/>
  <c r="I98" i="23"/>
  <c r="H98" i="23"/>
  <c r="G98" i="23"/>
  <c r="F98" i="23"/>
  <c r="E98" i="23"/>
  <c r="D98" i="23"/>
  <c r="C98" i="23"/>
  <c r="N97" i="23"/>
  <c r="M97" i="23"/>
  <c r="L97" i="23"/>
  <c r="K97" i="23"/>
  <c r="J97" i="23"/>
  <c r="I97" i="23"/>
  <c r="H97" i="23"/>
  <c r="G97" i="23"/>
  <c r="F97" i="23"/>
  <c r="E97" i="23"/>
  <c r="D97" i="23"/>
  <c r="C97" i="23"/>
  <c r="N96" i="23"/>
  <c r="M96" i="23"/>
  <c r="L96" i="23"/>
  <c r="K96" i="23"/>
  <c r="J96" i="23"/>
  <c r="I96" i="23"/>
  <c r="H96" i="23"/>
  <c r="G96" i="23"/>
  <c r="F96" i="23"/>
  <c r="E96" i="23"/>
  <c r="D96" i="23"/>
  <c r="C96" i="23"/>
  <c r="N95" i="23"/>
  <c r="M95" i="23"/>
  <c r="L95" i="23"/>
  <c r="K95" i="23"/>
  <c r="J95" i="23"/>
  <c r="I95" i="23"/>
  <c r="H95" i="23"/>
  <c r="G95" i="23"/>
  <c r="F95" i="23"/>
  <c r="E95" i="23"/>
  <c r="D95" i="23"/>
  <c r="C95" i="23"/>
  <c r="N94" i="23"/>
  <c r="M94" i="23"/>
  <c r="L94" i="23"/>
  <c r="K94" i="23"/>
  <c r="J94" i="23"/>
  <c r="I94" i="23"/>
  <c r="H94" i="23"/>
  <c r="G94" i="23"/>
  <c r="F94" i="23"/>
  <c r="E94" i="23"/>
  <c r="D94" i="23"/>
  <c r="C94" i="23"/>
  <c r="N93" i="23"/>
  <c r="M93" i="23"/>
  <c r="L93" i="23"/>
  <c r="K93" i="23"/>
  <c r="J93" i="23"/>
  <c r="I93" i="23"/>
  <c r="H93" i="23"/>
  <c r="G93" i="23"/>
  <c r="F93" i="23"/>
  <c r="E93" i="23"/>
  <c r="D93" i="23"/>
  <c r="C93" i="23"/>
  <c r="N92" i="23"/>
  <c r="M92" i="23"/>
  <c r="L92" i="23"/>
  <c r="K92" i="23"/>
  <c r="J92" i="23"/>
  <c r="I92" i="23"/>
  <c r="H92" i="23"/>
  <c r="G92" i="23"/>
  <c r="F92" i="23"/>
  <c r="E92" i="23"/>
  <c r="D92" i="23"/>
  <c r="C92" i="23"/>
  <c r="N91" i="23"/>
  <c r="M91" i="23"/>
  <c r="L91" i="23"/>
  <c r="K91" i="23"/>
  <c r="J91" i="23"/>
  <c r="I91" i="23"/>
  <c r="H91" i="23"/>
  <c r="G91" i="23"/>
  <c r="F91" i="23"/>
  <c r="E91" i="23"/>
  <c r="D91" i="23"/>
  <c r="C91" i="23"/>
  <c r="N90" i="23"/>
  <c r="M90" i="23"/>
  <c r="L90" i="23"/>
  <c r="K90" i="23"/>
  <c r="J90" i="23"/>
  <c r="I90" i="23"/>
  <c r="H90" i="23"/>
  <c r="G90" i="23"/>
  <c r="F90" i="23"/>
  <c r="E90" i="23"/>
  <c r="D90" i="23"/>
  <c r="C90" i="23"/>
  <c r="N89" i="23"/>
  <c r="M89" i="23"/>
  <c r="L89" i="23"/>
  <c r="K89" i="23"/>
  <c r="J89" i="23"/>
  <c r="I89" i="23"/>
  <c r="H89" i="23"/>
  <c r="G89" i="23"/>
  <c r="F89" i="23"/>
  <c r="E89" i="23"/>
  <c r="D89" i="23"/>
  <c r="C89" i="23"/>
  <c r="N88" i="23"/>
  <c r="M88" i="23"/>
  <c r="L88" i="23"/>
  <c r="K88" i="23"/>
  <c r="J88" i="23"/>
  <c r="I88" i="23"/>
  <c r="H88" i="23"/>
  <c r="G88" i="23"/>
  <c r="F88" i="23"/>
  <c r="E88" i="23"/>
  <c r="D88" i="23"/>
  <c r="C88" i="23"/>
  <c r="N87" i="23"/>
  <c r="M87" i="23"/>
  <c r="L87" i="23"/>
  <c r="K87" i="23"/>
  <c r="J87" i="23"/>
  <c r="I87" i="23"/>
  <c r="H87" i="23"/>
  <c r="G87" i="23"/>
  <c r="F87" i="23"/>
  <c r="E87" i="23"/>
  <c r="D87" i="23"/>
  <c r="C87" i="23"/>
  <c r="N86" i="23"/>
  <c r="M86" i="23"/>
  <c r="L86" i="23"/>
  <c r="K86" i="23"/>
  <c r="J86" i="23"/>
  <c r="I86" i="23"/>
  <c r="H86" i="23"/>
  <c r="G86" i="23"/>
  <c r="F86" i="23"/>
  <c r="E86" i="23"/>
  <c r="D86" i="23"/>
  <c r="C86" i="23"/>
  <c r="N85" i="23"/>
  <c r="M85" i="23"/>
  <c r="L85" i="23"/>
  <c r="K85" i="23"/>
  <c r="J85" i="23"/>
  <c r="I85" i="23"/>
  <c r="H85" i="23"/>
  <c r="G85" i="23"/>
  <c r="F85" i="23"/>
  <c r="E85" i="23"/>
  <c r="D85" i="23"/>
  <c r="C85" i="23"/>
  <c r="N84" i="23"/>
  <c r="M84" i="23"/>
  <c r="L84" i="23"/>
  <c r="K84" i="23"/>
  <c r="J84" i="23"/>
  <c r="I84" i="23"/>
  <c r="H84" i="23"/>
  <c r="G84" i="23"/>
  <c r="F84" i="23"/>
  <c r="E84" i="23"/>
  <c r="D84" i="23"/>
  <c r="C84" i="23"/>
  <c r="N83" i="23"/>
  <c r="M83" i="23"/>
  <c r="L83" i="23"/>
  <c r="K83" i="23"/>
  <c r="J83" i="23"/>
  <c r="I83" i="23"/>
  <c r="H83" i="23"/>
  <c r="G83" i="23"/>
  <c r="F83" i="23"/>
  <c r="E83" i="23"/>
  <c r="D83" i="23"/>
  <c r="C83" i="23"/>
  <c r="N82" i="23"/>
  <c r="M82" i="23"/>
  <c r="L82" i="23"/>
  <c r="K82" i="23"/>
  <c r="J82" i="23"/>
  <c r="I82" i="23"/>
  <c r="H82" i="23"/>
  <c r="G82" i="23"/>
  <c r="F82" i="23"/>
  <c r="E82" i="23"/>
  <c r="D82" i="23"/>
  <c r="C82" i="23"/>
  <c r="N81" i="23"/>
  <c r="M81" i="23"/>
  <c r="L81" i="23"/>
  <c r="K81" i="23"/>
  <c r="J81" i="23"/>
  <c r="I81" i="23"/>
  <c r="H81" i="23"/>
  <c r="G81" i="23"/>
  <c r="F81" i="23"/>
  <c r="E81" i="23"/>
  <c r="D81" i="23"/>
  <c r="C81" i="23"/>
  <c r="N80" i="23"/>
  <c r="M80" i="23"/>
  <c r="L80" i="23"/>
  <c r="K80" i="23"/>
  <c r="J80" i="23"/>
  <c r="I80" i="23"/>
  <c r="H80" i="23"/>
  <c r="G80" i="23"/>
  <c r="F80" i="23"/>
  <c r="E80" i="23"/>
  <c r="D80" i="23"/>
  <c r="C80" i="23"/>
  <c r="N79" i="23"/>
  <c r="M79" i="23"/>
  <c r="L79" i="23"/>
  <c r="K79" i="23"/>
  <c r="J79" i="23"/>
  <c r="I79" i="23"/>
  <c r="H79" i="23"/>
  <c r="G79" i="23"/>
  <c r="F79" i="23"/>
  <c r="E79" i="23"/>
  <c r="D79" i="23"/>
  <c r="C79" i="23"/>
  <c r="N78" i="23"/>
  <c r="M78" i="23"/>
  <c r="L78" i="23"/>
  <c r="K78" i="23"/>
  <c r="J78" i="23"/>
  <c r="I78" i="23"/>
  <c r="H78" i="23"/>
  <c r="G78" i="23"/>
  <c r="F78" i="23"/>
  <c r="E78" i="23"/>
  <c r="D78" i="23"/>
  <c r="C78" i="23"/>
  <c r="N77" i="23"/>
  <c r="M77" i="23"/>
  <c r="L77" i="23"/>
  <c r="K77" i="23"/>
  <c r="J77" i="23"/>
  <c r="I77" i="23"/>
  <c r="H77" i="23"/>
  <c r="G77" i="23"/>
  <c r="F77" i="23"/>
  <c r="E77" i="23"/>
  <c r="D77" i="23"/>
  <c r="C77" i="23"/>
  <c r="N76" i="23"/>
  <c r="M76" i="23"/>
  <c r="L76" i="23"/>
  <c r="K76" i="23"/>
  <c r="J76" i="23"/>
  <c r="I76" i="23"/>
  <c r="H76" i="23"/>
  <c r="G76" i="23"/>
  <c r="F76" i="23"/>
  <c r="E76" i="23"/>
  <c r="D76" i="23"/>
  <c r="C76" i="23"/>
  <c r="N75" i="23"/>
  <c r="M75" i="23"/>
  <c r="L75" i="23"/>
  <c r="K75" i="23"/>
  <c r="J75" i="23"/>
  <c r="I75" i="23"/>
  <c r="H75" i="23"/>
  <c r="G75" i="23"/>
  <c r="F75" i="23"/>
  <c r="E75" i="23"/>
  <c r="D75" i="23"/>
  <c r="C75" i="23"/>
  <c r="N74" i="23"/>
  <c r="M74" i="23"/>
  <c r="L74" i="23"/>
  <c r="K74" i="23"/>
  <c r="J74" i="23"/>
  <c r="I74" i="23"/>
  <c r="H74" i="23"/>
  <c r="G74" i="23"/>
  <c r="F74" i="23"/>
  <c r="E74" i="23"/>
  <c r="D74" i="23"/>
  <c r="C74" i="23"/>
  <c r="N73" i="23"/>
  <c r="M73" i="23"/>
  <c r="L73" i="23"/>
  <c r="K73" i="23"/>
  <c r="J73" i="23"/>
  <c r="I73" i="23"/>
  <c r="H73" i="23"/>
  <c r="G73" i="23"/>
  <c r="F73" i="23"/>
  <c r="E73" i="23"/>
  <c r="D73" i="23"/>
  <c r="C73" i="23"/>
  <c r="N72" i="23"/>
  <c r="M72" i="23"/>
  <c r="L72" i="23"/>
  <c r="K72" i="23"/>
  <c r="J72" i="23"/>
  <c r="I72" i="23"/>
  <c r="H72" i="23"/>
  <c r="G72" i="23"/>
  <c r="F72" i="23"/>
  <c r="E72" i="23"/>
  <c r="D72" i="23"/>
  <c r="C72" i="23"/>
  <c r="N71" i="23"/>
  <c r="M71" i="23"/>
  <c r="L71" i="23"/>
  <c r="K71" i="23"/>
  <c r="J71" i="23"/>
  <c r="I71" i="23"/>
  <c r="H71" i="23"/>
  <c r="G71" i="23"/>
  <c r="F71" i="23"/>
  <c r="E71" i="23"/>
  <c r="D71" i="23"/>
  <c r="C71" i="23"/>
  <c r="N70" i="23"/>
  <c r="M70" i="23"/>
  <c r="L70" i="23"/>
  <c r="K70" i="23"/>
  <c r="J70" i="23"/>
  <c r="I70" i="23"/>
  <c r="H70" i="23"/>
  <c r="G70" i="23"/>
  <c r="F70" i="23"/>
  <c r="E70" i="23"/>
  <c r="D70" i="23"/>
  <c r="C70" i="23"/>
  <c r="N69" i="23"/>
  <c r="M69" i="23"/>
  <c r="L69" i="23"/>
  <c r="K69" i="23"/>
  <c r="J69" i="23"/>
  <c r="I69" i="23"/>
  <c r="H69" i="23"/>
  <c r="G69" i="23"/>
  <c r="F69" i="23"/>
  <c r="E69" i="23"/>
  <c r="D69" i="23"/>
  <c r="C69" i="23"/>
  <c r="N68" i="23"/>
  <c r="M68" i="23"/>
  <c r="L68" i="23"/>
  <c r="K68" i="23"/>
  <c r="J68" i="23"/>
  <c r="I68" i="23"/>
  <c r="H68" i="23"/>
  <c r="G68" i="23"/>
  <c r="F68" i="23"/>
  <c r="E68" i="23"/>
  <c r="D68" i="23"/>
  <c r="C68" i="23"/>
  <c r="N67" i="23"/>
  <c r="M67" i="23"/>
  <c r="L67" i="23"/>
  <c r="K67" i="23"/>
  <c r="J67" i="23"/>
  <c r="I67" i="23"/>
  <c r="H67" i="23"/>
  <c r="G67" i="23"/>
  <c r="F67" i="23"/>
  <c r="E67" i="23"/>
  <c r="D67" i="23"/>
  <c r="C67" i="23"/>
  <c r="N66" i="23"/>
  <c r="M66" i="23"/>
  <c r="L66" i="23"/>
  <c r="K66" i="23"/>
  <c r="J66" i="23"/>
  <c r="I66" i="23"/>
  <c r="H66" i="23"/>
  <c r="G66" i="23"/>
  <c r="F66" i="23"/>
  <c r="E66" i="23"/>
  <c r="D66" i="23"/>
  <c r="C66" i="23"/>
  <c r="N65" i="23"/>
  <c r="M65" i="23"/>
  <c r="L65" i="23"/>
  <c r="K65" i="23"/>
  <c r="J65" i="23"/>
  <c r="I65" i="23"/>
  <c r="H65" i="23"/>
  <c r="G65" i="23"/>
  <c r="F65" i="23"/>
  <c r="E65" i="23"/>
  <c r="D65" i="23"/>
  <c r="C65" i="23"/>
  <c r="N64" i="23"/>
  <c r="M64" i="23"/>
  <c r="L64" i="23"/>
  <c r="K64" i="23"/>
  <c r="J64" i="23"/>
  <c r="I64" i="23"/>
  <c r="H64" i="23"/>
  <c r="G64" i="23"/>
  <c r="F64" i="23"/>
  <c r="E64" i="23"/>
  <c r="D64" i="23"/>
  <c r="C64" i="23"/>
  <c r="N63" i="23"/>
  <c r="M63" i="23"/>
  <c r="L63" i="23"/>
  <c r="K63" i="23"/>
  <c r="J63" i="23"/>
  <c r="I63" i="23"/>
  <c r="H63" i="23"/>
  <c r="G63" i="23"/>
  <c r="F63" i="23"/>
  <c r="E63" i="23"/>
  <c r="D63" i="23"/>
  <c r="C63" i="23"/>
  <c r="N62" i="23"/>
  <c r="M62" i="23"/>
  <c r="L62" i="23"/>
  <c r="K62" i="23"/>
  <c r="J62" i="23"/>
  <c r="I62" i="23"/>
  <c r="H62" i="23"/>
  <c r="G62" i="23"/>
  <c r="F62" i="23"/>
  <c r="E62" i="23"/>
  <c r="D62" i="23"/>
  <c r="C62" i="23"/>
  <c r="N61" i="23"/>
  <c r="M61" i="23"/>
  <c r="L61" i="23"/>
  <c r="K61" i="23"/>
  <c r="J61" i="23"/>
  <c r="I61" i="23"/>
  <c r="H61" i="23"/>
  <c r="G61" i="23"/>
  <c r="F61" i="23"/>
  <c r="E61" i="23"/>
  <c r="D61" i="23"/>
  <c r="C61" i="23"/>
  <c r="N60" i="23"/>
  <c r="M60" i="23"/>
  <c r="L60" i="23"/>
  <c r="K60" i="23"/>
  <c r="J60" i="23"/>
  <c r="I60" i="23"/>
  <c r="H60" i="23"/>
  <c r="G60" i="23"/>
  <c r="F60" i="23"/>
  <c r="E60" i="23"/>
  <c r="D60" i="23"/>
  <c r="C60" i="23"/>
  <c r="N59" i="23"/>
  <c r="M59" i="23"/>
  <c r="L59" i="23"/>
  <c r="K59" i="23"/>
  <c r="J59" i="23"/>
  <c r="I59" i="23"/>
  <c r="H59" i="23"/>
  <c r="G59" i="23"/>
  <c r="F59" i="23"/>
  <c r="E59" i="23"/>
  <c r="D59" i="23"/>
  <c r="C59" i="23"/>
  <c r="N58" i="23"/>
  <c r="M58" i="23"/>
  <c r="L58" i="23"/>
  <c r="K58" i="23"/>
  <c r="J58" i="23"/>
  <c r="I58" i="23"/>
  <c r="H58" i="23"/>
  <c r="G58" i="23"/>
  <c r="F58" i="23"/>
  <c r="E58" i="23"/>
  <c r="D58" i="23"/>
  <c r="C58" i="23"/>
  <c r="N57" i="23"/>
  <c r="M57" i="23"/>
  <c r="L57" i="23"/>
  <c r="K57" i="23"/>
  <c r="J57" i="23"/>
  <c r="I57" i="23"/>
  <c r="H57" i="23"/>
  <c r="G57" i="23"/>
  <c r="F57" i="23"/>
  <c r="E57" i="23"/>
  <c r="D57" i="23"/>
  <c r="C57" i="23"/>
  <c r="N56" i="23"/>
  <c r="M56" i="23"/>
  <c r="L56" i="23"/>
  <c r="K56" i="23"/>
  <c r="J56" i="23"/>
  <c r="I56" i="23"/>
  <c r="H56" i="23"/>
  <c r="G56" i="23"/>
  <c r="F56" i="23"/>
  <c r="E56" i="23"/>
  <c r="D56" i="23"/>
  <c r="C56" i="23"/>
  <c r="N55" i="23"/>
  <c r="M55" i="23"/>
  <c r="L55" i="23"/>
  <c r="K55" i="23"/>
  <c r="J55" i="23"/>
  <c r="I55" i="23"/>
  <c r="H55" i="23"/>
  <c r="G55" i="23"/>
  <c r="F55" i="23"/>
  <c r="E55" i="23"/>
  <c r="D55" i="23"/>
  <c r="C55" i="23"/>
  <c r="N54" i="23"/>
  <c r="M54" i="23"/>
  <c r="L54" i="23"/>
  <c r="K54" i="23"/>
  <c r="J54" i="23"/>
  <c r="I54" i="23"/>
  <c r="H54" i="23"/>
  <c r="G54" i="23"/>
  <c r="F54" i="23"/>
  <c r="E54" i="23"/>
  <c r="D54" i="23"/>
  <c r="C54" i="23"/>
  <c r="N53" i="23"/>
  <c r="M53" i="23"/>
  <c r="L53" i="23"/>
  <c r="K53" i="23"/>
  <c r="J53" i="23"/>
  <c r="I53" i="23"/>
  <c r="H53" i="23"/>
  <c r="G53" i="23"/>
  <c r="F53" i="23"/>
  <c r="E53" i="23"/>
  <c r="D53" i="23"/>
  <c r="C53" i="23"/>
  <c r="N52" i="23"/>
  <c r="M52" i="23"/>
  <c r="L52" i="23"/>
  <c r="K52" i="23"/>
  <c r="J52" i="23"/>
  <c r="I52" i="23"/>
  <c r="H52" i="23"/>
  <c r="G52" i="23"/>
  <c r="F52" i="23"/>
  <c r="E52" i="23"/>
  <c r="D52" i="23"/>
  <c r="C52" i="23"/>
  <c r="N51" i="23"/>
  <c r="M51" i="23"/>
  <c r="L51" i="23"/>
  <c r="K51" i="23"/>
  <c r="J51" i="23"/>
  <c r="I51" i="23"/>
  <c r="H51" i="23"/>
  <c r="G51" i="23"/>
  <c r="F51" i="23"/>
  <c r="E51" i="23"/>
  <c r="D51" i="23"/>
  <c r="C51" i="23"/>
  <c r="N50" i="23"/>
  <c r="M50" i="23"/>
  <c r="L50" i="23"/>
  <c r="K50" i="23"/>
  <c r="J50" i="23"/>
  <c r="I50" i="23"/>
  <c r="H50" i="23"/>
  <c r="G50" i="23"/>
  <c r="F50" i="23"/>
  <c r="E50" i="23"/>
  <c r="D50" i="23"/>
  <c r="C50" i="23"/>
  <c r="N49" i="23"/>
  <c r="M49" i="23"/>
  <c r="L49" i="23"/>
  <c r="K49" i="23"/>
  <c r="J49" i="23"/>
  <c r="I49" i="23"/>
  <c r="H49" i="23"/>
  <c r="G49" i="23"/>
  <c r="F49" i="23"/>
  <c r="E49" i="23"/>
  <c r="D49" i="23"/>
  <c r="C49" i="23"/>
  <c r="N48" i="23"/>
  <c r="M48" i="23"/>
  <c r="L48" i="23"/>
  <c r="K48" i="23"/>
  <c r="J48" i="23"/>
  <c r="I48" i="23"/>
  <c r="H48" i="23"/>
  <c r="G48" i="23"/>
  <c r="F48" i="23"/>
  <c r="E48" i="23"/>
  <c r="D48" i="23"/>
  <c r="C48" i="23"/>
  <c r="N47" i="23"/>
  <c r="M47" i="23"/>
  <c r="L47" i="23"/>
  <c r="K47" i="23"/>
  <c r="J47" i="23"/>
  <c r="I47" i="23"/>
  <c r="H47" i="23"/>
  <c r="G47" i="23"/>
  <c r="F47" i="23"/>
  <c r="E47" i="23"/>
  <c r="D47" i="23"/>
  <c r="C47" i="23"/>
  <c r="N46" i="23"/>
  <c r="M46" i="23"/>
  <c r="L46" i="23"/>
  <c r="K46" i="23"/>
  <c r="J46" i="23"/>
  <c r="I46" i="23"/>
  <c r="H46" i="23"/>
  <c r="G46" i="23"/>
  <c r="F46" i="23"/>
  <c r="E46" i="23"/>
  <c r="D46" i="23"/>
  <c r="C46" i="23"/>
  <c r="N45" i="23"/>
  <c r="M45" i="23"/>
  <c r="L45" i="23"/>
  <c r="K45" i="23"/>
  <c r="J45" i="23"/>
  <c r="I45" i="23"/>
  <c r="H45" i="23"/>
  <c r="G45" i="23"/>
  <c r="F45" i="23"/>
  <c r="E45" i="23"/>
  <c r="D45" i="23"/>
  <c r="C45" i="23"/>
  <c r="N44" i="23"/>
  <c r="M44" i="23"/>
  <c r="L44" i="23"/>
  <c r="K44" i="23"/>
  <c r="J44" i="23"/>
  <c r="I44" i="23"/>
  <c r="H44" i="23"/>
  <c r="G44" i="23"/>
  <c r="F44" i="23"/>
  <c r="E44" i="23"/>
  <c r="D44" i="23"/>
  <c r="C44" i="23"/>
  <c r="B8" i="23"/>
  <c r="O110" i="23"/>
  <c r="O108" i="23"/>
  <c r="O106" i="23"/>
  <c r="O87" i="23"/>
  <c r="O85" i="23"/>
  <c r="O83" i="23"/>
  <c r="O81" i="23"/>
  <c r="O79" i="23"/>
  <c r="O77" i="23"/>
  <c r="O75" i="23"/>
  <c r="O73" i="23"/>
  <c r="O71" i="23"/>
  <c r="O70" i="23"/>
  <c r="O69" i="23"/>
  <c r="O67" i="23"/>
  <c r="O66" i="23"/>
  <c r="O64" i="23"/>
  <c r="O62" i="23"/>
  <c r="O60" i="23"/>
  <c r="O58" i="23"/>
  <c r="O56" i="23"/>
  <c r="O54" i="23"/>
  <c r="O50" i="23"/>
  <c r="O48" i="23"/>
  <c r="O47" i="23"/>
  <c r="O46" i="23"/>
  <c r="O45" i="23"/>
  <c r="O44" i="23"/>
  <c r="M43" i="23"/>
  <c r="L42" i="23"/>
  <c r="K41" i="23"/>
  <c r="M40" i="23"/>
  <c r="M39" i="23"/>
  <c r="F38" i="23"/>
  <c r="I37" i="23"/>
  <c r="M36" i="23"/>
  <c r="M35" i="23"/>
  <c r="N34" i="23"/>
  <c r="M32" i="23"/>
  <c r="M31" i="23"/>
  <c r="F30" i="23"/>
  <c r="M29" i="23"/>
  <c r="M27" i="23"/>
  <c r="E26" i="23"/>
  <c r="N25" i="23"/>
  <c r="J24" i="23"/>
  <c r="M23" i="23"/>
  <c r="N22" i="23"/>
  <c r="I21" i="23"/>
  <c r="I20" i="23"/>
  <c r="M19" i="23"/>
  <c r="M18" i="23"/>
  <c r="N17" i="23"/>
  <c r="J16" i="23"/>
  <c r="M15" i="23"/>
  <c r="F14" i="23"/>
  <c r="M13" i="23"/>
  <c r="I12" i="23"/>
  <c r="N11" i="23"/>
  <c r="O9" i="23"/>
  <c r="N9" i="23"/>
  <c r="M9" i="23"/>
  <c r="L9" i="23"/>
  <c r="K9" i="23"/>
  <c r="J9" i="23"/>
  <c r="I9" i="23"/>
  <c r="H9" i="23"/>
  <c r="G9" i="23"/>
  <c r="F9" i="23"/>
  <c r="E9" i="23"/>
  <c r="D9" i="23"/>
  <c r="C9" i="23"/>
  <c r="N14" i="11"/>
  <c r="M14" i="11"/>
  <c r="L14" i="11"/>
  <c r="K14" i="11"/>
  <c r="J14" i="11"/>
  <c r="I14" i="11"/>
  <c r="H14" i="11"/>
  <c r="G14" i="11"/>
  <c r="F14" i="11"/>
  <c r="E14" i="11"/>
  <c r="D14" i="11"/>
  <c r="C14" i="11"/>
  <c r="E1005" i="22"/>
  <c r="E1004" i="22"/>
  <c r="E1003" i="22"/>
  <c r="E1002" i="22"/>
  <c r="E1001" i="22"/>
  <c r="E1000" i="22"/>
  <c r="E999" i="22"/>
  <c r="E998" i="22"/>
  <c r="E997" i="22"/>
  <c r="E996" i="22"/>
  <c r="E995" i="22"/>
  <c r="E994" i="22"/>
  <c r="E993" i="22"/>
  <c r="E992" i="22"/>
  <c r="E991" i="22"/>
  <c r="E990" i="22"/>
  <c r="E989" i="22"/>
  <c r="E988" i="22"/>
  <c r="E987" i="22"/>
  <c r="E986" i="22"/>
  <c r="E985" i="22"/>
  <c r="E984" i="22"/>
  <c r="E983" i="22"/>
  <c r="E982" i="22"/>
  <c r="E981" i="22"/>
  <c r="E980" i="22"/>
  <c r="E979" i="22"/>
  <c r="E978" i="22"/>
  <c r="E977" i="22"/>
  <c r="E976" i="22"/>
  <c r="E975" i="22"/>
  <c r="E974" i="22"/>
  <c r="E973" i="22"/>
  <c r="E972" i="22"/>
  <c r="E971" i="22"/>
  <c r="E970" i="22"/>
  <c r="E969" i="22"/>
  <c r="E968" i="22"/>
  <c r="E967" i="22"/>
  <c r="E966" i="22"/>
  <c r="E965" i="22"/>
  <c r="E964" i="22"/>
  <c r="E963" i="22"/>
  <c r="E962" i="22"/>
  <c r="E961" i="22"/>
  <c r="E960" i="22"/>
  <c r="E959" i="22"/>
  <c r="E958" i="22"/>
  <c r="E957" i="22"/>
  <c r="E956" i="22"/>
  <c r="E955" i="22"/>
  <c r="E954" i="22"/>
  <c r="E953" i="22"/>
  <c r="E952" i="22"/>
  <c r="E951" i="22"/>
  <c r="E950" i="22"/>
  <c r="E949" i="22"/>
  <c r="E948" i="22"/>
  <c r="E947" i="22"/>
  <c r="E946" i="22"/>
  <c r="E945" i="22"/>
  <c r="E944" i="22"/>
  <c r="E943" i="22"/>
  <c r="E942" i="22"/>
  <c r="E941" i="22"/>
  <c r="E940" i="22"/>
  <c r="E939" i="22"/>
  <c r="E938" i="22"/>
  <c r="E937" i="22"/>
  <c r="E936" i="22"/>
  <c r="E935" i="22"/>
  <c r="E934" i="22"/>
  <c r="E933" i="22"/>
  <c r="E932" i="22"/>
  <c r="E931" i="22"/>
  <c r="E930" i="22"/>
  <c r="E929" i="22"/>
  <c r="E928" i="22"/>
  <c r="E927" i="22"/>
  <c r="E926" i="22"/>
  <c r="E925" i="22"/>
  <c r="E924" i="22"/>
  <c r="E923" i="22"/>
  <c r="E922" i="22"/>
  <c r="E921" i="22"/>
  <c r="E920" i="22"/>
  <c r="E919" i="22"/>
  <c r="E918" i="22"/>
  <c r="E917" i="22"/>
  <c r="E916" i="22"/>
  <c r="E915" i="22"/>
  <c r="E914" i="22"/>
  <c r="E913" i="22"/>
  <c r="E912" i="22"/>
  <c r="E911" i="22"/>
  <c r="E910" i="22"/>
  <c r="E909" i="22"/>
  <c r="E908" i="22"/>
  <c r="E907" i="22"/>
  <c r="E906" i="22"/>
  <c r="E905" i="22"/>
  <c r="E904" i="22"/>
  <c r="E903" i="22"/>
  <c r="E902" i="22"/>
  <c r="E901" i="22"/>
  <c r="E900" i="22"/>
  <c r="E899" i="22"/>
  <c r="E898" i="22"/>
  <c r="E897" i="22"/>
  <c r="E896" i="22"/>
  <c r="E895" i="22"/>
  <c r="E894" i="22"/>
  <c r="E893" i="22"/>
  <c r="E892" i="22"/>
  <c r="E891" i="22"/>
  <c r="E890" i="22"/>
  <c r="E889" i="22"/>
  <c r="E888" i="22"/>
  <c r="E887" i="22"/>
  <c r="E886" i="22"/>
  <c r="E885" i="22"/>
  <c r="E884" i="22"/>
  <c r="E883" i="22"/>
  <c r="E882" i="22"/>
  <c r="E881" i="22"/>
  <c r="E880" i="22"/>
  <c r="E879" i="22"/>
  <c r="E878" i="22"/>
  <c r="E877" i="22"/>
  <c r="E876" i="22"/>
  <c r="E875" i="22"/>
  <c r="E874" i="22"/>
  <c r="E873" i="22"/>
  <c r="E872" i="22"/>
  <c r="E871" i="22"/>
  <c r="E870" i="22"/>
  <c r="E869" i="22"/>
  <c r="E868" i="22"/>
  <c r="E867" i="22"/>
  <c r="E866" i="22"/>
  <c r="E865" i="22"/>
  <c r="E864" i="22"/>
  <c r="E863" i="22"/>
  <c r="E862" i="22"/>
  <c r="E861" i="22"/>
  <c r="E860" i="22"/>
  <c r="E859" i="22"/>
  <c r="E858" i="22"/>
  <c r="E857" i="22"/>
  <c r="E856" i="22"/>
  <c r="E855" i="22"/>
  <c r="E854" i="22"/>
  <c r="E853" i="22"/>
  <c r="E852" i="22"/>
  <c r="E851" i="22"/>
  <c r="E850" i="22"/>
  <c r="E849" i="22"/>
  <c r="E848" i="22"/>
  <c r="E847" i="22"/>
  <c r="E846" i="22"/>
  <c r="E845" i="22"/>
  <c r="E844" i="22"/>
  <c r="E843" i="22"/>
  <c r="E842" i="22"/>
  <c r="E841" i="22"/>
  <c r="E840" i="22"/>
  <c r="E839" i="22"/>
  <c r="E838" i="22"/>
  <c r="E837" i="22"/>
  <c r="E836" i="22"/>
  <c r="E835" i="22"/>
  <c r="E834" i="22"/>
  <c r="E833" i="22"/>
  <c r="E832" i="22"/>
  <c r="E831" i="22"/>
  <c r="E830" i="22"/>
  <c r="E829" i="22"/>
  <c r="E828" i="22"/>
  <c r="E827" i="22"/>
  <c r="E826" i="22"/>
  <c r="E825" i="22"/>
  <c r="E824" i="22"/>
  <c r="E823" i="22"/>
  <c r="E822" i="22"/>
  <c r="E821" i="22"/>
  <c r="E820" i="22"/>
  <c r="E819" i="22"/>
  <c r="E818" i="22"/>
  <c r="E817" i="22"/>
  <c r="E816" i="22"/>
  <c r="E815" i="22"/>
  <c r="E814" i="22"/>
  <c r="E813" i="22"/>
  <c r="E812" i="22"/>
  <c r="E811" i="22"/>
  <c r="E810" i="22"/>
  <c r="E809" i="22"/>
  <c r="E808" i="22"/>
  <c r="E807" i="22"/>
  <c r="E806" i="22"/>
  <c r="E805" i="22"/>
  <c r="E804" i="22"/>
  <c r="E803" i="22"/>
  <c r="E802" i="22"/>
  <c r="E801" i="22"/>
  <c r="E800" i="22"/>
  <c r="E799" i="22"/>
  <c r="E798" i="22"/>
  <c r="E797" i="22"/>
  <c r="E796" i="22"/>
  <c r="E795" i="22"/>
  <c r="E794" i="22"/>
  <c r="E793" i="22"/>
  <c r="E792" i="22"/>
  <c r="E791" i="22"/>
  <c r="E790" i="22"/>
  <c r="E789" i="22"/>
  <c r="E788" i="22"/>
  <c r="E787" i="22"/>
  <c r="E786" i="22"/>
  <c r="E785" i="22"/>
  <c r="E784" i="22"/>
  <c r="E783" i="22"/>
  <c r="E782" i="22"/>
  <c r="E781" i="22"/>
  <c r="E780" i="22"/>
  <c r="E779" i="22"/>
  <c r="E778" i="22"/>
  <c r="E777" i="22"/>
  <c r="E776" i="22"/>
  <c r="E775" i="22"/>
  <c r="E774" i="22"/>
  <c r="E773" i="22"/>
  <c r="E772" i="22"/>
  <c r="E771" i="22"/>
  <c r="E770" i="22"/>
  <c r="E769" i="22"/>
  <c r="E768" i="22"/>
  <c r="E767" i="22"/>
  <c r="E766" i="22"/>
  <c r="E765" i="22"/>
  <c r="E764" i="22"/>
  <c r="E763" i="22"/>
  <c r="E762" i="22"/>
  <c r="E761" i="22"/>
  <c r="E760" i="22"/>
  <c r="E759" i="22"/>
  <c r="E758" i="22"/>
  <c r="E757" i="22"/>
  <c r="E756" i="22"/>
  <c r="E755" i="22"/>
  <c r="E754" i="22"/>
  <c r="E753" i="22"/>
  <c r="E752" i="22"/>
  <c r="E751" i="22"/>
  <c r="E750" i="22"/>
  <c r="E749" i="22"/>
  <c r="E748" i="22"/>
  <c r="E747" i="22"/>
  <c r="E746" i="22"/>
  <c r="E745" i="22"/>
  <c r="E744" i="22"/>
  <c r="E743" i="22"/>
  <c r="E742" i="22"/>
  <c r="E741" i="22"/>
  <c r="E740" i="22"/>
  <c r="E739" i="22"/>
  <c r="E738" i="22"/>
  <c r="E737" i="22"/>
  <c r="E736" i="22"/>
  <c r="E735" i="22"/>
  <c r="E734" i="22"/>
  <c r="E733" i="22"/>
  <c r="E732" i="22"/>
  <c r="E731" i="22"/>
  <c r="E730" i="22"/>
  <c r="E729" i="22"/>
  <c r="E728" i="22"/>
  <c r="E727" i="22"/>
  <c r="E726" i="22"/>
  <c r="E725" i="22"/>
  <c r="E724" i="22"/>
  <c r="E723" i="22"/>
  <c r="E722" i="22"/>
  <c r="E721" i="22"/>
  <c r="E720" i="22"/>
  <c r="E719" i="22"/>
  <c r="E718" i="22"/>
  <c r="E717" i="22"/>
  <c r="E716" i="22"/>
  <c r="E715" i="22"/>
  <c r="E714" i="22"/>
  <c r="E713" i="22"/>
  <c r="E712" i="22"/>
  <c r="E711" i="22"/>
  <c r="E710" i="22"/>
  <c r="E709" i="22"/>
  <c r="E708" i="22"/>
  <c r="E707" i="22"/>
  <c r="E706" i="22"/>
  <c r="E705" i="22"/>
  <c r="E704" i="22"/>
  <c r="E703" i="22"/>
  <c r="E702" i="22"/>
  <c r="E701" i="22"/>
  <c r="E700" i="22"/>
  <c r="E699" i="22"/>
  <c r="E698" i="22"/>
  <c r="E697" i="22"/>
  <c r="E696" i="22"/>
  <c r="E695" i="22"/>
  <c r="E694" i="22"/>
  <c r="E693" i="22"/>
  <c r="E692" i="22"/>
  <c r="E691" i="22"/>
  <c r="E690" i="22"/>
  <c r="E689" i="22"/>
  <c r="E688" i="22"/>
  <c r="E687" i="22"/>
  <c r="E686" i="22"/>
  <c r="E685" i="22"/>
  <c r="E684" i="22"/>
  <c r="E683" i="22"/>
  <c r="E682" i="22"/>
  <c r="E681" i="22"/>
  <c r="E680" i="22"/>
  <c r="E679" i="22"/>
  <c r="E678" i="22"/>
  <c r="E677" i="22"/>
  <c r="E676" i="22"/>
  <c r="E675" i="22"/>
  <c r="E674" i="22"/>
  <c r="E673" i="22"/>
  <c r="E672" i="22"/>
  <c r="E671" i="22"/>
  <c r="E670" i="22"/>
  <c r="E669" i="22"/>
  <c r="E668" i="22"/>
  <c r="E667" i="22"/>
  <c r="E666" i="22"/>
  <c r="E665" i="22"/>
  <c r="E664" i="22"/>
  <c r="E663" i="22"/>
  <c r="E662" i="22"/>
  <c r="E661" i="22"/>
  <c r="E660" i="22"/>
  <c r="E659" i="22"/>
  <c r="E658" i="22"/>
  <c r="E657" i="22"/>
  <c r="E656" i="22"/>
  <c r="E655" i="22"/>
  <c r="E654" i="22"/>
  <c r="E653" i="22"/>
  <c r="E652" i="22"/>
  <c r="E651" i="22"/>
  <c r="E650" i="22"/>
  <c r="E649" i="22"/>
  <c r="E648" i="22"/>
  <c r="E647" i="22"/>
  <c r="E646" i="22"/>
  <c r="E645" i="22"/>
  <c r="E644" i="22"/>
  <c r="E643" i="22"/>
  <c r="E642" i="22"/>
  <c r="E641" i="22"/>
  <c r="E640" i="22"/>
  <c r="E639" i="22"/>
  <c r="E638" i="22"/>
  <c r="E637" i="22"/>
  <c r="E636" i="22"/>
  <c r="E635" i="22"/>
  <c r="E634" i="22"/>
  <c r="E633" i="22"/>
  <c r="E632" i="22"/>
  <c r="E631" i="22"/>
  <c r="E630" i="22"/>
  <c r="E629" i="22"/>
  <c r="E628" i="22"/>
  <c r="E627" i="22"/>
  <c r="E626" i="22"/>
  <c r="E625" i="22"/>
  <c r="E624" i="22"/>
  <c r="E623" i="22"/>
  <c r="E622" i="22"/>
  <c r="E621" i="22"/>
  <c r="E620" i="22"/>
  <c r="E619" i="22"/>
  <c r="E618" i="22"/>
  <c r="E617" i="22"/>
  <c r="E616" i="22"/>
  <c r="E615" i="22"/>
  <c r="E614" i="22"/>
  <c r="E613" i="22"/>
  <c r="E612" i="22"/>
  <c r="E611" i="22"/>
  <c r="E610" i="22"/>
  <c r="E609" i="22"/>
  <c r="E608" i="22"/>
  <c r="E607" i="22"/>
  <c r="E606" i="22"/>
  <c r="E605" i="22"/>
  <c r="E604" i="22"/>
  <c r="E603" i="22"/>
  <c r="E602" i="22"/>
  <c r="E601" i="22"/>
  <c r="E600" i="22"/>
  <c r="E599" i="22"/>
  <c r="E598" i="22"/>
  <c r="E597" i="22"/>
  <c r="E596" i="22"/>
  <c r="E595" i="22"/>
  <c r="E594" i="22"/>
  <c r="E593" i="22"/>
  <c r="E592" i="22"/>
  <c r="E591" i="22"/>
  <c r="E590" i="22"/>
  <c r="E589" i="22"/>
  <c r="E588" i="22"/>
  <c r="E587" i="22"/>
  <c r="E586" i="22"/>
  <c r="E585" i="22"/>
  <c r="E584" i="22"/>
  <c r="E583" i="22"/>
  <c r="E582" i="22"/>
  <c r="E581" i="22"/>
  <c r="E580" i="22"/>
  <c r="E579" i="22"/>
  <c r="E578" i="22"/>
  <c r="E577" i="22"/>
  <c r="E576" i="22"/>
  <c r="E575" i="22"/>
  <c r="E574" i="22"/>
  <c r="E573" i="22"/>
  <c r="E572" i="22"/>
  <c r="E571" i="22"/>
  <c r="E570" i="22"/>
  <c r="E569" i="22"/>
  <c r="E568" i="22"/>
  <c r="E567" i="22"/>
  <c r="E566" i="22"/>
  <c r="E565" i="22"/>
  <c r="E564" i="22"/>
  <c r="E563" i="22"/>
  <c r="E562" i="22"/>
  <c r="E561" i="22"/>
  <c r="E560" i="22"/>
  <c r="E559" i="22"/>
  <c r="E558" i="22"/>
  <c r="E557" i="22"/>
  <c r="E556" i="22"/>
  <c r="E555" i="22"/>
  <c r="E554" i="22"/>
  <c r="E553" i="22"/>
  <c r="E552" i="22"/>
  <c r="E551" i="22"/>
  <c r="E550" i="22"/>
  <c r="E549" i="22"/>
  <c r="E548" i="22"/>
  <c r="E547" i="22"/>
  <c r="E546" i="22"/>
  <c r="E545" i="22"/>
  <c r="E544" i="22"/>
  <c r="E543" i="22"/>
  <c r="E542" i="22"/>
  <c r="E541" i="22"/>
  <c r="E540" i="22"/>
  <c r="E539" i="22"/>
  <c r="E538" i="22"/>
  <c r="E537" i="22"/>
  <c r="E536" i="22"/>
  <c r="E535" i="22"/>
  <c r="E534" i="22"/>
  <c r="E533" i="22"/>
  <c r="E532" i="22"/>
  <c r="E531" i="22"/>
  <c r="E530" i="22"/>
  <c r="E529" i="22"/>
  <c r="E528" i="22"/>
  <c r="E527" i="22"/>
  <c r="E526" i="22"/>
  <c r="E525" i="22"/>
  <c r="E524" i="22"/>
  <c r="E523" i="22"/>
  <c r="E522" i="22"/>
  <c r="E521" i="22"/>
  <c r="E520" i="22"/>
  <c r="E519" i="22"/>
  <c r="E518" i="22"/>
  <c r="E517" i="22"/>
  <c r="E516" i="22"/>
  <c r="E515" i="22"/>
  <c r="E514" i="22"/>
  <c r="E513" i="22"/>
  <c r="E512" i="22"/>
  <c r="E511" i="22"/>
  <c r="E510" i="22"/>
  <c r="E509" i="22"/>
  <c r="E508" i="22"/>
  <c r="E507" i="22"/>
  <c r="E506" i="22"/>
  <c r="E505" i="22"/>
  <c r="E504" i="22"/>
  <c r="E503" i="22"/>
  <c r="E502" i="22"/>
  <c r="E501" i="22"/>
  <c r="E500" i="22"/>
  <c r="E499" i="22"/>
  <c r="E498" i="22"/>
  <c r="E497" i="22"/>
  <c r="E496" i="22"/>
  <c r="E495" i="22"/>
  <c r="E494" i="22"/>
  <c r="E493" i="22"/>
  <c r="E492" i="22"/>
  <c r="E491" i="22"/>
  <c r="E490" i="22"/>
  <c r="E489" i="22"/>
  <c r="E488" i="22"/>
  <c r="E487" i="22"/>
  <c r="E486" i="22"/>
  <c r="E485" i="22"/>
  <c r="E484" i="22"/>
  <c r="E483" i="22"/>
  <c r="E482" i="22"/>
  <c r="E481" i="22"/>
  <c r="E480" i="22"/>
  <c r="E479" i="22"/>
  <c r="E478" i="22"/>
  <c r="E477" i="22"/>
  <c r="E476" i="22"/>
  <c r="E475" i="22"/>
  <c r="E474" i="22"/>
  <c r="E473" i="22"/>
  <c r="E472" i="22"/>
  <c r="E471" i="22"/>
  <c r="E470" i="22"/>
  <c r="E469" i="22"/>
  <c r="E468" i="22"/>
  <c r="E467" i="22"/>
  <c r="E466" i="22"/>
  <c r="E465" i="22"/>
  <c r="E464" i="22"/>
  <c r="E463" i="22"/>
  <c r="E462" i="22"/>
  <c r="E461" i="22"/>
  <c r="E460" i="22"/>
  <c r="E459" i="22"/>
  <c r="E458" i="22"/>
  <c r="E457" i="22"/>
  <c r="E456" i="22"/>
  <c r="E455" i="22"/>
  <c r="E454" i="22"/>
  <c r="E453" i="22"/>
  <c r="E452" i="22"/>
  <c r="E451" i="22"/>
  <c r="E450" i="22"/>
  <c r="E449" i="22"/>
  <c r="E448" i="22"/>
  <c r="E447" i="22"/>
  <c r="E446" i="22"/>
  <c r="E445" i="22"/>
  <c r="E444" i="22"/>
  <c r="E443" i="22"/>
  <c r="E442" i="22"/>
  <c r="E441" i="22"/>
  <c r="E440" i="22"/>
  <c r="E439" i="22"/>
  <c r="E438" i="22"/>
  <c r="E437" i="22"/>
  <c r="E436" i="22"/>
  <c r="E435" i="22"/>
  <c r="E434" i="22"/>
  <c r="E433" i="22"/>
  <c r="E432" i="22"/>
  <c r="E431" i="22"/>
  <c r="E430" i="22"/>
  <c r="E429" i="22"/>
  <c r="E428" i="22"/>
  <c r="E427" i="22"/>
  <c r="E426" i="22"/>
  <c r="E425" i="22"/>
  <c r="E424" i="22"/>
  <c r="E423" i="22"/>
  <c r="E422" i="22"/>
  <c r="E421" i="22"/>
  <c r="E420" i="22"/>
  <c r="E419" i="22"/>
  <c r="E418" i="22"/>
  <c r="E417" i="22"/>
  <c r="E416" i="22"/>
  <c r="E415" i="22"/>
  <c r="E414" i="22"/>
  <c r="E413" i="22"/>
  <c r="E412" i="22"/>
  <c r="E411" i="22"/>
  <c r="E410" i="22"/>
  <c r="E409" i="22"/>
  <c r="E408" i="22"/>
  <c r="E407" i="22"/>
  <c r="E406" i="22"/>
  <c r="E405" i="22"/>
  <c r="E404" i="22"/>
  <c r="E403" i="22"/>
  <c r="E402" i="22"/>
  <c r="E401" i="22"/>
  <c r="E400" i="22"/>
  <c r="E399" i="22"/>
  <c r="E398" i="22"/>
  <c r="E397" i="22"/>
  <c r="E396" i="22"/>
  <c r="E395" i="22"/>
  <c r="E394" i="22"/>
  <c r="E393" i="22"/>
  <c r="E392" i="22"/>
  <c r="E391" i="22"/>
  <c r="E390" i="22"/>
  <c r="E389" i="22"/>
  <c r="E388" i="22"/>
  <c r="E387" i="22"/>
  <c r="E386" i="22"/>
  <c r="E385" i="22"/>
  <c r="E384" i="22"/>
  <c r="E383" i="22"/>
  <c r="E382" i="22"/>
  <c r="E381" i="22"/>
  <c r="E380" i="22"/>
  <c r="E379" i="22"/>
  <c r="E378" i="22"/>
  <c r="E377" i="22"/>
  <c r="E376" i="22"/>
  <c r="E375" i="22"/>
  <c r="E374" i="22"/>
  <c r="E373" i="22"/>
  <c r="E372" i="22"/>
  <c r="E371" i="22"/>
  <c r="E370" i="22"/>
  <c r="E369" i="22"/>
  <c r="E368" i="22"/>
  <c r="E367" i="22"/>
  <c r="E366" i="22"/>
  <c r="E365" i="22"/>
  <c r="E364" i="22"/>
  <c r="E363" i="22"/>
  <c r="E362" i="22"/>
  <c r="E361" i="22"/>
  <c r="E360" i="22"/>
  <c r="E359" i="22"/>
  <c r="E358" i="22"/>
  <c r="E357" i="22"/>
  <c r="E356" i="22"/>
  <c r="E355" i="22"/>
  <c r="E354" i="22"/>
  <c r="E353" i="22"/>
  <c r="E352" i="22"/>
  <c r="E351" i="22"/>
  <c r="E350" i="22"/>
  <c r="E349" i="22"/>
  <c r="E348" i="22"/>
  <c r="E347" i="22"/>
  <c r="E346" i="22"/>
  <c r="E345" i="22"/>
  <c r="E344" i="22"/>
  <c r="E343" i="22"/>
  <c r="E342" i="22"/>
  <c r="E341" i="22"/>
  <c r="E340" i="22"/>
  <c r="E339" i="22"/>
  <c r="E338" i="22"/>
  <c r="E337" i="22"/>
  <c r="E336" i="22"/>
  <c r="E335" i="22"/>
  <c r="E334" i="22"/>
  <c r="E333" i="22"/>
  <c r="E332" i="22"/>
  <c r="E331" i="22"/>
  <c r="E330" i="22"/>
  <c r="E329" i="22"/>
  <c r="E328" i="22"/>
  <c r="E327" i="22"/>
  <c r="E326" i="22"/>
  <c r="E325" i="22"/>
  <c r="E324" i="22"/>
  <c r="E323" i="22"/>
  <c r="E322" i="22"/>
  <c r="E321" i="22"/>
  <c r="E320" i="22"/>
  <c r="E319" i="22"/>
  <c r="E318" i="22"/>
  <c r="E317" i="22"/>
  <c r="E316" i="22"/>
  <c r="E315" i="22"/>
  <c r="E314" i="22"/>
  <c r="E313" i="22"/>
  <c r="E312" i="22"/>
  <c r="E311" i="22"/>
  <c r="E310" i="22"/>
  <c r="E309" i="22"/>
  <c r="E308" i="22"/>
  <c r="E307" i="22"/>
  <c r="E306" i="22"/>
  <c r="E305" i="22"/>
  <c r="E304" i="22"/>
  <c r="E303" i="22"/>
  <c r="E302" i="22"/>
  <c r="E301" i="22"/>
  <c r="E300" i="22"/>
  <c r="E299" i="22"/>
  <c r="E298" i="22"/>
  <c r="E297" i="22"/>
  <c r="E296" i="22"/>
  <c r="E295" i="22"/>
  <c r="E294" i="22"/>
  <c r="E293" i="22"/>
  <c r="E292" i="22"/>
  <c r="E291" i="22"/>
  <c r="E290" i="22"/>
  <c r="E289" i="22"/>
  <c r="E288" i="22"/>
  <c r="E287" i="22"/>
  <c r="E286" i="22"/>
  <c r="E285" i="22"/>
  <c r="E284" i="22"/>
  <c r="E283" i="22"/>
  <c r="E282" i="22"/>
  <c r="E281" i="22"/>
  <c r="E280" i="22"/>
  <c r="E279" i="22"/>
  <c r="E278" i="22"/>
  <c r="E277" i="22"/>
  <c r="E276" i="22"/>
  <c r="E275" i="22"/>
  <c r="E274" i="22"/>
  <c r="E273" i="22"/>
  <c r="E272" i="22"/>
  <c r="E271" i="22"/>
  <c r="E270" i="22"/>
  <c r="E269" i="22"/>
  <c r="E268" i="22"/>
  <c r="E267" i="22"/>
  <c r="E266" i="22"/>
  <c r="E265" i="22"/>
  <c r="E264" i="22"/>
  <c r="E263" i="22"/>
  <c r="E262" i="22"/>
  <c r="E261" i="22"/>
  <c r="E260" i="22"/>
  <c r="E259" i="22"/>
  <c r="E258" i="22"/>
  <c r="E257" i="22"/>
  <c r="E256" i="22"/>
  <c r="E255" i="22"/>
  <c r="E254" i="22"/>
  <c r="E253" i="22"/>
  <c r="E252" i="22"/>
  <c r="E251" i="22"/>
  <c r="E250" i="22"/>
  <c r="E249" i="22"/>
  <c r="E248" i="22"/>
  <c r="E247" i="22"/>
  <c r="E246" i="22"/>
  <c r="E245" i="22"/>
  <c r="E244" i="22"/>
  <c r="E243" i="22"/>
  <c r="E242" i="22"/>
  <c r="E241" i="22"/>
  <c r="E240" i="22"/>
  <c r="E239" i="22"/>
  <c r="E238" i="22"/>
  <c r="E237" i="22"/>
  <c r="E236" i="22"/>
  <c r="E235" i="22"/>
  <c r="E234" i="22"/>
  <c r="E233" i="22"/>
  <c r="E232" i="22"/>
  <c r="E231" i="22"/>
  <c r="E230" i="22"/>
  <c r="E229" i="22"/>
  <c r="E228" i="22"/>
  <c r="E227" i="22"/>
  <c r="E226" i="22"/>
  <c r="E225" i="22"/>
  <c r="E224" i="22"/>
  <c r="E223" i="22"/>
  <c r="E222" i="22"/>
  <c r="E221" i="22"/>
  <c r="E220" i="22"/>
  <c r="E219" i="22"/>
  <c r="E218" i="22"/>
  <c r="E217" i="22"/>
  <c r="E216" i="22"/>
  <c r="E215" i="22"/>
  <c r="E214" i="22"/>
  <c r="E213" i="22"/>
  <c r="E212" i="22"/>
  <c r="E211" i="22"/>
  <c r="E210" i="22"/>
  <c r="E209" i="22"/>
  <c r="E208" i="22"/>
  <c r="E207" i="22"/>
  <c r="E206" i="22"/>
  <c r="E205" i="22"/>
  <c r="E204" i="22"/>
  <c r="E203" i="22"/>
  <c r="E202" i="22"/>
  <c r="E201" i="22"/>
  <c r="E200" i="22"/>
  <c r="E199" i="22"/>
  <c r="E198" i="22"/>
  <c r="E197" i="22"/>
  <c r="E196" i="22"/>
  <c r="E195" i="22"/>
  <c r="E194" i="22"/>
  <c r="E193" i="22"/>
  <c r="E192" i="22"/>
  <c r="E191" i="22"/>
  <c r="E190" i="22"/>
  <c r="E189" i="22"/>
  <c r="E188" i="22"/>
  <c r="E187" i="22"/>
  <c r="E186" i="22"/>
  <c r="E185" i="22"/>
  <c r="E184" i="22"/>
  <c r="E183" i="22"/>
  <c r="E182" i="22"/>
  <c r="E181" i="22"/>
  <c r="E180" i="22"/>
  <c r="E179" i="22"/>
  <c r="E178" i="22"/>
  <c r="E177" i="22"/>
  <c r="E176" i="22"/>
  <c r="E175" i="22"/>
  <c r="E174" i="22"/>
  <c r="E173" i="22"/>
  <c r="E172" i="22"/>
  <c r="E171" i="22"/>
  <c r="E170" i="22"/>
  <c r="E169" i="22"/>
  <c r="E168" i="22"/>
  <c r="E167" i="22"/>
  <c r="E166" i="22"/>
  <c r="E165" i="22"/>
  <c r="E164" i="22"/>
  <c r="E163" i="22"/>
  <c r="E162" i="22"/>
  <c r="E161" i="22"/>
  <c r="E160" i="22"/>
  <c r="E159" i="22"/>
  <c r="E158" i="22"/>
  <c r="E157" i="22"/>
  <c r="E156" i="22"/>
  <c r="E155" i="22"/>
  <c r="E154" i="22"/>
  <c r="E153" i="22"/>
  <c r="E152" i="22"/>
  <c r="E151" i="22"/>
  <c r="E150" i="22"/>
  <c r="E149" i="22"/>
  <c r="E148" i="22"/>
  <c r="E147" i="22"/>
  <c r="E146" i="22"/>
  <c r="E145" i="22"/>
  <c r="E144" i="22"/>
  <c r="E143" i="22"/>
  <c r="E142" i="22"/>
  <c r="E141" i="22"/>
  <c r="E140" i="22"/>
  <c r="E139" i="22"/>
  <c r="E138" i="22"/>
  <c r="E137" i="22"/>
  <c r="E136" i="22"/>
  <c r="E135" i="22"/>
  <c r="E134" i="22"/>
  <c r="E133" i="22"/>
  <c r="E132" i="22"/>
  <c r="E131" i="22"/>
  <c r="E130" i="22"/>
  <c r="E129" i="22"/>
  <c r="E128" i="22"/>
  <c r="E127" i="22"/>
  <c r="E126" i="22"/>
  <c r="E125" i="22"/>
  <c r="E124" i="22"/>
  <c r="E123" i="22"/>
  <c r="E122" i="22"/>
  <c r="E121" i="22"/>
  <c r="E120" i="22"/>
  <c r="E119" i="22"/>
  <c r="E118" i="22"/>
  <c r="E117" i="22"/>
  <c r="E116" i="22"/>
  <c r="E115" i="22"/>
  <c r="E114" i="22"/>
  <c r="E113" i="22"/>
  <c r="E112" i="22"/>
  <c r="E111" i="22"/>
  <c r="E110" i="22"/>
  <c r="E109" i="22"/>
  <c r="E108" i="22"/>
  <c r="E107" i="22"/>
  <c r="E106" i="22"/>
  <c r="E105" i="22"/>
  <c r="E104" i="22"/>
  <c r="E103" i="22"/>
  <c r="E102" i="22"/>
  <c r="E101" i="22"/>
  <c r="E100" i="22"/>
  <c r="E99" i="22"/>
  <c r="E98" i="22"/>
  <c r="E97" i="22"/>
  <c r="E96" i="22"/>
  <c r="E95" i="22"/>
  <c r="E94" i="22"/>
  <c r="E93" i="22"/>
  <c r="E92" i="22"/>
  <c r="E91" i="22"/>
  <c r="E90" i="22"/>
  <c r="E89" i="22"/>
  <c r="E88" i="22"/>
  <c r="E87" i="22"/>
  <c r="E86" i="22"/>
  <c r="E85" i="22"/>
  <c r="E84" i="22"/>
  <c r="E83" i="22"/>
  <c r="E82" i="22"/>
  <c r="E81" i="22"/>
  <c r="E80" i="22"/>
  <c r="E79" i="22"/>
  <c r="E78" i="22"/>
  <c r="E77" i="22"/>
  <c r="E76" i="22"/>
  <c r="E75" i="22"/>
  <c r="E74" i="22"/>
  <c r="E73" i="22"/>
  <c r="E72" i="22"/>
  <c r="E71" i="22"/>
  <c r="E70" i="22"/>
  <c r="E69" i="22"/>
  <c r="E68" i="22"/>
  <c r="E67" i="22"/>
  <c r="E66" i="22"/>
  <c r="E65" i="22"/>
  <c r="E64" i="22"/>
  <c r="E63" i="22"/>
  <c r="E62" i="22"/>
  <c r="E61" i="22"/>
  <c r="E60" i="22"/>
  <c r="E59" i="22"/>
  <c r="E58" i="22"/>
  <c r="E57" i="22"/>
  <c r="E56" i="22"/>
  <c r="E55" i="22"/>
  <c r="E54" i="22"/>
  <c r="E53" i="22"/>
  <c r="E52" i="22"/>
  <c r="E51" i="22"/>
  <c r="E50" i="22"/>
  <c r="E49" i="22"/>
  <c r="E48" i="22"/>
  <c r="E47" i="22"/>
  <c r="E46" i="22"/>
  <c r="E45" i="22"/>
  <c r="E44" i="22"/>
  <c r="E43" i="22"/>
  <c r="E42" i="22"/>
  <c r="E41" i="22"/>
  <c r="E40" i="22"/>
  <c r="E39" i="22"/>
  <c r="E38" i="22"/>
  <c r="E37" i="22"/>
  <c r="E36" i="22"/>
  <c r="E35" i="22"/>
  <c r="E34" i="22"/>
  <c r="E33" i="22"/>
  <c r="E32" i="22"/>
  <c r="E31" i="22"/>
  <c r="E30" i="22"/>
  <c r="E29" i="22"/>
  <c r="E28" i="22"/>
  <c r="E27" i="22"/>
  <c r="E26" i="22"/>
  <c r="E25" i="22"/>
  <c r="E24" i="22"/>
  <c r="E23" i="22"/>
  <c r="E22" i="22"/>
  <c r="E21" i="22"/>
  <c r="E20" i="22"/>
  <c r="E19" i="22"/>
  <c r="E18" i="22"/>
  <c r="E17" i="22"/>
  <c r="E16" i="22"/>
  <c r="E15" i="22"/>
  <c r="E14" i="22"/>
  <c r="E13" i="22"/>
  <c r="E12" i="22"/>
  <c r="E11" i="22"/>
  <c r="E10" i="22"/>
  <c r="E9" i="22"/>
  <c r="E8" i="22"/>
  <c r="I41" i="23" l="1"/>
  <c r="J41" i="23"/>
  <c r="E41" i="23"/>
  <c r="M41" i="23"/>
  <c r="F41" i="23"/>
  <c r="N41" i="23"/>
  <c r="C41" i="23"/>
  <c r="G41" i="23"/>
  <c r="C42" i="23"/>
  <c r="G42" i="23"/>
  <c r="K42" i="23"/>
  <c r="C43" i="23"/>
  <c r="G43" i="23"/>
  <c r="K43" i="23"/>
  <c r="D41" i="23"/>
  <c r="H41" i="23"/>
  <c r="L41" i="23"/>
  <c r="D42" i="23"/>
  <c r="H42" i="23"/>
  <c r="D43" i="23"/>
  <c r="H43" i="23"/>
  <c r="L43" i="23"/>
  <c r="E42" i="23"/>
  <c r="I42" i="23"/>
  <c r="M42" i="23"/>
  <c r="E43" i="23"/>
  <c r="I43" i="23"/>
  <c r="F42" i="23"/>
  <c r="J42" i="23"/>
  <c r="N42" i="23"/>
  <c r="F43" i="23"/>
  <c r="J43" i="23"/>
  <c r="N43" i="23"/>
  <c r="D11" i="23"/>
  <c r="E22" i="23"/>
  <c r="M30" i="23"/>
  <c r="L11" i="23"/>
  <c r="I23" i="23"/>
  <c r="E34" i="23"/>
  <c r="M14" i="23"/>
  <c r="F26" i="23"/>
  <c r="I35" i="23"/>
  <c r="N18" i="23"/>
  <c r="J27" i="23"/>
  <c r="M38" i="23"/>
  <c r="G11" i="23"/>
  <c r="I13" i="23"/>
  <c r="N14" i="23"/>
  <c r="E18" i="23"/>
  <c r="I19" i="23"/>
  <c r="F22" i="23"/>
  <c r="J23" i="23"/>
  <c r="M26" i="23"/>
  <c r="I29" i="23"/>
  <c r="N30" i="23"/>
  <c r="F34" i="23"/>
  <c r="J35" i="23"/>
  <c r="N38" i="23"/>
  <c r="I17" i="23"/>
  <c r="H11" i="23"/>
  <c r="E14" i="23"/>
  <c r="I15" i="23"/>
  <c r="F18" i="23"/>
  <c r="J19" i="23"/>
  <c r="M22" i="23"/>
  <c r="I25" i="23"/>
  <c r="N26" i="23"/>
  <c r="E30" i="23"/>
  <c r="I31" i="23"/>
  <c r="M34" i="23"/>
  <c r="E38" i="23"/>
  <c r="I39" i="23"/>
  <c r="C11" i="23"/>
  <c r="K11" i="23"/>
  <c r="J15" i="23"/>
  <c r="I27" i="23"/>
  <c r="J31" i="23"/>
  <c r="J39" i="23"/>
  <c r="L28" i="23"/>
  <c r="H28" i="23"/>
  <c r="D28" i="23"/>
  <c r="K28" i="23"/>
  <c r="G28" i="23"/>
  <c r="C28" i="23"/>
  <c r="C12" i="23"/>
  <c r="G12" i="23"/>
  <c r="M12" i="23"/>
  <c r="L21" i="23"/>
  <c r="H21" i="23"/>
  <c r="D21" i="23"/>
  <c r="K21" i="23"/>
  <c r="G21" i="23"/>
  <c r="C21" i="23"/>
  <c r="L33" i="23"/>
  <c r="H33" i="23"/>
  <c r="D33" i="23"/>
  <c r="K33" i="23"/>
  <c r="G33" i="23"/>
  <c r="C33" i="23"/>
  <c r="L14" i="23"/>
  <c r="H14" i="23"/>
  <c r="D14" i="23"/>
  <c r="K14" i="23"/>
  <c r="G14" i="23"/>
  <c r="C14" i="23"/>
  <c r="L18" i="23"/>
  <c r="H18" i="23"/>
  <c r="D18" i="23"/>
  <c r="K18" i="23"/>
  <c r="G18" i="23"/>
  <c r="C18" i="23"/>
  <c r="L22" i="23"/>
  <c r="H22" i="23"/>
  <c r="D22" i="23"/>
  <c r="K22" i="23"/>
  <c r="G22" i="23"/>
  <c r="C22" i="23"/>
  <c r="L26" i="23"/>
  <c r="H26" i="23"/>
  <c r="D26" i="23"/>
  <c r="K26" i="23"/>
  <c r="G26" i="23"/>
  <c r="C26" i="23"/>
  <c r="L30" i="23"/>
  <c r="H30" i="23"/>
  <c r="D30" i="23"/>
  <c r="K30" i="23"/>
  <c r="G30" i="23"/>
  <c r="C30" i="23"/>
  <c r="L34" i="23"/>
  <c r="H34" i="23"/>
  <c r="D34" i="23"/>
  <c r="K34" i="23"/>
  <c r="G34" i="23"/>
  <c r="C34" i="23"/>
  <c r="L38" i="23"/>
  <c r="H38" i="23"/>
  <c r="D38" i="23"/>
  <c r="K38" i="23"/>
  <c r="G38" i="23"/>
  <c r="C38" i="23"/>
  <c r="E11" i="23"/>
  <c r="I11" i="23"/>
  <c r="M11" i="23"/>
  <c r="E12" i="23"/>
  <c r="E13" i="23"/>
  <c r="I14" i="23"/>
  <c r="E15" i="23"/>
  <c r="I16" i="23"/>
  <c r="E17" i="23"/>
  <c r="M17" i="23"/>
  <c r="I18" i="23"/>
  <c r="E19" i="23"/>
  <c r="E21" i="23"/>
  <c r="M21" i="23"/>
  <c r="I22" i="23"/>
  <c r="E23" i="23"/>
  <c r="I24" i="23"/>
  <c r="E25" i="23"/>
  <c r="M25" i="23"/>
  <c r="I26" i="23"/>
  <c r="E27" i="23"/>
  <c r="I28" i="23"/>
  <c r="E29" i="23"/>
  <c r="I30" i="23"/>
  <c r="E31" i="23"/>
  <c r="I32" i="23"/>
  <c r="E33" i="23"/>
  <c r="M33" i="23"/>
  <c r="I34" i="23"/>
  <c r="E35" i="23"/>
  <c r="I36" i="23"/>
  <c r="E37" i="23"/>
  <c r="M37" i="23"/>
  <c r="I38" i="23"/>
  <c r="E39" i="23"/>
  <c r="I40" i="23"/>
  <c r="L12" i="23"/>
  <c r="K12" i="23"/>
  <c r="L20" i="23"/>
  <c r="H20" i="23"/>
  <c r="D20" i="23"/>
  <c r="K20" i="23"/>
  <c r="G20" i="23"/>
  <c r="C20" i="23"/>
  <c r="E16" i="23"/>
  <c r="M16" i="23"/>
  <c r="E20" i="23"/>
  <c r="M20" i="23"/>
  <c r="M28" i="23"/>
  <c r="L13" i="23"/>
  <c r="H13" i="23"/>
  <c r="D13" i="23"/>
  <c r="K13" i="23"/>
  <c r="G13" i="23"/>
  <c r="C13" i="23"/>
  <c r="L29" i="23"/>
  <c r="H29" i="23"/>
  <c r="D29" i="23"/>
  <c r="K29" i="23"/>
  <c r="G29" i="23"/>
  <c r="C29" i="23"/>
  <c r="L15" i="23"/>
  <c r="H15" i="23"/>
  <c r="D15" i="23"/>
  <c r="K15" i="23"/>
  <c r="G15" i="23"/>
  <c r="C15" i="23"/>
  <c r="L19" i="23"/>
  <c r="H19" i="23"/>
  <c r="D19" i="23"/>
  <c r="K19" i="23"/>
  <c r="G19" i="23"/>
  <c r="C19" i="23"/>
  <c r="L23" i="23"/>
  <c r="H23" i="23"/>
  <c r="D23" i="23"/>
  <c r="K23" i="23"/>
  <c r="G23" i="23"/>
  <c r="C23" i="23"/>
  <c r="L27" i="23"/>
  <c r="H27" i="23"/>
  <c r="D27" i="23"/>
  <c r="K27" i="23"/>
  <c r="G27" i="23"/>
  <c r="C27" i="23"/>
  <c r="L31" i="23"/>
  <c r="H31" i="23"/>
  <c r="D31" i="23"/>
  <c r="K31" i="23"/>
  <c r="G31" i="23"/>
  <c r="C31" i="23"/>
  <c r="L35" i="23"/>
  <c r="H35" i="23"/>
  <c r="D35" i="23"/>
  <c r="K35" i="23"/>
  <c r="G35" i="23"/>
  <c r="C35" i="23"/>
  <c r="L39" i="23"/>
  <c r="H39" i="23"/>
  <c r="D39" i="23"/>
  <c r="K39" i="23"/>
  <c r="G39" i="23"/>
  <c r="C39" i="23"/>
  <c r="F11" i="23"/>
  <c r="J11" i="23"/>
  <c r="F12" i="23"/>
  <c r="J12" i="23"/>
  <c r="F13" i="23"/>
  <c r="N13" i="23"/>
  <c r="J14" i="23"/>
  <c r="F15" i="23"/>
  <c r="N15" i="23"/>
  <c r="F17" i="23"/>
  <c r="J18" i="23"/>
  <c r="F19" i="23"/>
  <c r="N19" i="23"/>
  <c r="J20" i="23"/>
  <c r="F21" i="23"/>
  <c r="N21" i="23"/>
  <c r="J22" i="23"/>
  <c r="F23" i="23"/>
  <c r="N23" i="23"/>
  <c r="F25" i="23"/>
  <c r="J26" i="23"/>
  <c r="F27" i="23"/>
  <c r="N27" i="23"/>
  <c r="J28" i="23"/>
  <c r="F29" i="23"/>
  <c r="N29" i="23"/>
  <c r="J30" i="23"/>
  <c r="F31" i="23"/>
  <c r="N31" i="23"/>
  <c r="J32" i="23"/>
  <c r="F33" i="23"/>
  <c r="N33" i="23"/>
  <c r="J34" i="23"/>
  <c r="F35" i="23"/>
  <c r="N35" i="23"/>
  <c r="J36" i="23"/>
  <c r="F37" i="23"/>
  <c r="N37" i="23"/>
  <c r="J38" i="23"/>
  <c r="F39" i="23"/>
  <c r="N39" i="23"/>
  <c r="J40" i="23"/>
  <c r="E32" i="23"/>
  <c r="I33" i="23"/>
  <c r="E36" i="23"/>
  <c r="E40" i="23"/>
  <c r="L16" i="23"/>
  <c r="H16" i="23"/>
  <c r="D16" i="23"/>
  <c r="K16" i="23"/>
  <c r="G16" i="23"/>
  <c r="C16" i="23"/>
  <c r="L24" i="23"/>
  <c r="H24" i="23"/>
  <c r="D24" i="23"/>
  <c r="K24" i="23"/>
  <c r="G24" i="23"/>
  <c r="C24" i="23"/>
  <c r="L32" i="23"/>
  <c r="H32" i="23"/>
  <c r="D32" i="23"/>
  <c r="K32" i="23"/>
  <c r="G32" i="23"/>
  <c r="C32" i="23"/>
  <c r="L36" i="23"/>
  <c r="H36" i="23"/>
  <c r="D36" i="23"/>
  <c r="K36" i="23"/>
  <c r="G36" i="23"/>
  <c r="C36" i="23"/>
  <c r="L40" i="23"/>
  <c r="H40" i="23"/>
  <c r="D40" i="23"/>
  <c r="K40" i="23"/>
  <c r="G40" i="23"/>
  <c r="C40" i="23"/>
  <c r="E24" i="23"/>
  <c r="M24" i="23"/>
  <c r="E28" i="23"/>
  <c r="L17" i="23"/>
  <c r="H17" i="23"/>
  <c r="D17" i="23"/>
  <c r="K17" i="23"/>
  <c r="G17" i="23"/>
  <c r="C17" i="23"/>
  <c r="L25" i="23"/>
  <c r="H25" i="23"/>
  <c r="D25" i="23"/>
  <c r="K25" i="23"/>
  <c r="G25" i="23"/>
  <c r="C25" i="23"/>
  <c r="L37" i="23"/>
  <c r="H37" i="23"/>
  <c r="D37" i="23"/>
  <c r="K37" i="23"/>
  <c r="G37" i="23"/>
  <c r="C37" i="23"/>
  <c r="D12" i="23"/>
  <c r="H12" i="23"/>
  <c r="N12" i="23"/>
  <c r="J13" i="23"/>
  <c r="F16" i="23"/>
  <c r="N16" i="23"/>
  <c r="J17" i="23"/>
  <c r="F20" i="23"/>
  <c r="N20" i="23"/>
  <c r="J21" i="23"/>
  <c r="F24" i="23"/>
  <c r="N24" i="23"/>
  <c r="J25" i="23"/>
  <c r="F28" i="23"/>
  <c r="N28" i="23"/>
  <c r="J29" i="23"/>
  <c r="F32" i="23"/>
  <c r="N32" i="23"/>
  <c r="J33" i="23"/>
  <c r="F36" i="23"/>
  <c r="N36" i="23"/>
  <c r="J37" i="23"/>
  <c r="F40" i="23"/>
  <c r="N40" i="23"/>
  <c r="O51" i="23"/>
  <c r="O53" i="23"/>
  <c r="O61" i="23"/>
  <c r="O59" i="23"/>
  <c r="O72" i="23"/>
  <c r="O80" i="23"/>
  <c r="O49" i="23"/>
  <c r="O57" i="23"/>
  <c r="O65" i="23"/>
  <c r="O52" i="23"/>
  <c r="O55" i="23"/>
  <c r="O63" i="23"/>
  <c r="O68" i="23"/>
  <c r="O76" i="23"/>
  <c r="O74" i="23"/>
  <c r="O78" i="23"/>
  <c r="O82" i="23"/>
  <c r="O86" i="23"/>
  <c r="O88" i="23"/>
  <c r="O91" i="23"/>
  <c r="O84" i="23"/>
  <c r="O90" i="23"/>
  <c r="O89" i="23"/>
  <c r="O93" i="23"/>
  <c r="O97" i="23"/>
  <c r="O102" i="23"/>
  <c r="O104" i="23"/>
  <c r="O92" i="23"/>
  <c r="O96" i="23"/>
  <c r="O100" i="23"/>
  <c r="O95" i="23"/>
  <c r="O99" i="23"/>
  <c r="O94" i="23"/>
  <c r="O98" i="23"/>
  <c r="O101" i="23"/>
  <c r="O103" i="23"/>
  <c r="O105" i="23"/>
  <c r="O107" i="23"/>
  <c r="O109" i="23"/>
  <c r="O14" i="11"/>
  <c r="B216" i="18"/>
  <c r="C216" i="18"/>
  <c r="D216" i="18"/>
  <c r="E216" i="18"/>
  <c r="F216" i="18"/>
  <c r="G216" i="18"/>
  <c r="H216" i="18"/>
  <c r="I216" i="18"/>
  <c r="J216" i="18"/>
  <c r="K216" i="18"/>
  <c r="L216" i="18"/>
  <c r="M216" i="18"/>
  <c r="N216" i="18"/>
  <c r="O216" i="18"/>
  <c r="P216" i="18"/>
  <c r="Q216" i="18"/>
  <c r="R216" i="18"/>
  <c r="S216" i="18"/>
  <c r="T216" i="18"/>
  <c r="U216" i="18"/>
  <c r="V216" i="18"/>
  <c r="W216" i="18"/>
  <c r="X216" i="18"/>
  <c r="Y216" i="18"/>
  <c r="Z216" i="18"/>
  <c r="AA216" i="18"/>
  <c r="AB216" i="18"/>
  <c r="AC216" i="18"/>
  <c r="AD216" i="18"/>
  <c r="AE216" i="18"/>
  <c r="AF216" i="18"/>
  <c r="AG216" i="18"/>
  <c r="B179" i="18"/>
  <c r="C179" i="18"/>
  <c r="D179" i="18"/>
  <c r="E179" i="18"/>
  <c r="F179" i="18"/>
  <c r="G179" i="18"/>
  <c r="H179" i="18"/>
  <c r="I179" i="18"/>
  <c r="J179" i="18"/>
  <c r="K179" i="18"/>
  <c r="L179" i="18"/>
  <c r="M179" i="18"/>
  <c r="N179" i="18"/>
  <c r="O179" i="18"/>
  <c r="P179" i="18"/>
  <c r="Q179" i="18"/>
  <c r="R179" i="18"/>
  <c r="S179" i="18"/>
  <c r="T179" i="18"/>
  <c r="U179" i="18"/>
  <c r="V179" i="18"/>
  <c r="W179" i="18"/>
  <c r="X179" i="18"/>
  <c r="Y179" i="18"/>
  <c r="Z179" i="18"/>
  <c r="AA179" i="18"/>
  <c r="AB179" i="18"/>
  <c r="AC179" i="18"/>
  <c r="AD179" i="18"/>
  <c r="AE179" i="18"/>
  <c r="AF179" i="18"/>
  <c r="AG179" i="18"/>
  <c r="B142" i="18"/>
  <c r="C142" i="18"/>
  <c r="D142" i="18"/>
  <c r="E142" i="18"/>
  <c r="F142" i="18"/>
  <c r="G142" i="18"/>
  <c r="H142" i="18"/>
  <c r="I142" i="18"/>
  <c r="J142" i="18"/>
  <c r="K142" i="18"/>
  <c r="L142" i="18"/>
  <c r="M142" i="18"/>
  <c r="N142" i="18"/>
  <c r="O142" i="18"/>
  <c r="P142" i="18"/>
  <c r="Q142" i="18"/>
  <c r="R142" i="18"/>
  <c r="S142" i="18"/>
  <c r="T142" i="18"/>
  <c r="U142" i="18"/>
  <c r="V142" i="18"/>
  <c r="W142" i="18"/>
  <c r="X142" i="18"/>
  <c r="Y142" i="18"/>
  <c r="Z142" i="18"/>
  <c r="AA142" i="18"/>
  <c r="AB142" i="18"/>
  <c r="AC142" i="18"/>
  <c r="AD142" i="18"/>
  <c r="AE142" i="18"/>
  <c r="AF142" i="18"/>
  <c r="AG142" i="18"/>
  <c r="B105" i="18"/>
  <c r="C105" i="18"/>
  <c r="D105" i="18"/>
  <c r="E105" i="18"/>
  <c r="F105" i="18"/>
  <c r="G105" i="18"/>
  <c r="H105" i="18"/>
  <c r="I105" i="18"/>
  <c r="J105" i="18"/>
  <c r="K105" i="18"/>
  <c r="L105" i="18"/>
  <c r="M105" i="18"/>
  <c r="N105" i="18"/>
  <c r="O105" i="18"/>
  <c r="P105" i="18"/>
  <c r="Q105" i="18"/>
  <c r="R105" i="18"/>
  <c r="S105" i="18"/>
  <c r="T105" i="18"/>
  <c r="U105" i="18"/>
  <c r="V105" i="18"/>
  <c r="W105" i="18"/>
  <c r="X105" i="18"/>
  <c r="Y105" i="18"/>
  <c r="Z105" i="18"/>
  <c r="AA105" i="18"/>
  <c r="AB105" i="18"/>
  <c r="AC105" i="18"/>
  <c r="AD105" i="18"/>
  <c r="AE105" i="18"/>
  <c r="AF105" i="18"/>
  <c r="AG105" i="18"/>
  <c r="B68" i="18"/>
  <c r="C68" i="18"/>
  <c r="D68" i="18"/>
  <c r="E68" i="18"/>
  <c r="F68" i="18"/>
  <c r="G68" i="18"/>
  <c r="H68" i="18"/>
  <c r="I68" i="18"/>
  <c r="J68" i="18"/>
  <c r="K68" i="18"/>
  <c r="L68" i="18"/>
  <c r="M68" i="18"/>
  <c r="N68" i="18"/>
  <c r="O68" i="18"/>
  <c r="P68" i="18"/>
  <c r="Q68" i="18"/>
  <c r="R68" i="18"/>
  <c r="S68" i="18"/>
  <c r="T68" i="18"/>
  <c r="U68" i="18"/>
  <c r="V68" i="18"/>
  <c r="W68" i="18"/>
  <c r="X68" i="18"/>
  <c r="Y68" i="18"/>
  <c r="Z68" i="18"/>
  <c r="AA68" i="18"/>
  <c r="AB68" i="18"/>
  <c r="AC68" i="18"/>
  <c r="AD68" i="18"/>
  <c r="AE68" i="18"/>
  <c r="AF68" i="18"/>
  <c r="AG68" i="18"/>
  <c r="B31" i="18"/>
  <c r="C31" i="18"/>
  <c r="D31" i="18"/>
  <c r="E31" i="18"/>
  <c r="F31" i="18"/>
  <c r="G31" i="18"/>
  <c r="H31" i="18"/>
  <c r="I31" i="18"/>
  <c r="J31" i="18"/>
  <c r="K31" i="18"/>
  <c r="L31" i="18"/>
  <c r="M31" i="18"/>
  <c r="N31" i="18"/>
  <c r="O31" i="18"/>
  <c r="P31" i="18"/>
  <c r="Q31" i="18"/>
  <c r="R31" i="18"/>
  <c r="S31" i="18"/>
  <c r="T31" i="18"/>
  <c r="U31" i="18"/>
  <c r="V31" i="18"/>
  <c r="W31" i="18"/>
  <c r="X31" i="18"/>
  <c r="Y31" i="18"/>
  <c r="Z31" i="18"/>
  <c r="AA31" i="18"/>
  <c r="AB31" i="18"/>
  <c r="AC31" i="18"/>
  <c r="AD31" i="18"/>
  <c r="AE31" i="18"/>
  <c r="AF31" i="18"/>
  <c r="AG31" i="18"/>
  <c r="AF27" i="18"/>
  <c r="B111" i="17"/>
  <c r="B90" i="17"/>
  <c r="B69" i="17"/>
  <c r="B27" i="17"/>
  <c r="B48" i="17"/>
  <c r="B6" i="17"/>
  <c r="AD9" i="16"/>
  <c r="AC9" i="16"/>
  <c r="AC30" i="18" s="1"/>
  <c r="AB9" i="16"/>
  <c r="AB30" i="18" s="1"/>
  <c r="AA9" i="16"/>
  <c r="AA30" i="18" s="1"/>
  <c r="Z9" i="16"/>
  <c r="Y9" i="16"/>
  <c r="Y30" i="18" s="1"/>
  <c r="X9" i="16"/>
  <c r="X30" i="18" s="1"/>
  <c r="W9" i="16"/>
  <c r="V9" i="16"/>
  <c r="U9" i="16"/>
  <c r="U30" i="18" s="1"/>
  <c r="T9" i="16"/>
  <c r="T30" i="18" s="1"/>
  <c r="S9" i="16"/>
  <c r="R9" i="16"/>
  <c r="Q9" i="16"/>
  <c r="Q30" i="18" s="1"/>
  <c r="P9" i="16"/>
  <c r="P30" i="18" s="1"/>
  <c r="O9" i="16"/>
  <c r="O30" i="18" s="1"/>
  <c r="N9" i="16"/>
  <c r="M9" i="16"/>
  <c r="M30" i="18" s="1"/>
  <c r="L9" i="16"/>
  <c r="K9" i="16"/>
  <c r="J9" i="16"/>
  <c r="I9" i="16"/>
  <c r="I30" i="18" s="1"/>
  <c r="H9" i="16"/>
  <c r="H30" i="18" s="1"/>
  <c r="G9" i="16"/>
  <c r="F9" i="16"/>
  <c r="E9" i="16"/>
  <c r="E30" i="18" s="1"/>
  <c r="D9" i="16"/>
  <c r="D30" i="18" s="1"/>
  <c r="C9" i="16"/>
  <c r="M2" i="21" s="1"/>
  <c r="O35" i="23" l="1"/>
  <c r="O39" i="23"/>
  <c r="O30" i="23"/>
  <c r="O29" i="23"/>
  <c r="O13" i="23"/>
  <c r="O34" i="23"/>
  <c r="O42" i="23"/>
  <c r="O41" i="23"/>
  <c r="O43" i="23"/>
  <c r="O20" i="23"/>
  <c r="O37" i="23"/>
  <c r="O17" i="23"/>
  <c r="O36" i="23"/>
  <c r="O31" i="23"/>
  <c r="O27" i="23"/>
  <c r="O23" i="23"/>
  <c r="O15" i="23"/>
  <c r="O26" i="23"/>
  <c r="O19" i="23"/>
  <c r="O38" i="23"/>
  <c r="O22" i="23"/>
  <c r="O14" i="23"/>
  <c r="O33" i="23"/>
  <c r="O21" i="23"/>
  <c r="O12" i="23"/>
  <c r="O28" i="23"/>
  <c r="O18" i="23"/>
  <c r="O25" i="23"/>
  <c r="O24" i="23"/>
  <c r="O40" i="23"/>
  <c r="O32" i="23"/>
  <c r="O16" i="23"/>
  <c r="O11" i="23"/>
  <c r="S30" i="18"/>
  <c r="K30" i="18"/>
  <c r="C30" i="18"/>
  <c r="L30" i="18"/>
  <c r="Z30" i="18"/>
  <c r="R30" i="18"/>
  <c r="J30" i="18"/>
  <c r="W30" i="18"/>
  <c r="G30" i="18"/>
  <c r="AD30" i="18"/>
  <c r="V30" i="18"/>
  <c r="N30" i="18"/>
  <c r="F30" i="18"/>
  <c r="AE9" i="16"/>
  <c r="AF9" i="16"/>
  <c r="AF30" i="18" s="1"/>
  <c r="AG9" i="16"/>
  <c r="AN26" i="15"/>
  <c r="AM26" i="15"/>
  <c r="AL26" i="15"/>
  <c r="AK26" i="15"/>
  <c r="AJ26" i="15"/>
  <c r="AI26" i="15"/>
  <c r="AH26" i="15"/>
  <c r="AG26" i="15"/>
  <c r="AF26" i="15"/>
  <c r="AE26" i="15"/>
  <c r="AD26" i="15"/>
  <c r="AC26" i="15"/>
  <c r="AB26" i="15"/>
  <c r="B19" i="15"/>
  <c r="B14" i="15"/>
  <c r="B9" i="15"/>
  <c r="AC9" i="15"/>
  <c r="AD9" i="15" s="1"/>
  <c r="AC10" i="15"/>
  <c r="AD10" i="15" s="1"/>
  <c r="AC11" i="15"/>
  <c r="AD11" i="15" s="1"/>
  <c r="AC14" i="15"/>
  <c r="AD14" i="15" s="1"/>
  <c r="AC15" i="15"/>
  <c r="AD15" i="15" s="1"/>
  <c r="AC16" i="15"/>
  <c r="AD16" i="15" s="1"/>
  <c r="AC19" i="15"/>
  <c r="AD19" i="15" s="1"/>
  <c r="AC20" i="15"/>
  <c r="AD20" i="15" s="1"/>
  <c r="AC21" i="15"/>
  <c r="AD21" i="15" s="1"/>
  <c r="AC22" i="15"/>
  <c r="AD22" i="15" s="1"/>
  <c r="AC23" i="15"/>
  <c r="AD23" i="15" s="1"/>
  <c r="AC8" i="15"/>
  <c r="AD8" i="15" s="1"/>
  <c r="B269" i="14"/>
  <c r="C269" i="14"/>
  <c r="D269" i="14"/>
  <c r="E269" i="14"/>
  <c r="F269" i="14"/>
  <c r="G269" i="14"/>
  <c r="H269" i="14"/>
  <c r="I269" i="14"/>
  <c r="J269" i="14"/>
  <c r="K269" i="14"/>
  <c r="L269" i="14"/>
  <c r="M269" i="14"/>
  <c r="N269" i="14"/>
  <c r="O269" i="14"/>
  <c r="B221" i="14"/>
  <c r="C221" i="14"/>
  <c r="D221" i="14"/>
  <c r="E221" i="14"/>
  <c r="F221" i="14"/>
  <c r="G221" i="14"/>
  <c r="H221" i="14"/>
  <c r="I221" i="14"/>
  <c r="J221" i="14"/>
  <c r="K221" i="14"/>
  <c r="L221" i="14"/>
  <c r="M221" i="14"/>
  <c r="N221" i="14"/>
  <c r="O221" i="14"/>
  <c r="B173" i="14"/>
  <c r="C173" i="14"/>
  <c r="D173" i="14"/>
  <c r="E173" i="14"/>
  <c r="F173" i="14"/>
  <c r="G173" i="14"/>
  <c r="H173" i="14"/>
  <c r="I173" i="14"/>
  <c r="J173" i="14"/>
  <c r="K173" i="14"/>
  <c r="L173" i="14"/>
  <c r="M173" i="14"/>
  <c r="N173" i="14"/>
  <c r="O173" i="14"/>
  <c r="B125" i="14"/>
  <c r="C125" i="14"/>
  <c r="D125" i="14"/>
  <c r="E125" i="14"/>
  <c r="F125" i="14"/>
  <c r="G125" i="14"/>
  <c r="H125" i="14"/>
  <c r="I125" i="14"/>
  <c r="J125" i="14"/>
  <c r="K125" i="14"/>
  <c r="L125" i="14"/>
  <c r="M125" i="14"/>
  <c r="N125" i="14"/>
  <c r="O125" i="14"/>
  <c r="B77" i="14"/>
  <c r="C77" i="14"/>
  <c r="D77" i="14"/>
  <c r="E77" i="14"/>
  <c r="F77" i="14"/>
  <c r="G77" i="14"/>
  <c r="H77" i="14"/>
  <c r="I77" i="14"/>
  <c r="J77" i="14"/>
  <c r="K77" i="14"/>
  <c r="L77" i="14"/>
  <c r="M77" i="14"/>
  <c r="N77" i="14"/>
  <c r="O77" i="14"/>
  <c r="B76" i="14"/>
  <c r="B29" i="14"/>
  <c r="C29" i="14"/>
  <c r="D29" i="14"/>
  <c r="E29" i="14"/>
  <c r="F29" i="14"/>
  <c r="G29" i="14"/>
  <c r="H29" i="14"/>
  <c r="I29" i="14"/>
  <c r="J29" i="14"/>
  <c r="K29" i="14"/>
  <c r="L29" i="14"/>
  <c r="M29" i="14"/>
  <c r="N29" i="14"/>
  <c r="O29" i="14"/>
  <c r="O27" i="14"/>
  <c r="O9" i="12"/>
  <c r="N13" i="12" s="1"/>
  <c r="N9" i="12"/>
  <c r="M9" i="12"/>
  <c r="L9" i="12"/>
  <c r="L14" i="12" s="1"/>
  <c r="K9" i="12"/>
  <c r="K14" i="12" s="1"/>
  <c r="J9" i="12"/>
  <c r="I9" i="12"/>
  <c r="H9" i="12"/>
  <c r="H14" i="12" s="1"/>
  <c r="G9" i="12"/>
  <c r="G14" i="12" s="1"/>
  <c r="F9" i="12"/>
  <c r="E9" i="12"/>
  <c r="D9" i="12"/>
  <c r="D14" i="12" s="1"/>
  <c r="C9" i="12"/>
  <c r="C14" i="12" s="1"/>
  <c r="B8" i="12"/>
  <c r="B8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B166" i="10"/>
  <c r="B134" i="10"/>
  <c r="B102" i="10"/>
  <c r="B70" i="10"/>
  <c r="B38" i="10"/>
  <c r="B6" i="10"/>
  <c r="B99" i="9"/>
  <c r="B25" i="14" s="1"/>
  <c r="B81" i="9"/>
  <c r="B24" i="14" s="1"/>
  <c r="B63" i="9"/>
  <c r="B23" i="14" s="1"/>
  <c r="B45" i="9"/>
  <c r="B124" i="14" s="1"/>
  <c r="B27" i="9"/>
  <c r="B21" i="14" s="1"/>
  <c r="B8" i="9"/>
  <c r="B20" i="14" s="1"/>
  <c r="O9" i="9"/>
  <c r="N9" i="9"/>
  <c r="M9" i="9"/>
  <c r="L9" i="9"/>
  <c r="K9" i="9"/>
  <c r="J9" i="9"/>
  <c r="I9" i="9"/>
  <c r="H9" i="9"/>
  <c r="G9" i="9"/>
  <c r="F9" i="9"/>
  <c r="E9" i="9"/>
  <c r="D9" i="9"/>
  <c r="C9" i="9"/>
  <c r="AC101" i="5"/>
  <c r="AC100" i="5"/>
  <c r="AC99" i="5"/>
  <c r="AC98" i="5"/>
  <c r="AC97" i="5"/>
  <c r="AC96" i="5"/>
  <c r="AC95" i="5"/>
  <c r="AC94" i="5"/>
  <c r="AC93" i="5"/>
  <c r="AC92" i="5"/>
  <c r="AC91" i="5"/>
  <c r="AC90" i="5"/>
  <c r="AC89" i="5"/>
  <c r="AC88" i="5"/>
  <c r="AC87" i="5"/>
  <c r="AC86" i="5"/>
  <c r="AC85" i="5"/>
  <c r="AC84" i="5"/>
  <c r="AC83" i="5"/>
  <c r="AC82" i="5"/>
  <c r="AC81" i="5"/>
  <c r="AC80" i="5"/>
  <c r="AC79" i="5"/>
  <c r="AC78" i="5"/>
  <c r="AC77" i="5"/>
  <c r="AC76" i="5"/>
  <c r="AC75" i="5"/>
  <c r="AC74" i="5"/>
  <c r="AC73" i="5"/>
  <c r="AC72" i="5"/>
  <c r="AC71" i="5"/>
  <c r="AC70" i="5"/>
  <c r="AC69" i="5"/>
  <c r="AC68" i="5"/>
  <c r="AC67" i="5"/>
  <c r="AC66" i="5"/>
  <c r="AC65" i="5"/>
  <c r="AC64" i="5"/>
  <c r="AC63" i="5"/>
  <c r="AC62" i="5"/>
  <c r="AC61" i="5"/>
  <c r="AC60" i="5"/>
  <c r="AC59" i="5"/>
  <c r="AC58" i="5"/>
  <c r="AC57" i="5"/>
  <c r="AC56" i="5"/>
  <c r="AC55" i="5"/>
  <c r="AC54" i="5"/>
  <c r="AC53" i="5"/>
  <c r="AC52" i="5"/>
  <c r="AC51" i="5"/>
  <c r="AC50" i="5"/>
  <c r="AC49" i="5"/>
  <c r="AC48" i="5"/>
  <c r="AC47" i="5"/>
  <c r="AC46" i="5"/>
  <c r="AC45" i="5"/>
  <c r="AC44" i="5"/>
  <c r="AC43" i="5"/>
  <c r="AC42" i="5"/>
  <c r="AC41" i="5"/>
  <c r="AC40" i="5"/>
  <c r="AC39" i="5"/>
  <c r="AC38" i="5"/>
  <c r="AC37" i="5"/>
  <c r="AC36" i="5"/>
  <c r="AC35" i="5"/>
  <c r="AC34" i="5"/>
  <c r="AC33" i="5"/>
  <c r="AC32" i="5"/>
  <c r="AC31" i="5"/>
  <c r="AC30" i="5"/>
  <c r="AC29" i="5"/>
  <c r="AC28" i="5"/>
  <c r="AC27" i="5"/>
  <c r="AC26" i="5"/>
  <c r="AC25" i="5"/>
  <c r="AC24" i="5"/>
  <c r="AC23" i="5"/>
  <c r="AC22" i="5"/>
  <c r="AC21" i="5"/>
  <c r="AC20" i="5"/>
  <c r="AC19" i="5"/>
  <c r="AC18" i="5"/>
  <c r="AC17" i="5"/>
  <c r="AC16" i="5"/>
  <c r="AC15" i="5"/>
  <c r="AC14" i="5"/>
  <c r="AC13" i="5"/>
  <c r="AC12" i="5"/>
  <c r="AC11" i="5"/>
  <c r="AC10" i="5"/>
  <c r="AC9" i="5"/>
  <c r="AC8" i="5"/>
  <c r="AC7" i="5"/>
  <c r="AC6" i="5"/>
  <c r="AC5" i="5"/>
  <c r="AC4" i="5"/>
  <c r="AC3" i="5"/>
  <c r="AC2" i="5"/>
  <c r="Y101" i="5"/>
  <c r="Y100" i="5"/>
  <c r="Y99" i="5"/>
  <c r="Y98" i="5"/>
  <c r="Y97" i="5"/>
  <c r="Y96" i="5"/>
  <c r="Y95" i="5"/>
  <c r="Y94" i="5"/>
  <c r="Y93" i="5"/>
  <c r="Y92" i="5"/>
  <c r="Y91" i="5"/>
  <c r="Y90" i="5"/>
  <c r="Y89" i="5"/>
  <c r="Y88" i="5"/>
  <c r="Y87" i="5"/>
  <c r="Y86" i="5"/>
  <c r="Y85" i="5"/>
  <c r="Y84" i="5"/>
  <c r="Y83" i="5"/>
  <c r="Y82" i="5"/>
  <c r="Y81" i="5"/>
  <c r="Y80" i="5"/>
  <c r="Y79" i="5"/>
  <c r="Y78" i="5"/>
  <c r="Y77" i="5"/>
  <c r="Y76" i="5"/>
  <c r="Y75" i="5"/>
  <c r="Y74" i="5"/>
  <c r="Y73" i="5"/>
  <c r="Y72" i="5"/>
  <c r="Y71" i="5"/>
  <c r="Y70" i="5"/>
  <c r="Y69" i="5"/>
  <c r="Y68" i="5"/>
  <c r="Y67" i="5"/>
  <c r="Y66" i="5"/>
  <c r="Y65" i="5"/>
  <c r="Y64" i="5"/>
  <c r="Y63" i="5"/>
  <c r="Y62" i="5"/>
  <c r="Y61" i="5"/>
  <c r="Y60" i="5"/>
  <c r="Y59" i="5"/>
  <c r="Y58" i="5"/>
  <c r="Y57" i="5"/>
  <c r="Y56" i="5"/>
  <c r="Y55" i="5"/>
  <c r="Y54" i="5"/>
  <c r="Y53" i="5"/>
  <c r="Y52" i="5"/>
  <c r="Y51" i="5"/>
  <c r="Y50" i="5"/>
  <c r="Y49" i="5"/>
  <c r="Y48" i="5"/>
  <c r="Y47" i="5"/>
  <c r="Y46" i="5"/>
  <c r="Y45" i="5"/>
  <c r="Y44" i="5"/>
  <c r="Y43" i="5"/>
  <c r="Y42" i="5"/>
  <c r="Y41" i="5"/>
  <c r="Y40" i="5"/>
  <c r="Y39" i="5"/>
  <c r="Y38" i="5"/>
  <c r="Y37" i="5"/>
  <c r="Y36" i="5"/>
  <c r="Y35" i="5"/>
  <c r="Y34" i="5"/>
  <c r="Y33" i="5"/>
  <c r="Y32" i="5"/>
  <c r="Y31" i="5"/>
  <c r="Y30" i="5"/>
  <c r="Y29" i="5"/>
  <c r="Y28" i="5"/>
  <c r="Y27" i="5"/>
  <c r="Y26" i="5"/>
  <c r="Y25" i="5"/>
  <c r="Y24" i="5"/>
  <c r="Y23" i="5"/>
  <c r="Y22" i="5"/>
  <c r="Y21" i="5"/>
  <c r="Y20" i="5"/>
  <c r="Y19" i="5"/>
  <c r="Y18" i="5"/>
  <c r="Y17" i="5"/>
  <c r="Y16" i="5"/>
  <c r="Y15" i="5"/>
  <c r="Y14" i="5"/>
  <c r="Y13" i="5"/>
  <c r="Y12" i="5"/>
  <c r="Y11" i="5"/>
  <c r="Y10" i="5"/>
  <c r="Y9" i="5"/>
  <c r="Y8" i="5"/>
  <c r="Y7" i="5"/>
  <c r="Y6" i="5"/>
  <c r="Y5" i="5"/>
  <c r="Y4" i="5"/>
  <c r="Y3" i="5"/>
  <c r="Y2" i="5"/>
  <c r="U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U45" i="5"/>
  <c r="U44" i="5"/>
  <c r="U43" i="5"/>
  <c r="U42" i="5"/>
  <c r="U41" i="5"/>
  <c r="U40" i="5"/>
  <c r="U39" i="5"/>
  <c r="U38" i="5"/>
  <c r="U37" i="5"/>
  <c r="U36" i="5"/>
  <c r="U35" i="5"/>
  <c r="U34" i="5"/>
  <c r="U33" i="5"/>
  <c r="U32" i="5"/>
  <c r="U31" i="5"/>
  <c r="U30" i="5"/>
  <c r="U29" i="5"/>
  <c r="U28" i="5"/>
  <c r="U27" i="5"/>
  <c r="U26" i="5"/>
  <c r="U25" i="5"/>
  <c r="U24" i="5"/>
  <c r="U23" i="5"/>
  <c r="U22" i="5"/>
  <c r="U21" i="5"/>
  <c r="U20" i="5"/>
  <c r="U19" i="5"/>
  <c r="U18" i="5"/>
  <c r="U17" i="5"/>
  <c r="U16" i="5"/>
  <c r="U15" i="5"/>
  <c r="U14" i="5"/>
  <c r="U13" i="5"/>
  <c r="U12" i="5"/>
  <c r="U11" i="5"/>
  <c r="U10" i="5"/>
  <c r="U9" i="5"/>
  <c r="U8" i="5"/>
  <c r="U7" i="5"/>
  <c r="U6" i="5"/>
  <c r="U5" i="5"/>
  <c r="U4" i="5"/>
  <c r="U3" i="5"/>
  <c r="Q101" i="5"/>
  <c r="Q100" i="5"/>
  <c r="Q99" i="5"/>
  <c r="Q98" i="5"/>
  <c r="Q97" i="5"/>
  <c r="Q96" i="5"/>
  <c r="Q95" i="5"/>
  <c r="Q94" i="5"/>
  <c r="Q93" i="5"/>
  <c r="Q92" i="5"/>
  <c r="Q91" i="5"/>
  <c r="Q90" i="5"/>
  <c r="Q89" i="5"/>
  <c r="Q88" i="5"/>
  <c r="Q87" i="5"/>
  <c r="Q86" i="5"/>
  <c r="Q85" i="5"/>
  <c r="Q84" i="5"/>
  <c r="Q83" i="5"/>
  <c r="Q82" i="5"/>
  <c r="Q81" i="5"/>
  <c r="Q80" i="5"/>
  <c r="Q79" i="5"/>
  <c r="Q78" i="5"/>
  <c r="Q77" i="5"/>
  <c r="Q76" i="5"/>
  <c r="Q75" i="5"/>
  <c r="Q74" i="5"/>
  <c r="Q73" i="5"/>
  <c r="Q72" i="5"/>
  <c r="Q71" i="5"/>
  <c r="Q70" i="5"/>
  <c r="Q69" i="5"/>
  <c r="Q68" i="5"/>
  <c r="Q67" i="5"/>
  <c r="Q66" i="5"/>
  <c r="Q65" i="5"/>
  <c r="Q64" i="5"/>
  <c r="Q63" i="5"/>
  <c r="Q62" i="5"/>
  <c r="Q61" i="5"/>
  <c r="Q60" i="5"/>
  <c r="Q59" i="5"/>
  <c r="Q58" i="5"/>
  <c r="Q57" i="5"/>
  <c r="Q56" i="5"/>
  <c r="Q55" i="5"/>
  <c r="Q54" i="5"/>
  <c r="Q53" i="5"/>
  <c r="Q52" i="5"/>
  <c r="Q51" i="5"/>
  <c r="Q50" i="5"/>
  <c r="Q49" i="5"/>
  <c r="Q48" i="5"/>
  <c r="Q47" i="5"/>
  <c r="Q46" i="5"/>
  <c r="Q45" i="5"/>
  <c r="Q44" i="5"/>
  <c r="Q43" i="5"/>
  <c r="Q42" i="5"/>
  <c r="Q41" i="5"/>
  <c r="Q40" i="5"/>
  <c r="Q39" i="5"/>
  <c r="Q38" i="5"/>
  <c r="Q37" i="5"/>
  <c r="Q36" i="5"/>
  <c r="Q35" i="5"/>
  <c r="Q34" i="5"/>
  <c r="Q33" i="5"/>
  <c r="Q32" i="5"/>
  <c r="Q31" i="5"/>
  <c r="Q30" i="5"/>
  <c r="Q29" i="5"/>
  <c r="Q28" i="5"/>
  <c r="Q27" i="5"/>
  <c r="Q26" i="5"/>
  <c r="Q25" i="5"/>
  <c r="Q24" i="5"/>
  <c r="Q23" i="5"/>
  <c r="Q22" i="5"/>
  <c r="Q21" i="5"/>
  <c r="Q20" i="5"/>
  <c r="Q19" i="5"/>
  <c r="Q18" i="5"/>
  <c r="Q17" i="5"/>
  <c r="Q16" i="5"/>
  <c r="Q15" i="5"/>
  <c r="Q14" i="5"/>
  <c r="Q13" i="5"/>
  <c r="Q12" i="5"/>
  <c r="Q11" i="5"/>
  <c r="Q10" i="5"/>
  <c r="Q9" i="5"/>
  <c r="Q8" i="5"/>
  <c r="Q7" i="5"/>
  <c r="Q6" i="5"/>
  <c r="Q5" i="5"/>
  <c r="Q4" i="5"/>
  <c r="Q3" i="5"/>
  <c r="Q2" i="5"/>
  <c r="M101" i="5"/>
  <c r="M100" i="5"/>
  <c r="M99" i="5"/>
  <c r="M98" i="5"/>
  <c r="M97" i="5"/>
  <c r="M96" i="5"/>
  <c r="M95" i="5"/>
  <c r="M94" i="5"/>
  <c r="M93" i="5"/>
  <c r="M92" i="5"/>
  <c r="M91" i="5"/>
  <c r="M90" i="5"/>
  <c r="M89" i="5"/>
  <c r="M88" i="5"/>
  <c r="M87" i="5"/>
  <c r="M86" i="5"/>
  <c r="M85" i="5"/>
  <c r="M84" i="5"/>
  <c r="M83" i="5"/>
  <c r="M82" i="5"/>
  <c r="M81" i="5"/>
  <c r="M80" i="5"/>
  <c r="M79" i="5"/>
  <c r="M78" i="5"/>
  <c r="M77" i="5"/>
  <c r="M76" i="5"/>
  <c r="M75" i="5"/>
  <c r="M74" i="5"/>
  <c r="M73" i="5"/>
  <c r="M72" i="5"/>
  <c r="M71" i="5"/>
  <c r="M70" i="5"/>
  <c r="M69" i="5"/>
  <c r="M68" i="5"/>
  <c r="M67" i="5"/>
  <c r="M66" i="5"/>
  <c r="M65" i="5"/>
  <c r="M64" i="5"/>
  <c r="M63" i="5"/>
  <c r="M62" i="5"/>
  <c r="M61" i="5"/>
  <c r="M60" i="5"/>
  <c r="M59" i="5"/>
  <c r="M58" i="5"/>
  <c r="M57" i="5"/>
  <c r="M56" i="5"/>
  <c r="M55" i="5"/>
  <c r="M54" i="5"/>
  <c r="M53" i="5"/>
  <c r="M52" i="5"/>
  <c r="M51" i="5"/>
  <c r="M50" i="5"/>
  <c r="M49" i="5"/>
  <c r="M48" i="5"/>
  <c r="M47" i="5"/>
  <c r="M46" i="5"/>
  <c r="M45" i="5"/>
  <c r="M44" i="5"/>
  <c r="M43" i="5"/>
  <c r="M42" i="5"/>
  <c r="M41" i="5"/>
  <c r="M40" i="5"/>
  <c r="M39" i="5"/>
  <c r="M38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M6" i="5"/>
  <c r="M5" i="5"/>
  <c r="M4" i="5"/>
  <c r="M3" i="5"/>
  <c r="M2" i="5"/>
  <c r="I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2" i="5"/>
  <c r="E1005" i="7"/>
  <c r="E1004" i="7"/>
  <c r="E1003" i="7"/>
  <c r="E1002" i="7"/>
  <c r="E1001" i="7"/>
  <c r="E1000" i="7"/>
  <c r="E999" i="7"/>
  <c r="E998" i="7"/>
  <c r="E997" i="7"/>
  <c r="E996" i="7"/>
  <c r="E995" i="7"/>
  <c r="E994" i="7"/>
  <c r="E993" i="7"/>
  <c r="E992" i="7"/>
  <c r="E991" i="7"/>
  <c r="E990" i="7"/>
  <c r="E989" i="7"/>
  <c r="E988" i="7"/>
  <c r="E987" i="7"/>
  <c r="E986" i="7"/>
  <c r="E985" i="7"/>
  <c r="E984" i="7"/>
  <c r="E983" i="7"/>
  <c r="E982" i="7"/>
  <c r="E981" i="7"/>
  <c r="E980" i="7"/>
  <c r="E979" i="7"/>
  <c r="E978" i="7"/>
  <c r="E977" i="7"/>
  <c r="E976" i="7"/>
  <c r="E975" i="7"/>
  <c r="E974" i="7"/>
  <c r="E973" i="7"/>
  <c r="E972" i="7"/>
  <c r="E971" i="7"/>
  <c r="E970" i="7"/>
  <c r="E969" i="7"/>
  <c r="E968" i="7"/>
  <c r="E967" i="7"/>
  <c r="E966" i="7"/>
  <c r="E965" i="7"/>
  <c r="E964" i="7"/>
  <c r="E963" i="7"/>
  <c r="E962" i="7"/>
  <c r="E961" i="7"/>
  <c r="E960" i="7"/>
  <c r="E959" i="7"/>
  <c r="E958" i="7"/>
  <c r="E957" i="7"/>
  <c r="E956" i="7"/>
  <c r="E955" i="7"/>
  <c r="E954" i="7"/>
  <c r="E953" i="7"/>
  <c r="E952" i="7"/>
  <c r="E951" i="7"/>
  <c r="E950" i="7"/>
  <c r="E949" i="7"/>
  <c r="E948" i="7"/>
  <c r="E947" i="7"/>
  <c r="E946" i="7"/>
  <c r="E945" i="7"/>
  <c r="E944" i="7"/>
  <c r="E943" i="7"/>
  <c r="E942" i="7"/>
  <c r="E941" i="7"/>
  <c r="E940" i="7"/>
  <c r="E939" i="7"/>
  <c r="E938" i="7"/>
  <c r="E937" i="7"/>
  <c r="E936" i="7"/>
  <c r="E935" i="7"/>
  <c r="E934" i="7"/>
  <c r="E933" i="7"/>
  <c r="E932" i="7"/>
  <c r="E931" i="7"/>
  <c r="E930" i="7"/>
  <c r="E929" i="7"/>
  <c r="E928" i="7"/>
  <c r="E927" i="7"/>
  <c r="E926" i="7"/>
  <c r="E925" i="7"/>
  <c r="E924" i="7"/>
  <c r="E923" i="7"/>
  <c r="E922" i="7"/>
  <c r="E921" i="7"/>
  <c r="E920" i="7"/>
  <c r="E919" i="7"/>
  <c r="E918" i="7"/>
  <c r="E917" i="7"/>
  <c r="E916" i="7"/>
  <c r="E915" i="7"/>
  <c r="E914" i="7"/>
  <c r="E913" i="7"/>
  <c r="E912" i="7"/>
  <c r="E911" i="7"/>
  <c r="E910" i="7"/>
  <c r="E909" i="7"/>
  <c r="E908" i="7"/>
  <c r="E907" i="7"/>
  <c r="E906" i="7"/>
  <c r="E905" i="7"/>
  <c r="E904" i="7"/>
  <c r="E903" i="7"/>
  <c r="E902" i="7"/>
  <c r="E901" i="7"/>
  <c r="E900" i="7"/>
  <c r="E899" i="7"/>
  <c r="E898" i="7"/>
  <c r="E897" i="7"/>
  <c r="E896" i="7"/>
  <c r="E895" i="7"/>
  <c r="E894" i="7"/>
  <c r="E893" i="7"/>
  <c r="E892" i="7"/>
  <c r="E891" i="7"/>
  <c r="E890" i="7"/>
  <c r="E889" i="7"/>
  <c r="E888" i="7"/>
  <c r="E887" i="7"/>
  <c r="E886" i="7"/>
  <c r="E885" i="7"/>
  <c r="E884" i="7"/>
  <c r="E883" i="7"/>
  <c r="E882" i="7"/>
  <c r="E881" i="7"/>
  <c r="E880" i="7"/>
  <c r="E879" i="7"/>
  <c r="E878" i="7"/>
  <c r="E877" i="7"/>
  <c r="E876" i="7"/>
  <c r="E875" i="7"/>
  <c r="E874" i="7"/>
  <c r="E873" i="7"/>
  <c r="E872" i="7"/>
  <c r="E871" i="7"/>
  <c r="E870" i="7"/>
  <c r="E869" i="7"/>
  <c r="E868" i="7"/>
  <c r="E867" i="7"/>
  <c r="E866" i="7"/>
  <c r="E865" i="7"/>
  <c r="E864" i="7"/>
  <c r="E863" i="7"/>
  <c r="E862" i="7"/>
  <c r="E861" i="7"/>
  <c r="E860" i="7"/>
  <c r="E859" i="7"/>
  <c r="E858" i="7"/>
  <c r="E857" i="7"/>
  <c r="E856" i="7"/>
  <c r="E855" i="7"/>
  <c r="E854" i="7"/>
  <c r="E853" i="7"/>
  <c r="E852" i="7"/>
  <c r="E851" i="7"/>
  <c r="E850" i="7"/>
  <c r="E849" i="7"/>
  <c r="E848" i="7"/>
  <c r="E847" i="7"/>
  <c r="E846" i="7"/>
  <c r="E845" i="7"/>
  <c r="E844" i="7"/>
  <c r="E843" i="7"/>
  <c r="E842" i="7"/>
  <c r="E841" i="7"/>
  <c r="E840" i="7"/>
  <c r="E839" i="7"/>
  <c r="E838" i="7"/>
  <c r="E837" i="7"/>
  <c r="E836" i="7"/>
  <c r="E835" i="7"/>
  <c r="E834" i="7"/>
  <c r="E833" i="7"/>
  <c r="E832" i="7"/>
  <c r="E831" i="7"/>
  <c r="E830" i="7"/>
  <c r="E829" i="7"/>
  <c r="E828" i="7"/>
  <c r="E827" i="7"/>
  <c r="E826" i="7"/>
  <c r="E825" i="7"/>
  <c r="E824" i="7"/>
  <c r="E823" i="7"/>
  <c r="E822" i="7"/>
  <c r="E821" i="7"/>
  <c r="E820" i="7"/>
  <c r="E819" i="7"/>
  <c r="E818" i="7"/>
  <c r="E817" i="7"/>
  <c r="E816" i="7"/>
  <c r="E815" i="7"/>
  <c r="E814" i="7"/>
  <c r="E813" i="7"/>
  <c r="E812" i="7"/>
  <c r="E811" i="7"/>
  <c r="E810" i="7"/>
  <c r="E809" i="7"/>
  <c r="E808" i="7"/>
  <c r="E807" i="7"/>
  <c r="E806" i="7"/>
  <c r="E805" i="7"/>
  <c r="E804" i="7"/>
  <c r="E803" i="7"/>
  <c r="E802" i="7"/>
  <c r="E801" i="7"/>
  <c r="E800" i="7"/>
  <c r="E799" i="7"/>
  <c r="E798" i="7"/>
  <c r="E797" i="7"/>
  <c r="E796" i="7"/>
  <c r="E795" i="7"/>
  <c r="E794" i="7"/>
  <c r="E793" i="7"/>
  <c r="E792" i="7"/>
  <c r="E791" i="7"/>
  <c r="E790" i="7"/>
  <c r="E789" i="7"/>
  <c r="E788" i="7"/>
  <c r="E787" i="7"/>
  <c r="E786" i="7"/>
  <c r="E785" i="7"/>
  <c r="E784" i="7"/>
  <c r="E783" i="7"/>
  <c r="E782" i="7"/>
  <c r="E781" i="7"/>
  <c r="E780" i="7"/>
  <c r="E779" i="7"/>
  <c r="E778" i="7"/>
  <c r="E777" i="7"/>
  <c r="E776" i="7"/>
  <c r="E775" i="7"/>
  <c r="E774" i="7"/>
  <c r="E773" i="7"/>
  <c r="E772" i="7"/>
  <c r="E771" i="7"/>
  <c r="E770" i="7"/>
  <c r="E769" i="7"/>
  <c r="E768" i="7"/>
  <c r="E767" i="7"/>
  <c r="E766" i="7"/>
  <c r="E765" i="7"/>
  <c r="E764" i="7"/>
  <c r="E763" i="7"/>
  <c r="E762" i="7"/>
  <c r="E761" i="7"/>
  <c r="E760" i="7"/>
  <c r="E759" i="7"/>
  <c r="E758" i="7"/>
  <c r="E757" i="7"/>
  <c r="E756" i="7"/>
  <c r="E755" i="7"/>
  <c r="E754" i="7"/>
  <c r="E753" i="7"/>
  <c r="E752" i="7"/>
  <c r="E751" i="7"/>
  <c r="E750" i="7"/>
  <c r="E749" i="7"/>
  <c r="E748" i="7"/>
  <c r="E747" i="7"/>
  <c r="E746" i="7"/>
  <c r="E745" i="7"/>
  <c r="E744" i="7"/>
  <c r="E743" i="7"/>
  <c r="E742" i="7"/>
  <c r="E741" i="7"/>
  <c r="E740" i="7"/>
  <c r="E739" i="7"/>
  <c r="E738" i="7"/>
  <c r="E737" i="7"/>
  <c r="E736" i="7"/>
  <c r="E735" i="7"/>
  <c r="E734" i="7"/>
  <c r="E733" i="7"/>
  <c r="E732" i="7"/>
  <c r="E731" i="7"/>
  <c r="E730" i="7"/>
  <c r="E729" i="7"/>
  <c r="E728" i="7"/>
  <c r="E727" i="7"/>
  <c r="E726" i="7"/>
  <c r="E725" i="7"/>
  <c r="E724" i="7"/>
  <c r="E723" i="7"/>
  <c r="E722" i="7"/>
  <c r="E721" i="7"/>
  <c r="E720" i="7"/>
  <c r="E719" i="7"/>
  <c r="E718" i="7"/>
  <c r="E717" i="7"/>
  <c r="E716" i="7"/>
  <c r="E715" i="7"/>
  <c r="E714" i="7"/>
  <c r="E713" i="7"/>
  <c r="E712" i="7"/>
  <c r="E711" i="7"/>
  <c r="E710" i="7"/>
  <c r="E709" i="7"/>
  <c r="E708" i="7"/>
  <c r="E707" i="7"/>
  <c r="E706" i="7"/>
  <c r="E705" i="7"/>
  <c r="E704" i="7"/>
  <c r="E703" i="7"/>
  <c r="E702" i="7"/>
  <c r="E701" i="7"/>
  <c r="E700" i="7"/>
  <c r="E699" i="7"/>
  <c r="E698" i="7"/>
  <c r="E697" i="7"/>
  <c r="E696" i="7"/>
  <c r="E695" i="7"/>
  <c r="E694" i="7"/>
  <c r="E693" i="7"/>
  <c r="E692" i="7"/>
  <c r="E691" i="7"/>
  <c r="E690" i="7"/>
  <c r="E689" i="7"/>
  <c r="E688" i="7"/>
  <c r="E687" i="7"/>
  <c r="E686" i="7"/>
  <c r="E685" i="7"/>
  <c r="E684" i="7"/>
  <c r="E683" i="7"/>
  <c r="E682" i="7"/>
  <c r="E681" i="7"/>
  <c r="E680" i="7"/>
  <c r="E679" i="7"/>
  <c r="E678" i="7"/>
  <c r="E677" i="7"/>
  <c r="E676" i="7"/>
  <c r="E675" i="7"/>
  <c r="E674" i="7"/>
  <c r="E673" i="7"/>
  <c r="E672" i="7"/>
  <c r="E671" i="7"/>
  <c r="E670" i="7"/>
  <c r="E669" i="7"/>
  <c r="E668" i="7"/>
  <c r="E667" i="7"/>
  <c r="E666" i="7"/>
  <c r="E665" i="7"/>
  <c r="E664" i="7"/>
  <c r="E663" i="7"/>
  <c r="E662" i="7"/>
  <c r="E661" i="7"/>
  <c r="E660" i="7"/>
  <c r="E659" i="7"/>
  <c r="E658" i="7"/>
  <c r="E657" i="7"/>
  <c r="E656" i="7"/>
  <c r="E655" i="7"/>
  <c r="E654" i="7"/>
  <c r="E653" i="7"/>
  <c r="E652" i="7"/>
  <c r="E651" i="7"/>
  <c r="E650" i="7"/>
  <c r="E649" i="7"/>
  <c r="E648" i="7"/>
  <c r="E647" i="7"/>
  <c r="E646" i="7"/>
  <c r="E645" i="7"/>
  <c r="E644" i="7"/>
  <c r="E643" i="7"/>
  <c r="E642" i="7"/>
  <c r="E641" i="7"/>
  <c r="E640" i="7"/>
  <c r="E639" i="7"/>
  <c r="E638" i="7"/>
  <c r="E637" i="7"/>
  <c r="E636" i="7"/>
  <c r="E635" i="7"/>
  <c r="E634" i="7"/>
  <c r="E633" i="7"/>
  <c r="E632" i="7"/>
  <c r="E631" i="7"/>
  <c r="E630" i="7"/>
  <c r="E629" i="7"/>
  <c r="E628" i="7"/>
  <c r="E627" i="7"/>
  <c r="E626" i="7"/>
  <c r="E625" i="7"/>
  <c r="E624" i="7"/>
  <c r="E623" i="7"/>
  <c r="E622" i="7"/>
  <c r="E621" i="7"/>
  <c r="E620" i="7"/>
  <c r="E619" i="7"/>
  <c r="E618" i="7"/>
  <c r="E617" i="7"/>
  <c r="E616" i="7"/>
  <c r="E615" i="7"/>
  <c r="E614" i="7"/>
  <c r="E613" i="7"/>
  <c r="E612" i="7"/>
  <c r="E611" i="7"/>
  <c r="E610" i="7"/>
  <c r="E609" i="7"/>
  <c r="E608" i="7"/>
  <c r="E607" i="7"/>
  <c r="E606" i="7"/>
  <c r="E605" i="7"/>
  <c r="E604" i="7"/>
  <c r="E603" i="7"/>
  <c r="E602" i="7"/>
  <c r="E601" i="7"/>
  <c r="E600" i="7"/>
  <c r="E599" i="7"/>
  <c r="E598" i="7"/>
  <c r="E597" i="7"/>
  <c r="E596" i="7"/>
  <c r="E595" i="7"/>
  <c r="E594" i="7"/>
  <c r="E593" i="7"/>
  <c r="E592" i="7"/>
  <c r="E591" i="7"/>
  <c r="E590" i="7"/>
  <c r="E589" i="7"/>
  <c r="E588" i="7"/>
  <c r="E587" i="7"/>
  <c r="E586" i="7"/>
  <c r="E585" i="7"/>
  <c r="E584" i="7"/>
  <c r="E583" i="7"/>
  <c r="E582" i="7"/>
  <c r="E581" i="7"/>
  <c r="E580" i="7"/>
  <c r="E579" i="7"/>
  <c r="E578" i="7"/>
  <c r="E577" i="7"/>
  <c r="E576" i="7"/>
  <c r="E575" i="7"/>
  <c r="E574" i="7"/>
  <c r="E573" i="7"/>
  <c r="E572" i="7"/>
  <c r="E571" i="7"/>
  <c r="E570" i="7"/>
  <c r="E569" i="7"/>
  <c r="E568" i="7"/>
  <c r="E567" i="7"/>
  <c r="E566" i="7"/>
  <c r="E565" i="7"/>
  <c r="E564" i="7"/>
  <c r="E563" i="7"/>
  <c r="E562" i="7"/>
  <c r="E561" i="7"/>
  <c r="E560" i="7"/>
  <c r="E559" i="7"/>
  <c r="E558" i="7"/>
  <c r="E557" i="7"/>
  <c r="E556" i="7"/>
  <c r="E555" i="7"/>
  <c r="E554" i="7"/>
  <c r="E553" i="7"/>
  <c r="E552" i="7"/>
  <c r="E551" i="7"/>
  <c r="E550" i="7"/>
  <c r="E549" i="7"/>
  <c r="E548" i="7"/>
  <c r="E547" i="7"/>
  <c r="E546" i="7"/>
  <c r="E545" i="7"/>
  <c r="E544" i="7"/>
  <c r="E543" i="7"/>
  <c r="E542" i="7"/>
  <c r="E541" i="7"/>
  <c r="E540" i="7"/>
  <c r="E539" i="7"/>
  <c r="E538" i="7"/>
  <c r="E537" i="7"/>
  <c r="E536" i="7"/>
  <c r="E535" i="7"/>
  <c r="E534" i="7"/>
  <c r="E533" i="7"/>
  <c r="E532" i="7"/>
  <c r="E531" i="7"/>
  <c r="E530" i="7"/>
  <c r="E529" i="7"/>
  <c r="E528" i="7"/>
  <c r="E527" i="7"/>
  <c r="E526" i="7"/>
  <c r="E525" i="7"/>
  <c r="E524" i="7"/>
  <c r="E523" i="7"/>
  <c r="E522" i="7"/>
  <c r="E521" i="7"/>
  <c r="E520" i="7"/>
  <c r="E519" i="7"/>
  <c r="E518" i="7"/>
  <c r="E517" i="7"/>
  <c r="E516" i="7"/>
  <c r="E515" i="7"/>
  <c r="E514" i="7"/>
  <c r="E513" i="7"/>
  <c r="E512" i="7"/>
  <c r="E511" i="7"/>
  <c r="E510" i="7"/>
  <c r="E509" i="7"/>
  <c r="E508" i="7"/>
  <c r="E507" i="7"/>
  <c r="E506" i="7"/>
  <c r="E505" i="7"/>
  <c r="E504" i="7"/>
  <c r="E503" i="7"/>
  <c r="E502" i="7"/>
  <c r="E501" i="7"/>
  <c r="E500" i="7"/>
  <c r="E499" i="7"/>
  <c r="E498" i="7"/>
  <c r="E497" i="7"/>
  <c r="E496" i="7"/>
  <c r="E495" i="7"/>
  <c r="E494" i="7"/>
  <c r="E493" i="7"/>
  <c r="E492" i="7"/>
  <c r="E491" i="7"/>
  <c r="E490" i="7"/>
  <c r="E489" i="7"/>
  <c r="E488" i="7"/>
  <c r="E487" i="7"/>
  <c r="E486" i="7"/>
  <c r="E485" i="7"/>
  <c r="E484" i="7"/>
  <c r="E483" i="7"/>
  <c r="E482" i="7"/>
  <c r="E481" i="7"/>
  <c r="E480" i="7"/>
  <c r="E479" i="7"/>
  <c r="E478" i="7"/>
  <c r="E477" i="7"/>
  <c r="E476" i="7"/>
  <c r="E475" i="7"/>
  <c r="E474" i="7"/>
  <c r="E473" i="7"/>
  <c r="E472" i="7"/>
  <c r="E471" i="7"/>
  <c r="E470" i="7"/>
  <c r="E469" i="7"/>
  <c r="E468" i="7"/>
  <c r="E467" i="7"/>
  <c r="E466" i="7"/>
  <c r="E465" i="7"/>
  <c r="E464" i="7"/>
  <c r="E463" i="7"/>
  <c r="E462" i="7"/>
  <c r="E461" i="7"/>
  <c r="E460" i="7"/>
  <c r="E459" i="7"/>
  <c r="E458" i="7"/>
  <c r="E457" i="7"/>
  <c r="E456" i="7"/>
  <c r="E455" i="7"/>
  <c r="E454" i="7"/>
  <c r="E453" i="7"/>
  <c r="E452" i="7"/>
  <c r="E451" i="7"/>
  <c r="E450" i="7"/>
  <c r="E449" i="7"/>
  <c r="E448" i="7"/>
  <c r="E447" i="7"/>
  <c r="E446" i="7"/>
  <c r="E445" i="7"/>
  <c r="E444" i="7"/>
  <c r="E443" i="7"/>
  <c r="E442" i="7"/>
  <c r="E441" i="7"/>
  <c r="E440" i="7"/>
  <c r="E439" i="7"/>
  <c r="E438" i="7"/>
  <c r="E437" i="7"/>
  <c r="E436" i="7"/>
  <c r="E435" i="7"/>
  <c r="E434" i="7"/>
  <c r="E433" i="7"/>
  <c r="E432" i="7"/>
  <c r="E431" i="7"/>
  <c r="E430" i="7"/>
  <c r="E429" i="7"/>
  <c r="E428" i="7"/>
  <c r="E427" i="7"/>
  <c r="E426" i="7"/>
  <c r="E425" i="7"/>
  <c r="E424" i="7"/>
  <c r="E423" i="7"/>
  <c r="E422" i="7"/>
  <c r="E421" i="7"/>
  <c r="E420" i="7"/>
  <c r="E419" i="7"/>
  <c r="E418" i="7"/>
  <c r="E417" i="7"/>
  <c r="E416" i="7"/>
  <c r="E415" i="7"/>
  <c r="E414" i="7"/>
  <c r="E413" i="7"/>
  <c r="E412" i="7"/>
  <c r="E411" i="7"/>
  <c r="E410" i="7"/>
  <c r="E409" i="7"/>
  <c r="E408" i="7"/>
  <c r="E407" i="7"/>
  <c r="E406" i="7"/>
  <c r="E405" i="7"/>
  <c r="E404" i="7"/>
  <c r="E403" i="7"/>
  <c r="E402" i="7"/>
  <c r="E401" i="7"/>
  <c r="E400" i="7"/>
  <c r="E399" i="7"/>
  <c r="E398" i="7"/>
  <c r="E397" i="7"/>
  <c r="E396" i="7"/>
  <c r="E395" i="7"/>
  <c r="E394" i="7"/>
  <c r="E393" i="7"/>
  <c r="E392" i="7"/>
  <c r="E391" i="7"/>
  <c r="E390" i="7"/>
  <c r="E389" i="7"/>
  <c r="E388" i="7"/>
  <c r="E387" i="7"/>
  <c r="E386" i="7"/>
  <c r="E385" i="7"/>
  <c r="E384" i="7"/>
  <c r="E383" i="7"/>
  <c r="E382" i="7"/>
  <c r="E381" i="7"/>
  <c r="E380" i="7"/>
  <c r="E379" i="7"/>
  <c r="E378" i="7"/>
  <c r="E377" i="7"/>
  <c r="E376" i="7"/>
  <c r="E375" i="7"/>
  <c r="E374" i="7"/>
  <c r="E373" i="7"/>
  <c r="E372" i="7"/>
  <c r="E371" i="7"/>
  <c r="E370" i="7"/>
  <c r="E369" i="7"/>
  <c r="E368" i="7"/>
  <c r="E367" i="7"/>
  <c r="E366" i="7"/>
  <c r="E365" i="7"/>
  <c r="E364" i="7"/>
  <c r="E363" i="7"/>
  <c r="E362" i="7"/>
  <c r="E361" i="7"/>
  <c r="E360" i="7"/>
  <c r="E359" i="7"/>
  <c r="E358" i="7"/>
  <c r="E357" i="7"/>
  <c r="E356" i="7"/>
  <c r="E355" i="7"/>
  <c r="E354" i="7"/>
  <c r="E353" i="7"/>
  <c r="E352" i="7"/>
  <c r="E351" i="7"/>
  <c r="E350" i="7"/>
  <c r="E349" i="7"/>
  <c r="E348" i="7"/>
  <c r="E347" i="7"/>
  <c r="E346" i="7"/>
  <c r="E345" i="7"/>
  <c r="E344" i="7"/>
  <c r="E343" i="7"/>
  <c r="E342" i="7"/>
  <c r="E341" i="7"/>
  <c r="E340" i="7"/>
  <c r="E339" i="7"/>
  <c r="E338" i="7"/>
  <c r="E337" i="7"/>
  <c r="E336" i="7"/>
  <c r="E335" i="7"/>
  <c r="E334" i="7"/>
  <c r="E333" i="7"/>
  <c r="E332" i="7"/>
  <c r="E331" i="7"/>
  <c r="E330" i="7"/>
  <c r="E329" i="7"/>
  <c r="E328" i="7"/>
  <c r="E327" i="7"/>
  <c r="E326" i="7"/>
  <c r="E325" i="7"/>
  <c r="E324" i="7"/>
  <c r="E323" i="7"/>
  <c r="E322" i="7"/>
  <c r="E321" i="7"/>
  <c r="E320" i="7"/>
  <c r="E319" i="7"/>
  <c r="E318" i="7"/>
  <c r="E317" i="7"/>
  <c r="E316" i="7"/>
  <c r="E315" i="7"/>
  <c r="E314" i="7"/>
  <c r="E313" i="7"/>
  <c r="E312" i="7"/>
  <c r="E311" i="7"/>
  <c r="E310" i="7"/>
  <c r="E309" i="7"/>
  <c r="E308" i="7"/>
  <c r="E307" i="7"/>
  <c r="E306" i="7"/>
  <c r="E305" i="7"/>
  <c r="E304" i="7"/>
  <c r="E303" i="7"/>
  <c r="E302" i="7"/>
  <c r="E301" i="7"/>
  <c r="E300" i="7"/>
  <c r="E299" i="7"/>
  <c r="E298" i="7"/>
  <c r="E297" i="7"/>
  <c r="E296" i="7"/>
  <c r="E295" i="7"/>
  <c r="E294" i="7"/>
  <c r="E293" i="7"/>
  <c r="E292" i="7"/>
  <c r="E291" i="7"/>
  <c r="E290" i="7"/>
  <c r="E289" i="7"/>
  <c r="E288" i="7"/>
  <c r="E287" i="7"/>
  <c r="E286" i="7"/>
  <c r="E285" i="7"/>
  <c r="E284" i="7"/>
  <c r="E283" i="7"/>
  <c r="E282" i="7"/>
  <c r="E281" i="7"/>
  <c r="E280" i="7"/>
  <c r="E279" i="7"/>
  <c r="E278" i="7"/>
  <c r="E277" i="7"/>
  <c r="E276" i="7"/>
  <c r="E275" i="7"/>
  <c r="E274" i="7"/>
  <c r="E273" i="7"/>
  <c r="E272" i="7"/>
  <c r="E271" i="7"/>
  <c r="E270" i="7"/>
  <c r="E269" i="7"/>
  <c r="E268" i="7"/>
  <c r="E267" i="7"/>
  <c r="E266" i="7"/>
  <c r="E265" i="7"/>
  <c r="E264" i="7"/>
  <c r="E263" i="7"/>
  <c r="E262" i="7"/>
  <c r="E261" i="7"/>
  <c r="E260" i="7"/>
  <c r="E259" i="7"/>
  <c r="E258" i="7"/>
  <c r="E257" i="7"/>
  <c r="E256" i="7"/>
  <c r="E255" i="7"/>
  <c r="E254" i="7"/>
  <c r="E253" i="7"/>
  <c r="E252" i="7"/>
  <c r="E251" i="7"/>
  <c r="E250" i="7"/>
  <c r="E249" i="7"/>
  <c r="E248" i="7"/>
  <c r="E247" i="7"/>
  <c r="E246" i="7"/>
  <c r="E245" i="7"/>
  <c r="E244" i="7"/>
  <c r="E243" i="7"/>
  <c r="E242" i="7"/>
  <c r="E241" i="7"/>
  <c r="E240" i="7"/>
  <c r="E239" i="7"/>
  <c r="E238" i="7"/>
  <c r="E237" i="7"/>
  <c r="E236" i="7"/>
  <c r="E235" i="7"/>
  <c r="E234" i="7"/>
  <c r="E233" i="7"/>
  <c r="E232" i="7"/>
  <c r="E231" i="7"/>
  <c r="E230" i="7"/>
  <c r="E229" i="7"/>
  <c r="E228" i="7"/>
  <c r="E227" i="7"/>
  <c r="E226" i="7"/>
  <c r="E225" i="7"/>
  <c r="E224" i="7"/>
  <c r="E223" i="7"/>
  <c r="E222" i="7"/>
  <c r="E221" i="7"/>
  <c r="E220" i="7"/>
  <c r="E219" i="7"/>
  <c r="E218" i="7"/>
  <c r="E217" i="7"/>
  <c r="E216" i="7"/>
  <c r="E215" i="7"/>
  <c r="E214" i="7"/>
  <c r="E213" i="7"/>
  <c r="E212" i="7"/>
  <c r="E211" i="7"/>
  <c r="E210" i="7"/>
  <c r="E209" i="7"/>
  <c r="E208" i="7"/>
  <c r="E207" i="7"/>
  <c r="E206" i="7"/>
  <c r="E205" i="7"/>
  <c r="E204" i="7"/>
  <c r="E203" i="7"/>
  <c r="E202" i="7"/>
  <c r="E201" i="7"/>
  <c r="E200" i="7"/>
  <c r="E199" i="7"/>
  <c r="E198" i="7"/>
  <c r="E197" i="7"/>
  <c r="E196" i="7"/>
  <c r="E195" i="7"/>
  <c r="E194" i="7"/>
  <c r="E193" i="7"/>
  <c r="E192" i="7"/>
  <c r="E191" i="7"/>
  <c r="E190" i="7"/>
  <c r="E189" i="7"/>
  <c r="E188" i="7"/>
  <c r="E187" i="7"/>
  <c r="E186" i="7"/>
  <c r="E185" i="7"/>
  <c r="E184" i="7"/>
  <c r="E183" i="7"/>
  <c r="E182" i="7"/>
  <c r="E181" i="7"/>
  <c r="E180" i="7"/>
  <c r="E179" i="7"/>
  <c r="E178" i="7"/>
  <c r="E177" i="7"/>
  <c r="E176" i="7"/>
  <c r="E175" i="7"/>
  <c r="E174" i="7"/>
  <c r="E173" i="7"/>
  <c r="E172" i="7"/>
  <c r="E171" i="7"/>
  <c r="E170" i="7"/>
  <c r="E169" i="7"/>
  <c r="E168" i="7"/>
  <c r="E167" i="7"/>
  <c r="E166" i="7"/>
  <c r="E165" i="7"/>
  <c r="E164" i="7"/>
  <c r="E163" i="7"/>
  <c r="E162" i="7"/>
  <c r="E161" i="7"/>
  <c r="E160" i="7"/>
  <c r="E159" i="7"/>
  <c r="E158" i="7"/>
  <c r="E157" i="7"/>
  <c r="E156" i="7"/>
  <c r="E155" i="7"/>
  <c r="E154" i="7"/>
  <c r="E153" i="7"/>
  <c r="E152" i="7"/>
  <c r="E151" i="7"/>
  <c r="E150" i="7"/>
  <c r="E149" i="7"/>
  <c r="E148" i="7"/>
  <c r="E147" i="7"/>
  <c r="E146" i="7"/>
  <c r="E145" i="7"/>
  <c r="E144" i="7"/>
  <c r="E143" i="7"/>
  <c r="E142" i="7"/>
  <c r="E141" i="7"/>
  <c r="E140" i="7"/>
  <c r="E139" i="7"/>
  <c r="E138" i="7"/>
  <c r="E137" i="7"/>
  <c r="E136" i="7"/>
  <c r="E135" i="7"/>
  <c r="E134" i="7"/>
  <c r="E133" i="7"/>
  <c r="E132" i="7"/>
  <c r="E131" i="7"/>
  <c r="E130" i="7"/>
  <c r="E129" i="7"/>
  <c r="E128" i="7"/>
  <c r="E127" i="7"/>
  <c r="E126" i="7"/>
  <c r="E125" i="7"/>
  <c r="E124" i="7"/>
  <c r="E123" i="7"/>
  <c r="E122" i="7"/>
  <c r="E121" i="7"/>
  <c r="E120" i="7"/>
  <c r="E119" i="7"/>
  <c r="E118" i="7"/>
  <c r="E117" i="7"/>
  <c r="E116" i="7"/>
  <c r="E115" i="7"/>
  <c r="E114" i="7"/>
  <c r="E113" i="7"/>
  <c r="E112" i="7"/>
  <c r="E111" i="7"/>
  <c r="E110" i="7"/>
  <c r="E109" i="7"/>
  <c r="E108" i="7"/>
  <c r="E107" i="7"/>
  <c r="E106" i="7"/>
  <c r="E105" i="7"/>
  <c r="E104" i="7"/>
  <c r="E103" i="7"/>
  <c r="E102" i="7"/>
  <c r="E101" i="7"/>
  <c r="E100" i="7"/>
  <c r="E99" i="7"/>
  <c r="E98" i="7"/>
  <c r="E97" i="7"/>
  <c r="E96" i="7"/>
  <c r="E95" i="7"/>
  <c r="E94" i="7"/>
  <c r="E93" i="7"/>
  <c r="E92" i="7"/>
  <c r="E91" i="7"/>
  <c r="E90" i="7"/>
  <c r="E89" i="7"/>
  <c r="E88" i="7"/>
  <c r="E87" i="7"/>
  <c r="E86" i="7"/>
  <c r="E85" i="7"/>
  <c r="E84" i="7"/>
  <c r="E83" i="7"/>
  <c r="E82" i="7"/>
  <c r="E81" i="7"/>
  <c r="E80" i="7"/>
  <c r="E79" i="7"/>
  <c r="E78" i="7"/>
  <c r="E77" i="7"/>
  <c r="E76" i="7"/>
  <c r="E75" i="7"/>
  <c r="E74" i="7"/>
  <c r="E73" i="7"/>
  <c r="E72" i="7"/>
  <c r="E71" i="7"/>
  <c r="E70" i="7"/>
  <c r="E69" i="7"/>
  <c r="E68" i="7"/>
  <c r="E67" i="7"/>
  <c r="E66" i="7"/>
  <c r="E65" i="7"/>
  <c r="E64" i="7"/>
  <c r="E63" i="7"/>
  <c r="E62" i="7"/>
  <c r="E61" i="7"/>
  <c r="E60" i="7"/>
  <c r="E59" i="7"/>
  <c r="E58" i="7"/>
  <c r="E57" i="7"/>
  <c r="E56" i="7"/>
  <c r="E55" i="7"/>
  <c r="E54" i="7"/>
  <c r="E53" i="7"/>
  <c r="E52" i="7"/>
  <c r="E51" i="7"/>
  <c r="E50" i="7"/>
  <c r="E49" i="7"/>
  <c r="E48" i="7"/>
  <c r="E47" i="7"/>
  <c r="E46" i="7"/>
  <c r="E45" i="7"/>
  <c r="E44" i="7"/>
  <c r="E43" i="7"/>
  <c r="E42" i="7"/>
  <c r="E41" i="7"/>
  <c r="E40" i="7"/>
  <c r="E39" i="7"/>
  <c r="E38" i="7"/>
  <c r="E37" i="7"/>
  <c r="E36" i="7"/>
  <c r="E35" i="7"/>
  <c r="E34" i="7"/>
  <c r="E33" i="7"/>
  <c r="E32" i="7"/>
  <c r="E31" i="7"/>
  <c r="E30" i="7"/>
  <c r="E29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1005" i="6"/>
  <c r="E1004" i="6"/>
  <c r="E1003" i="6"/>
  <c r="E1002" i="6"/>
  <c r="E1001" i="6"/>
  <c r="E1000" i="6"/>
  <c r="E999" i="6"/>
  <c r="E998" i="6"/>
  <c r="E997" i="6"/>
  <c r="E996" i="6"/>
  <c r="E995" i="6"/>
  <c r="E994" i="6"/>
  <c r="E993" i="6"/>
  <c r="E992" i="6"/>
  <c r="E991" i="6"/>
  <c r="E990" i="6"/>
  <c r="E989" i="6"/>
  <c r="E988" i="6"/>
  <c r="E987" i="6"/>
  <c r="E986" i="6"/>
  <c r="E985" i="6"/>
  <c r="E984" i="6"/>
  <c r="E983" i="6"/>
  <c r="E982" i="6"/>
  <c r="E981" i="6"/>
  <c r="E980" i="6"/>
  <c r="E979" i="6"/>
  <c r="E978" i="6"/>
  <c r="E977" i="6"/>
  <c r="E976" i="6"/>
  <c r="E975" i="6"/>
  <c r="E974" i="6"/>
  <c r="E973" i="6"/>
  <c r="E972" i="6"/>
  <c r="E971" i="6"/>
  <c r="E970" i="6"/>
  <c r="E969" i="6"/>
  <c r="E968" i="6"/>
  <c r="E967" i="6"/>
  <c r="E966" i="6"/>
  <c r="E965" i="6"/>
  <c r="E964" i="6"/>
  <c r="E963" i="6"/>
  <c r="E962" i="6"/>
  <c r="E961" i="6"/>
  <c r="E960" i="6"/>
  <c r="E959" i="6"/>
  <c r="E958" i="6"/>
  <c r="E957" i="6"/>
  <c r="E956" i="6"/>
  <c r="E955" i="6"/>
  <c r="E954" i="6"/>
  <c r="E953" i="6"/>
  <c r="E952" i="6"/>
  <c r="E951" i="6"/>
  <c r="E950" i="6"/>
  <c r="E949" i="6"/>
  <c r="E948" i="6"/>
  <c r="E947" i="6"/>
  <c r="E946" i="6"/>
  <c r="E945" i="6"/>
  <c r="E944" i="6"/>
  <c r="E943" i="6"/>
  <c r="E942" i="6"/>
  <c r="E941" i="6"/>
  <c r="E940" i="6"/>
  <c r="E939" i="6"/>
  <c r="E938" i="6"/>
  <c r="E937" i="6"/>
  <c r="E936" i="6"/>
  <c r="E935" i="6"/>
  <c r="E934" i="6"/>
  <c r="E933" i="6"/>
  <c r="E932" i="6"/>
  <c r="E931" i="6"/>
  <c r="E930" i="6"/>
  <c r="E929" i="6"/>
  <c r="E928" i="6"/>
  <c r="E927" i="6"/>
  <c r="E926" i="6"/>
  <c r="E925" i="6"/>
  <c r="E924" i="6"/>
  <c r="E923" i="6"/>
  <c r="E922" i="6"/>
  <c r="E921" i="6"/>
  <c r="E920" i="6"/>
  <c r="E919" i="6"/>
  <c r="E918" i="6"/>
  <c r="E917" i="6"/>
  <c r="E916" i="6"/>
  <c r="E915" i="6"/>
  <c r="E914" i="6"/>
  <c r="E913" i="6"/>
  <c r="E912" i="6"/>
  <c r="E911" i="6"/>
  <c r="E910" i="6"/>
  <c r="E909" i="6"/>
  <c r="E908" i="6"/>
  <c r="E907" i="6"/>
  <c r="E906" i="6"/>
  <c r="E905" i="6"/>
  <c r="E904" i="6"/>
  <c r="E903" i="6"/>
  <c r="E902" i="6"/>
  <c r="E901" i="6"/>
  <c r="E900" i="6"/>
  <c r="E899" i="6"/>
  <c r="E898" i="6"/>
  <c r="E897" i="6"/>
  <c r="E896" i="6"/>
  <c r="E895" i="6"/>
  <c r="E894" i="6"/>
  <c r="E893" i="6"/>
  <c r="E892" i="6"/>
  <c r="E891" i="6"/>
  <c r="E890" i="6"/>
  <c r="E889" i="6"/>
  <c r="E888" i="6"/>
  <c r="E887" i="6"/>
  <c r="E886" i="6"/>
  <c r="E885" i="6"/>
  <c r="E884" i="6"/>
  <c r="E883" i="6"/>
  <c r="E882" i="6"/>
  <c r="E881" i="6"/>
  <c r="E880" i="6"/>
  <c r="E879" i="6"/>
  <c r="E878" i="6"/>
  <c r="E877" i="6"/>
  <c r="E876" i="6"/>
  <c r="E875" i="6"/>
  <c r="E874" i="6"/>
  <c r="E873" i="6"/>
  <c r="E872" i="6"/>
  <c r="E871" i="6"/>
  <c r="E870" i="6"/>
  <c r="E869" i="6"/>
  <c r="E868" i="6"/>
  <c r="E867" i="6"/>
  <c r="E866" i="6"/>
  <c r="E865" i="6"/>
  <c r="E864" i="6"/>
  <c r="E863" i="6"/>
  <c r="E862" i="6"/>
  <c r="E861" i="6"/>
  <c r="E860" i="6"/>
  <c r="E859" i="6"/>
  <c r="E858" i="6"/>
  <c r="E857" i="6"/>
  <c r="E856" i="6"/>
  <c r="E855" i="6"/>
  <c r="E854" i="6"/>
  <c r="E853" i="6"/>
  <c r="E852" i="6"/>
  <c r="E851" i="6"/>
  <c r="E850" i="6"/>
  <c r="E849" i="6"/>
  <c r="E848" i="6"/>
  <c r="E847" i="6"/>
  <c r="E846" i="6"/>
  <c r="E845" i="6"/>
  <c r="E844" i="6"/>
  <c r="E843" i="6"/>
  <c r="E842" i="6"/>
  <c r="E841" i="6"/>
  <c r="E840" i="6"/>
  <c r="E839" i="6"/>
  <c r="E838" i="6"/>
  <c r="E837" i="6"/>
  <c r="E836" i="6"/>
  <c r="E835" i="6"/>
  <c r="E834" i="6"/>
  <c r="E833" i="6"/>
  <c r="E832" i="6"/>
  <c r="E831" i="6"/>
  <c r="E830" i="6"/>
  <c r="E829" i="6"/>
  <c r="E828" i="6"/>
  <c r="E827" i="6"/>
  <c r="E826" i="6"/>
  <c r="E825" i="6"/>
  <c r="E824" i="6"/>
  <c r="E823" i="6"/>
  <c r="E822" i="6"/>
  <c r="E821" i="6"/>
  <c r="E820" i="6"/>
  <c r="E819" i="6"/>
  <c r="E818" i="6"/>
  <c r="E817" i="6"/>
  <c r="E816" i="6"/>
  <c r="E815" i="6"/>
  <c r="E814" i="6"/>
  <c r="E813" i="6"/>
  <c r="E812" i="6"/>
  <c r="E811" i="6"/>
  <c r="E810" i="6"/>
  <c r="E809" i="6"/>
  <c r="E808" i="6"/>
  <c r="E807" i="6"/>
  <c r="E806" i="6"/>
  <c r="E805" i="6"/>
  <c r="E804" i="6"/>
  <c r="E803" i="6"/>
  <c r="E802" i="6"/>
  <c r="E801" i="6"/>
  <c r="E800" i="6"/>
  <c r="E799" i="6"/>
  <c r="E798" i="6"/>
  <c r="E797" i="6"/>
  <c r="E796" i="6"/>
  <c r="E795" i="6"/>
  <c r="E794" i="6"/>
  <c r="E793" i="6"/>
  <c r="E792" i="6"/>
  <c r="E791" i="6"/>
  <c r="E790" i="6"/>
  <c r="E789" i="6"/>
  <c r="E788" i="6"/>
  <c r="E787" i="6"/>
  <c r="E786" i="6"/>
  <c r="E785" i="6"/>
  <c r="E784" i="6"/>
  <c r="E783" i="6"/>
  <c r="E782" i="6"/>
  <c r="E781" i="6"/>
  <c r="E780" i="6"/>
  <c r="E779" i="6"/>
  <c r="E778" i="6"/>
  <c r="E777" i="6"/>
  <c r="E776" i="6"/>
  <c r="E775" i="6"/>
  <c r="E774" i="6"/>
  <c r="E773" i="6"/>
  <c r="E772" i="6"/>
  <c r="E771" i="6"/>
  <c r="E770" i="6"/>
  <c r="E769" i="6"/>
  <c r="E768" i="6"/>
  <c r="E767" i="6"/>
  <c r="E766" i="6"/>
  <c r="E765" i="6"/>
  <c r="E764" i="6"/>
  <c r="E763" i="6"/>
  <c r="E762" i="6"/>
  <c r="E761" i="6"/>
  <c r="E760" i="6"/>
  <c r="E759" i="6"/>
  <c r="E758" i="6"/>
  <c r="E757" i="6"/>
  <c r="E756" i="6"/>
  <c r="E755" i="6"/>
  <c r="E754" i="6"/>
  <c r="E753" i="6"/>
  <c r="E752" i="6"/>
  <c r="E751" i="6"/>
  <c r="E750" i="6"/>
  <c r="E749" i="6"/>
  <c r="E748" i="6"/>
  <c r="E747" i="6"/>
  <c r="E746" i="6"/>
  <c r="E745" i="6"/>
  <c r="E744" i="6"/>
  <c r="E743" i="6"/>
  <c r="E742" i="6"/>
  <c r="E741" i="6"/>
  <c r="E740" i="6"/>
  <c r="E739" i="6"/>
  <c r="E738" i="6"/>
  <c r="E737" i="6"/>
  <c r="E736" i="6"/>
  <c r="E735" i="6"/>
  <c r="E734" i="6"/>
  <c r="E733" i="6"/>
  <c r="E732" i="6"/>
  <c r="E731" i="6"/>
  <c r="E730" i="6"/>
  <c r="E729" i="6"/>
  <c r="E728" i="6"/>
  <c r="E727" i="6"/>
  <c r="E726" i="6"/>
  <c r="E725" i="6"/>
  <c r="E724" i="6"/>
  <c r="E723" i="6"/>
  <c r="E722" i="6"/>
  <c r="E721" i="6"/>
  <c r="E720" i="6"/>
  <c r="E719" i="6"/>
  <c r="E718" i="6"/>
  <c r="E717" i="6"/>
  <c r="E716" i="6"/>
  <c r="E715" i="6"/>
  <c r="E714" i="6"/>
  <c r="E713" i="6"/>
  <c r="E712" i="6"/>
  <c r="E711" i="6"/>
  <c r="E710" i="6"/>
  <c r="E709" i="6"/>
  <c r="E708" i="6"/>
  <c r="E707" i="6"/>
  <c r="E706" i="6"/>
  <c r="E705" i="6"/>
  <c r="E704" i="6"/>
  <c r="E703" i="6"/>
  <c r="E702" i="6"/>
  <c r="E701" i="6"/>
  <c r="E700" i="6"/>
  <c r="E699" i="6"/>
  <c r="E698" i="6"/>
  <c r="E697" i="6"/>
  <c r="E696" i="6"/>
  <c r="E695" i="6"/>
  <c r="E694" i="6"/>
  <c r="E693" i="6"/>
  <c r="E692" i="6"/>
  <c r="E691" i="6"/>
  <c r="E690" i="6"/>
  <c r="E689" i="6"/>
  <c r="E688" i="6"/>
  <c r="E687" i="6"/>
  <c r="E686" i="6"/>
  <c r="E685" i="6"/>
  <c r="E684" i="6"/>
  <c r="E683" i="6"/>
  <c r="E682" i="6"/>
  <c r="E681" i="6"/>
  <c r="E680" i="6"/>
  <c r="E679" i="6"/>
  <c r="E678" i="6"/>
  <c r="E677" i="6"/>
  <c r="E676" i="6"/>
  <c r="E675" i="6"/>
  <c r="E674" i="6"/>
  <c r="E673" i="6"/>
  <c r="E672" i="6"/>
  <c r="E671" i="6"/>
  <c r="E670" i="6"/>
  <c r="E669" i="6"/>
  <c r="E668" i="6"/>
  <c r="E667" i="6"/>
  <c r="E666" i="6"/>
  <c r="E665" i="6"/>
  <c r="E664" i="6"/>
  <c r="E663" i="6"/>
  <c r="E662" i="6"/>
  <c r="E661" i="6"/>
  <c r="E660" i="6"/>
  <c r="E659" i="6"/>
  <c r="E658" i="6"/>
  <c r="E657" i="6"/>
  <c r="E656" i="6"/>
  <c r="E655" i="6"/>
  <c r="E654" i="6"/>
  <c r="E653" i="6"/>
  <c r="E652" i="6"/>
  <c r="E651" i="6"/>
  <c r="E650" i="6"/>
  <c r="E649" i="6"/>
  <c r="E648" i="6"/>
  <c r="E647" i="6"/>
  <c r="E646" i="6"/>
  <c r="E645" i="6"/>
  <c r="E644" i="6"/>
  <c r="E643" i="6"/>
  <c r="E642" i="6"/>
  <c r="E641" i="6"/>
  <c r="E640" i="6"/>
  <c r="E639" i="6"/>
  <c r="E638" i="6"/>
  <c r="E637" i="6"/>
  <c r="E636" i="6"/>
  <c r="E635" i="6"/>
  <c r="E634" i="6"/>
  <c r="E633" i="6"/>
  <c r="E632" i="6"/>
  <c r="E631" i="6"/>
  <c r="E630" i="6"/>
  <c r="E629" i="6"/>
  <c r="E628" i="6"/>
  <c r="E627" i="6"/>
  <c r="E626" i="6"/>
  <c r="E625" i="6"/>
  <c r="E624" i="6"/>
  <c r="E623" i="6"/>
  <c r="E622" i="6"/>
  <c r="E621" i="6"/>
  <c r="E620" i="6"/>
  <c r="E619" i="6"/>
  <c r="E618" i="6"/>
  <c r="E617" i="6"/>
  <c r="E616" i="6"/>
  <c r="E615" i="6"/>
  <c r="E614" i="6"/>
  <c r="E613" i="6"/>
  <c r="E612" i="6"/>
  <c r="E611" i="6"/>
  <c r="E610" i="6"/>
  <c r="E609" i="6"/>
  <c r="E608" i="6"/>
  <c r="E607" i="6"/>
  <c r="E606" i="6"/>
  <c r="E605" i="6"/>
  <c r="E604" i="6"/>
  <c r="E603" i="6"/>
  <c r="E602" i="6"/>
  <c r="E601" i="6"/>
  <c r="E600" i="6"/>
  <c r="E599" i="6"/>
  <c r="E598" i="6"/>
  <c r="E597" i="6"/>
  <c r="E596" i="6"/>
  <c r="E595" i="6"/>
  <c r="E594" i="6"/>
  <c r="E593" i="6"/>
  <c r="E592" i="6"/>
  <c r="E591" i="6"/>
  <c r="E590" i="6"/>
  <c r="E589" i="6"/>
  <c r="E588" i="6"/>
  <c r="E587" i="6"/>
  <c r="E586" i="6"/>
  <c r="E585" i="6"/>
  <c r="E584" i="6"/>
  <c r="E583" i="6"/>
  <c r="E582" i="6"/>
  <c r="E581" i="6"/>
  <c r="E580" i="6"/>
  <c r="E579" i="6"/>
  <c r="E578" i="6"/>
  <c r="E577" i="6"/>
  <c r="E576" i="6"/>
  <c r="E575" i="6"/>
  <c r="E574" i="6"/>
  <c r="E573" i="6"/>
  <c r="E572" i="6"/>
  <c r="E571" i="6"/>
  <c r="E570" i="6"/>
  <c r="E569" i="6"/>
  <c r="E568" i="6"/>
  <c r="E567" i="6"/>
  <c r="E566" i="6"/>
  <c r="E565" i="6"/>
  <c r="E564" i="6"/>
  <c r="E563" i="6"/>
  <c r="E562" i="6"/>
  <c r="E561" i="6"/>
  <c r="E560" i="6"/>
  <c r="E559" i="6"/>
  <c r="E558" i="6"/>
  <c r="E557" i="6"/>
  <c r="E556" i="6"/>
  <c r="E555" i="6"/>
  <c r="E554" i="6"/>
  <c r="E553" i="6"/>
  <c r="E552" i="6"/>
  <c r="E551" i="6"/>
  <c r="E550" i="6"/>
  <c r="E549" i="6"/>
  <c r="E548" i="6"/>
  <c r="E547" i="6"/>
  <c r="E546" i="6"/>
  <c r="E545" i="6"/>
  <c r="E544" i="6"/>
  <c r="E543" i="6"/>
  <c r="E542" i="6"/>
  <c r="E541" i="6"/>
  <c r="E540" i="6"/>
  <c r="E539" i="6"/>
  <c r="E538" i="6"/>
  <c r="E537" i="6"/>
  <c r="E536" i="6"/>
  <c r="E535" i="6"/>
  <c r="E534" i="6"/>
  <c r="E533" i="6"/>
  <c r="E532" i="6"/>
  <c r="E531" i="6"/>
  <c r="E530" i="6"/>
  <c r="E529" i="6"/>
  <c r="E528" i="6"/>
  <c r="E527" i="6"/>
  <c r="E526" i="6"/>
  <c r="E525" i="6"/>
  <c r="E524" i="6"/>
  <c r="E523" i="6"/>
  <c r="E522" i="6"/>
  <c r="E521" i="6"/>
  <c r="E520" i="6"/>
  <c r="E519" i="6"/>
  <c r="E518" i="6"/>
  <c r="E517" i="6"/>
  <c r="E516" i="6"/>
  <c r="E515" i="6"/>
  <c r="E514" i="6"/>
  <c r="E513" i="6"/>
  <c r="E512" i="6"/>
  <c r="E511" i="6"/>
  <c r="E510" i="6"/>
  <c r="E509" i="6"/>
  <c r="E508" i="6"/>
  <c r="E507" i="6"/>
  <c r="E506" i="6"/>
  <c r="E505" i="6"/>
  <c r="E504" i="6"/>
  <c r="E503" i="6"/>
  <c r="E502" i="6"/>
  <c r="E501" i="6"/>
  <c r="E500" i="6"/>
  <c r="E499" i="6"/>
  <c r="E498" i="6"/>
  <c r="E497" i="6"/>
  <c r="E496" i="6"/>
  <c r="E495" i="6"/>
  <c r="E494" i="6"/>
  <c r="E493" i="6"/>
  <c r="E492" i="6"/>
  <c r="E491" i="6"/>
  <c r="E490" i="6"/>
  <c r="E489" i="6"/>
  <c r="E488" i="6"/>
  <c r="E487" i="6"/>
  <c r="E486" i="6"/>
  <c r="E485" i="6"/>
  <c r="E484" i="6"/>
  <c r="E483" i="6"/>
  <c r="E482" i="6"/>
  <c r="E481" i="6"/>
  <c r="E480" i="6"/>
  <c r="E479" i="6"/>
  <c r="E478" i="6"/>
  <c r="E477" i="6"/>
  <c r="E476" i="6"/>
  <c r="E475" i="6"/>
  <c r="E474" i="6"/>
  <c r="E473" i="6"/>
  <c r="E472" i="6"/>
  <c r="E471" i="6"/>
  <c r="E470" i="6"/>
  <c r="E469" i="6"/>
  <c r="E468" i="6"/>
  <c r="E467" i="6"/>
  <c r="E466" i="6"/>
  <c r="E465" i="6"/>
  <c r="E464" i="6"/>
  <c r="E463" i="6"/>
  <c r="E462" i="6"/>
  <c r="E461" i="6"/>
  <c r="E460" i="6"/>
  <c r="E459" i="6"/>
  <c r="E458" i="6"/>
  <c r="E457" i="6"/>
  <c r="E456" i="6"/>
  <c r="E455" i="6"/>
  <c r="E454" i="6"/>
  <c r="E453" i="6"/>
  <c r="E452" i="6"/>
  <c r="E451" i="6"/>
  <c r="E450" i="6"/>
  <c r="E449" i="6"/>
  <c r="E448" i="6"/>
  <c r="E447" i="6"/>
  <c r="E446" i="6"/>
  <c r="E445" i="6"/>
  <c r="E444" i="6"/>
  <c r="E443" i="6"/>
  <c r="E442" i="6"/>
  <c r="E441" i="6"/>
  <c r="E440" i="6"/>
  <c r="E439" i="6"/>
  <c r="E438" i="6"/>
  <c r="E437" i="6"/>
  <c r="E436" i="6"/>
  <c r="E435" i="6"/>
  <c r="E434" i="6"/>
  <c r="E433" i="6"/>
  <c r="E432" i="6"/>
  <c r="E431" i="6"/>
  <c r="E430" i="6"/>
  <c r="E429" i="6"/>
  <c r="E428" i="6"/>
  <c r="E427" i="6"/>
  <c r="E426" i="6"/>
  <c r="E425" i="6"/>
  <c r="E424" i="6"/>
  <c r="E423" i="6"/>
  <c r="E422" i="6"/>
  <c r="E421" i="6"/>
  <c r="E420" i="6"/>
  <c r="E419" i="6"/>
  <c r="E418" i="6"/>
  <c r="E417" i="6"/>
  <c r="E416" i="6"/>
  <c r="E415" i="6"/>
  <c r="E414" i="6"/>
  <c r="E413" i="6"/>
  <c r="E412" i="6"/>
  <c r="E411" i="6"/>
  <c r="E410" i="6"/>
  <c r="E409" i="6"/>
  <c r="E408" i="6"/>
  <c r="E407" i="6"/>
  <c r="E406" i="6"/>
  <c r="E405" i="6"/>
  <c r="E404" i="6"/>
  <c r="E403" i="6"/>
  <c r="E402" i="6"/>
  <c r="E401" i="6"/>
  <c r="E400" i="6"/>
  <c r="E399" i="6"/>
  <c r="E398" i="6"/>
  <c r="E397" i="6"/>
  <c r="E396" i="6"/>
  <c r="E395" i="6"/>
  <c r="E394" i="6"/>
  <c r="E393" i="6"/>
  <c r="E392" i="6"/>
  <c r="E391" i="6"/>
  <c r="E390" i="6"/>
  <c r="E389" i="6"/>
  <c r="E388" i="6"/>
  <c r="E387" i="6"/>
  <c r="E386" i="6"/>
  <c r="E385" i="6"/>
  <c r="E384" i="6"/>
  <c r="E383" i="6"/>
  <c r="E382" i="6"/>
  <c r="E381" i="6"/>
  <c r="E380" i="6"/>
  <c r="E379" i="6"/>
  <c r="E378" i="6"/>
  <c r="E377" i="6"/>
  <c r="E376" i="6"/>
  <c r="E375" i="6"/>
  <c r="E374" i="6"/>
  <c r="E373" i="6"/>
  <c r="E372" i="6"/>
  <c r="E371" i="6"/>
  <c r="E370" i="6"/>
  <c r="E369" i="6"/>
  <c r="E368" i="6"/>
  <c r="E367" i="6"/>
  <c r="E366" i="6"/>
  <c r="E365" i="6"/>
  <c r="E364" i="6"/>
  <c r="E363" i="6"/>
  <c r="E362" i="6"/>
  <c r="E361" i="6"/>
  <c r="E360" i="6"/>
  <c r="E359" i="6"/>
  <c r="E358" i="6"/>
  <c r="E357" i="6"/>
  <c r="E356" i="6"/>
  <c r="E355" i="6"/>
  <c r="E354" i="6"/>
  <c r="E353" i="6"/>
  <c r="E352" i="6"/>
  <c r="E351" i="6"/>
  <c r="E350" i="6"/>
  <c r="E349" i="6"/>
  <c r="E348" i="6"/>
  <c r="E347" i="6"/>
  <c r="E346" i="6"/>
  <c r="E345" i="6"/>
  <c r="E344" i="6"/>
  <c r="E343" i="6"/>
  <c r="E342" i="6"/>
  <c r="E341" i="6"/>
  <c r="E340" i="6"/>
  <c r="E339" i="6"/>
  <c r="E338" i="6"/>
  <c r="E337" i="6"/>
  <c r="E336" i="6"/>
  <c r="E335" i="6"/>
  <c r="E334" i="6"/>
  <c r="E333" i="6"/>
  <c r="E332" i="6"/>
  <c r="E331" i="6"/>
  <c r="E330" i="6"/>
  <c r="E329" i="6"/>
  <c r="E328" i="6"/>
  <c r="E327" i="6"/>
  <c r="E326" i="6"/>
  <c r="E325" i="6"/>
  <c r="E324" i="6"/>
  <c r="E323" i="6"/>
  <c r="E322" i="6"/>
  <c r="E321" i="6"/>
  <c r="E320" i="6"/>
  <c r="E319" i="6"/>
  <c r="E318" i="6"/>
  <c r="E317" i="6"/>
  <c r="E316" i="6"/>
  <c r="E315" i="6"/>
  <c r="E314" i="6"/>
  <c r="E313" i="6"/>
  <c r="E312" i="6"/>
  <c r="E311" i="6"/>
  <c r="E310" i="6"/>
  <c r="E309" i="6"/>
  <c r="E308" i="6"/>
  <c r="E307" i="6"/>
  <c r="E306" i="6"/>
  <c r="E305" i="6"/>
  <c r="E304" i="6"/>
  <c r="E303" i="6"/>
  <c r="E302" i="6"/>
  <c r="E301" i="6"/>
  <c r="E300" i="6"/>
  <c r="E299" i="6"/>
  <c r="E298" i="6"/>
  <c r="E297" i="6"/>
  <c r="E296" i="6"/>
  <c r="E295" i="6"/>
  <c r="E294" i="6"/>
  <c r="E293" i="6"/>
  <c r="E292" i="6"/>
  <c r="E291" i="6"/>
  <c r="E290" i="6"/>
  <c r="E289" i="6"/>
  <c r="E288" i="6"/>
  <c r="E287" i="6"/>
  <c r="E286" i="6"/>
  <c r="E285" i="6"/>
  <c r="E284" i="6"/>
  <c r="E283" i="6"/>
  <c r="E282" i="6"/>
  <c r="E281" i="6"/>
  <c r="E280" i="6"/>
  <c r="E279" i="6"/>
  <c r="E278" i="6"/>
  <c r="E277" i="6"/>
  <c r="E276" i="6"/>
  <c r="E275" i="6"/>
  <c r="E274" i="6"/>
  <c r="E273" i="6"/>
  <c r="E272" i="6"/>
  <c r="E271" i="6"/>
  <c r="E270" i="6"/>
  <c r="E269" i="6"/>
  <c r="E268" i="6"/>
  <c r="E267" i="6"/>
  <c r="E266" i="6"/>
  <c r="E265" i="6"/>
  <c r="E264" i="6"/>
  <c r="E263" i="6"/>
  <c r="E262" i="6"/>
  <c r="E261" i="6"/>
  <c r="E260" i="6"/>
  <c r="E259" i="6"/>
  <c r="E258" i="6"/>
  <c r="E257" i="6"/>
  <c r="E256" i="6"/>
  <c r="E255" i="6"/>
  <c r="E254" i="6"/>
  <c r="E253" i="6"/>
  <c r="E252" i="6"/>
  <c r="E251" i="6"/>
  <c r="E250" i="6"/>
  <c r="E249" i="6"/>
  <c r="E248" i="6"/>
  <c r="E247" i="6"/>
  <c r="E246" i="6"/>
  <c r="E245" i="6"/>
  <c r="E244" i="6"/>
  <c r="E243" i="6"/>
  <c r="E242" i="6"/>
  <c r="E241" i="6"/>
  <c r="E240" i="6"/>
  <c r="E239" i="6"/>
  <c r="E238" i="6"/>
  <c r="E237" i="6"/>
  <c r="E236" i="6"/>
  <c r="E235" i="6"/>
  <c r="E234" i="6"/>
  <c r="E233" i="6"/>
  <c r="E232" i="6"/>
  <c r="E231" i="6"/>
  <c r="E230" i="6"/>
  <c r="E229" i="6"/>
  <c r="E228" i="6"/>
  <c r="E227" i="6"/>
  <c r="E226" i="6"/>
  <c r="E225" i="6"/>
  <c r="E224" i="6"/>
  <c r="E223" i="6"/>
  <c r="E222" i="6"/>
  <c r="E221" i="6"/>
  <c r="E220" i="6"/>
  <c r="E219" i="6"/>
  <c r="E218" i="6"/>
  <c r="E217" i="6"/>
  <c r="E216" i="6"/>
  <c r="E215" i="6"/>
  <c r="E214" i="6"/>
  <c r="E213" i="6"/>
  <c r="E212" i="6"/>
  <c r="E211" i="6"/>
  <c r="E210" i="6"/>
  <c r="E209" i="6"/>
  <c r="E208" i="6"/>
  <c r="E207" i="6"/>
  <c r="E206" i="6"/>
  <c r="E205" i="6"/>
  <c r="E204" i="6"/>
  <c r="E203" i="6"/>
  <c r="E202" i="6"/>
  <c r="E201" i="6"/>
  <c r="E200" i="6"/>
  <c r="E199" i="6"/>
  <c r="E198" i="6"/>
  <c r="E197" i="6"/>
  <c r="E196" i="6"/>
  <c r="E195" i="6"/>
  <c r="E194" i="6"/>
  <c r="E193" i="6"/>
  <c r="E192" i="6"/>
  <c r="E191" i="6"/>
  <c r="E190" i="6"/>
  <c r="E189" i="6"/>
  <c r="E188" i="6"/>
  <c r="E187" i="6"/>
  <c r="E186" i="6"/>
  <c r="E185" i="6"/>
  <c r="E184" i="6"/>
  <c r="E183" i="6"/>
  <c r="E182" i="6"/>
  <c r="E181" i="6"/>
  <c r="E180" i="6"/>
  <c r="E179" i="6"/>
  <c r="E178" i="6"/>
  <c r="E177" i="6"/>
  <c r="E176" i="6"/>
  <c r="E175" i="6"/>
  <c r="E174" i="6"/>
  <c r="E173" i="6"/>
  <c r="E172" i="6"/>
  <c r="E171" i="6"/>
  <c r="E170" i="6"/>
  <c r="E169" i="6"/>
  <c r="E168" i="6"/>
  <c r="E167" i="6"/>
  <c r="E166" i="6"/>
  <c r="E165" i="6"/>
  <c r="E164" i="6"/>
  <c r="E163" i="6"/>
  <c r="E162" i="6"/>
  <c r="E161" i="6"/>
  <c r="E160" i="6"/>
  <c r="E159" i="6"/>
  <c r="E158" i="6"/>
  <c r="E157" i="6"/>
  <c r="E156" i="6"/>
  <c r="E155" i="6"/>
  <c r="E154" i="6"/>
  <c r="E153" i="6"/>
  <c r="E152" i="6"/>
  <c r="E151" i="6"/>
  <c r="E150" i="6"/>
  <c r="E149" i="6"/>
  <c r="E148" i="6"/>
  <c r="E147" i="6"/>
  <c r="E146" i="6"/>
  <c r="E145" i="6"/>
  <c r="E144" i="6"/>
  <c r="E143" i="6"/>
  <c r="E142" i="6"/>
  <c r="E141" i="6"/>
  <c r="E140" i="6"/>
  <c r="E139" i="6"/>
  <c r="E138" i="6"/>
  <c r="E137" i="6"/>
  <c r="E136" i="6"/>
  <c r="E135" i="6"/>
  <c r="E134" i="6"/>
  <c r="E133" i="6"/>
  <c r="E132" i="6"/>
  <c r="E131" i="6"/>
  <c r="E130" i="6"/>
  <c r="E129" i="6"/>
  <c r="E128" i="6"/>
  <c r="E127" i="6"/>
  <c r="E126" i="6"/>
  <c r="E125" i="6"/>
  <c r="E124" i="6"/>
  <c r="E123" i="6"/>
  <c r="E122" i="6"/>
  <c r="E121" i="6"/>
  <c r="E120" i="6"/>
  <c r="E119" i="6"/>
  <c r="E118" i="6"/>
  <c r="E117" i="6"/>
  <c r="E116" i="6"/>
  <c r="E115" i="6"/>
  <c r="E114" i="6"/>
  <c r="E113" i="6"/>
  <c r="E112" i="6"/>
  <c r="E111" i="6"/>
  <c r="E110" i="6"/>
  <c r="E109" i="6"/>
  <c r="E108" i="6"/>
  <c r="E107" i="6"/>
  <c r="E106" i="6"/>
  <c r="E105" i="6"/>
  <c r="E104" i="6"/>
  <c r="E103" i="6"/>
  <c r="E102" i="6"/>
  <c r="E101" i="6"/>
  <c r="E100" i="6"/>
  <c r="E99" i="6"/>
  <c r="E98" i="6"/>
  <c r="E97" i="6"/>
  <c r="E96" i="6"/>
  <c r="E95" i="6"/>
  <c r="E94" i="6"/>
  <c r="E93" i="6"/>
  <c r="E92" i="6"/>
  <c r="E91" i="6"/>
  <c r="E90" i="6"/>
  <c r="E89" i="6"/>
  <c r="E88" i="6"/>
  <c r="E87" i="6"/>
  <c r="E86" i="6"/>
  <c r="E85" i="6"/>
  <c r="E84" i="6"/>
  <c r="E83" i="6"/>
  <c r="E82" i="6"/>
  <c r="E81" i="6"/>
  <c r="E80" i="6"/>
  <c r="E79" i="6"/>
  <c r="E78" i="6"/>
  <c r="E77" i="6"/>
  <c r="E76" i="6"/>
  <c r="E75" i="6"/>
  <c r="E74" i="6"/>
  <c r="E73" i="6"/>
  <c r="E72" i="6"/>
  <c r="E71" i="6"/>
  <c r="E70" i="6"/>
  <c r="E69" i="6"/>
  <c r="E68" i="6"/>
  <c r="E67" i="6"/>
  <c r="E66" i="6"/>
  <c r="E65" i="6"/>
  <c r="E64" i="6"/>
  <c r="E63" i="6"/>
  <c r="E62" i="6"/>
  <c r="E61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3" i="3"/>
  <c r="D694" i="3"/>
  <c r="D695" i="3"/>
  <c r="D696" i="3"/>
  <c r="D697" i="3"/>
  <c r="D698" i="3"/>
  <c r="D699" i="3"/>
  <c r="D700" i="3"/>
  <c r="D701" i="3"/>
  <c r="D702" i="3"/>
  <c r="D703" i="3"/>
  <c r="D704" i="3"/>
  <c r="D705" i="3"/>
  <c r="D706" i="3"/>
  <c r="D707" i="3"/>
  <c r="D708" i="3"/>
  <c r="D709" i="3"/>
  <c r="D710" i="3"/>
  <c r="D711" i="3"/>
  <c r="D712" i="3"/>
  <c r="D713" i="3"/>
  <c r="D714" i="3"/>
  <c r="D715" i="3"/>
  <c r="D716" i="3"/>
  <c r="D717" i="3"/>
  <c r="D718" i="3"/>
  <c r="D719" i="3"/>
  <c r="D720" i="3"/>
  <c r="D721" i="3"/>
  <c r="D722" i="3"/>
  <c r="D723" i="3"/>
  <c r="D724" i="3"/>
  <c r="D725" i="3"/>
  <c r="D726" i="3"/>
  <c r="D727" i="3"/>
  <c r="D728" i="3"/>
  <c r="D729" i="3"/>
  <c r="D730" i="3"/>
  <c r="D731" i="3"/>
  <c r="D732" i="3"/>
  <c r="D733" i="3"/>
  <c r="D734" i="3"/>
  <c r="D735" i="3"/>
  <c r="D736" i="3"/>
  <c r="D737" i="3"/>
  <c r="D738" i="3"/>
  <c r="D739" i="3"/>
  <c r="D740" i="3"/>
  <c r="D741" i="3"/>
  <c r="D742" i="3"/>
  <c r="D743" i="3"/>
  <c r="D744" i="3"/>
  <c r="D745" i="3"/>
  <c r="D746" i="3"/>
  <c r="D747" i="3"/>
  <c r="D748" i="3"/>
  <c r="D749" i="3"/>
  <c r="D750" i="3"/>
  <c r="D751" i="3"/>
  <c r="D752" i="3"/>
  <c r="D753" i="3"/>
  <c r="D754" i="3"/>
  <c r="D755" i="3"/>
  <c r="D756" i="3"/>
  <c r="D757" i="3"/>
  <c r="D758" i="3"/>
  <c r="D759" i="3"/>
  <c r="D760" i="3"/>
  <c r="D761" i="3"/>
  <c r="D762" i="3"/>
  <c r="D763" i="3"/>
  <c r="D764" i="3"/>
  <c r="D765" i="3"/>
  <c r="D766" i="3"/>
  <c r="D767" i="3"/>
  <c r="D768" i="3"/>
  <c r="D769" i="3"/>
  <c r="D770" i="3"/>
  <c r="D771" i="3"/>
  <c r="D772" i="3"/>
  <c r="D773" i="3"/>
  <c r="D774" i="3"/>
  <c r="D775" i="3"/>
  <c r="D776" i="3"/>
  <c r="D777" i="3"/>
  <c r="D778" i="3"/>
  <c r="D779" i="3"/>
  <c r="D780" i="3"/>
  <c r="D781" i="3"/>
  <c r="D782" i="3"/>
  <c r="D783" i="3"/>
  <c r="D784" i="3"/>
  <c r="D785" i="3"/>
  <c r="D786" i="3"/>
  <c r="D787" i="3"/>
  <c r="D788" i="3"/>
  <c r="D789" i="3"/>
  <c r="D790" i="3"/>
  <c r="D791" i="3"/>
  <c r="D792" i="3"/>
  <c r="D793" i="3"/>
  <c r="D794" i="3"/>
  <c r="D795" i="3"/>
  <c r="D796" i="3"/>
  <c r="D797" i="3"/>
  <c r="D798" i="3"/>
  <c r="D799" i="3"/>
  <c r="D800" i="3"/>
  <c r="D801" i="3"/>
  <c r="D802" i="3"/>
  <c r="D803" i="3"/>
  <c r="D804" i="3"/>
  <c r="D805" i="3"/>
  <c r="D806" i="3"/>
  <c r="D807" i="3"/>
  <c r="D808" i="3"/>
  <c r="D809" i="3"/>
  <c r="D810" i="3"/>
  <c r="D811" i="3"/>
  <c r="D812" i="3"/>
  <c r="D813" i="3"/>
  <c r="D814" i="3"/>
  <c r="D815" i="3"/>
  <c r="D816" i="3"/>
  <c r="D817" i="3"/>
  <c r="D818" i="3"/>
  <c r="D819" i="3"/>
  <c r="D820" i="3"/>
  <c r="D821" i="3"/>
  <c r="D822" i="3"/>
  <c r="D823" i="3"/>
  <c r="D824" i="3"/>
  <c r="D825" i="3"/>
  <c r="D826" i="3"/>
  <c r="D827" i="3"/>
  <c r="D828" i="3"/>
  <c r="D829" i="3"/>
  <c r="D830" i="3"/>
  <c r="D831" i="3"/>
  <c r="D832" i="3"/>
  <c r="D833" i="3"/>
  <c r="D834" i="3"/>
  <c r="D835" i="3"/>
  <c r="D836" i="3"/>
  <c r="D837" i="3"/>
  <c r="D838" i="3"/>
  <c r="D839" i="3"/>
  <c r="D840" i="3"/>
  <c r="D841" i="3"/>
  <c r="D842" i="3"/>
  <c r="D843" i="3"/>
  <c r="D844" i="3"/>
  <c r="D845" i="3"/>
  <c r="D846" i="3"/>
  <c r="D847" i="3"/>
  <c r="D848" i="3"/>
  <c r="D849" i="3"/>
  <c r="D850" i="3"/>
  <c r="D851" i="3"/>
  <c r="D852" i="3"/>
  <c r="D853" i="3"/>
  <c r="D854" i="3"/>
  <c r="D855" i="3"/>
  <c r="D856" i="3"/>
  <c r="D857" i="3"/>
  <c r="D858" i="3"/>
  <c r="D859" i="3"/>
  <c r="D860" i="3"/>
  <c r="D861" i="3"/>
  <c r="D862" i="3"/>
  <c r="D863" i="3"/>
  <c r="D864" i="3"/>
  <c r="D865" i="3"/>
  <c r="D866" i="3"/>
  <c r="D867" i="3"/>
  <c r="D868" i="3"/>
  <c r="D869" i="3"/>
  <c r="D870" i="3"/>
  <c r="D871" i="3"/>
  <c r="D872" i="3"/>
  <c r="D873" i="3"/>
  <c r="D874" i="3"/>
  <c r="D875" i="3"/>
  <c r="D876" i="3"/>
  <c r="D877" i="3"/>
  <c r="D878" i="3"/>
  <c r="D879" i="3"/>
  <c r="D880" i="3"/>
  <c r="D881" i="3"/>
  <c r="D882" i="3"/>
  <c r="D883" i="3"/>
  <c r="D884" i="3"/>
  <c r="D885" i="3"/>
  <c r="D886" i="3"/>
  <c r="D887" i="3"/>
  <c r="D888" i="3"/>
  <c r="D889" i="3"/>
  <c r="D890" i="3"/>
  <c r="D891" i="3"/>
  <c r="D892" i="3"/>
  <c r="D893" i="3"/>
  <c r="D894" i="3"/>
  <c r="D895" i="3"/>
  <c r="D896" i="3"/>
  <c r="D897" i="3"/>
  <c r="D898" i="3"/>
  <c r="D899" i="3"/>
  <c r="D900" i="3"/>
  <c r="D901" i="3"/>
  <c r="D902" i="3"/>
  <c r="D903" i="3"/>
  <c r="D904" i="3"/>
  <c r="D905" i="3"/>
  <c r="D906" i="3"/>
  <c r="D907" i="3"/>
  <c r="D908" i="3"/>
  <c r="D909" i="3"/>
  <c r="D910" i="3"/>
  <c r="D911" i="3"/>
  <c r="D912" i="3"/>
  <c r="D913" i="3"/>
  <c r="D914" i="3"/>
  <c r="D915" i="3"/>
  <c r="D916" i="3"/>
  <c r="D917" i="3"/>
  <c r="D918" i="3"/>
  <c r="D919" i="3"/>
  <c r="D920" i="3"/>
  <c r="D921" i="3"/>
  <c r="D922" i="3"/>
  <c r="D923" i="3"/>
  <c r="D924" i="3"/>
  <c r="D925" i="3"/>
  <c r="D926" i="3"/>
  <c r="D927" i="3"/>
  <c r="D928" i="3"/>
  <c r="D929" i="3"/>
  <c r="D930" i="3"/>
  <c r="D931" i="3"/>
  <c r="D932" i="3"/>
  <c r="D933" i="3"/>
  <c r="D934" i="3"/>
  <c r="D935" i="3"/>
  <c r="D936" i="3"/>
  <c r="D937" i="3"/>
  <c r="D938" i="3"/>
  <c r="D939" i="3"/>
  <c r="D940" i="3"/>
  <c r="D941" i="3"/>
  <c r="D942" i="3"/>
  <c r="D943" i="3"/>
  <c r="D944" i="3"/>
  <c r="D945" i="3"/>
  <c r="D946" i="3"/>
  <c r="D947" i="3"/>
  <c r="D948" i="3"/>
  <c r="D949" i="3"/>
  <c r="D950" i="3"/>
  <c r="D951" i="3"/>
  <c r="D952" i="3"/>
  <c r="D953" i="3"/>
  <c r="D954" i="3"/>
  <c r="D955" i="3"/>
  <c r="D956" i="3"/>
  <c r="D957" i="3"/>
  <c r="D958" i="3"/>
  <c r="D959" i="3"/>
  <c r="D960" i="3"/>
  <c r="D961" i="3"/>
  <c r="D962" i="3"/>
  <c r="D963" i="3"/>
  <c r="D964" i="3"/>
  <c r="D965" i="3"/>
  <c r="D966" i="3"/>
  <c r="D967" i="3"/>
  <c r="D968" i="3"/>
  <c r="D969" i="3"/>
  <c r="D970" i="3"/>
  <c r="D971" i="3"/>
  <c r="D972" i="3"/>
  <c r="D973" i="3"/>
  <c r="D974" i="3"/>
  <c r="D975" i="3"/>
  <c r="D976" i="3"/>
  <c r="D977" i="3"/>
  <c r="D978" i="3"/>
  <c r="D979" i="3"/>
  <c r="D980" i="3"/>
  <c r="D981" i="3"/>
  <c r="D982" i="3"/>
  <c r="D983" i="3"/>
  <c r="D984" i="3"/>
  <c r="D985" i="3"/>
  <c r="D986" i="3"/>
  <c r="D987" i="3"/>
  <c r="D988" i="3"/>
  <c r="D989" i="3"/>
  <c r="D990" i="3"/>
  <c r="D991" i="3"/>
  <c r="D992" i="3"/>
  <c r="D993" i="3"/>
  <c r="D994" i="3"/>
  <c r="D995" i="3"/>
  <c r="D996" i="3"/>
  <c r="D997" i="3"/>
  <c r="D998" i="3"/>
  <c r="D999" i="3"/>
  <c r="D1000" i="3"/>
  <c r="D1001" i="3"/>
  <c r="D1002" i="3"/>
  <c r="D1003" i="3"/>
  <c r="D1004" i="3"/>
  <c r="D1005" i="3"/>
  <c r="D8" i="3"/>
  <c r="F11" i="12" l="1"/>
  <c r="J11" i="12"/>
  <c r="N11" i="12"/>
  <c r="F12" i="12"/>
  <c r="J12" i="12"/>
  <c r="N12" i="12"/>
  <c r="J13" i="12"/>
  <c r="C11" i="12"/>
  <c r="G11" i="12"/>
  <c r="K11" i="12"/>
  <c r="C12" i="12"/>
  <c r="G12" i="12"/>
  <c r="K12" i="12"/>
  <c r="C13" i="12"/>
  <c r="G13" i="12"/>
  <c r="K13" i="12"/>
  <c r="F13" i="12"/>
  <c r="E14" i="12"/>
  <c r="I14" i="12"/>
  <c r="M14" i="12"/>
  <c r="D11" i="12"/>
  <c r="H11" i="12"/>
  <c r="L11" i="12"/>
  <c r="D12" i="12"/>
  <c r="H12" i="12"/>
  <c r="L12" i="12"/>
  <c r="D13" i="12"/>
  <c r="H13" i="12"/>
  <c r="L13" i="12"/>
  <c r="F14" i="12"/>
  <c r="J14" i="12"/>
  <c r="N14" i="12"/>
  <c r="E11" i="12"/>
  <c r="I11" i="12"/>
  <c r="M11" i="12"/>
  <c r="E12" i="12"/>
  <c r="I12" i="12"/>
  <c r="M12" i="12"/>
  <c r="E13" i="12"/>
  <c r="I13" i="12"/>
  <c r="M13" i="12"/>
  <c r="B268" i="14"/>
  <c r="B172" i="14"/>
  <c r="B22" i="14"/>
  <c r="B28" i="14"/>
  <c r="B220" i="14"/>
  <c r="B77" i="9"/>
  <c r="B186" i="14" s="1"/>
  <c r="B23" i="9"/>
  <c r="I23" i="9" s="1"/>
  <c r="I42" i="14" s="1"/>
  <c r="B43" i="9"/>
  <c r="L43" i="9" s="1"/>
  <c r="L92" i="14" s="1"/>
  <c r="B29" i="9"/>
  <c r="G29" i="9" s="1"/>
  <c r="G78" i="14" s="1"/>
  <c r="B53" i="9"/>
  <c r="J53" i="9" s="1"/>
  <c r="J132" i="14" s="1"/>
  <c r="B73" i="9"/>
  <c r="B182" i="14" s="1"/>
  <c r="B85" i="9"/>
  <c r="B224" i="14" s="1"/>
  <c r="B102" i="9"/>
  <c r="B271" i="14" s="1"/>
  <c r="B93" i="9"/>
  <c r="N93" i="9" s="1"/>
  <c r="N232" i="14" s="1"/>
  <c r="B110" i="9"/>
  <c r="B279" i="14" s="1"/>
  <c r="N2" i="21"/>
  <c r="AG30" i="18"/>
  <c r="AE30" i="18"/>
  <c r="AF36" i="15"/>
  <c r="AJ36" i="15"/>
  <c r="B12" i="9"/>
  <c r="N12" i="9" s="1"/>
  <c r="N31" i="14" s="1"/>
  <c r="B16" i="9"/>
  <c r="B35" i="14" s="1"/>
  <c r="B20" i="9"/>
  <c r="G20" i="9" s="1"/>
  <c r="G39" i="14" s="1"/>
  <c r="B24" i="9"/>
  <c r="B43" i="14" s="1"/>
  <c r="B32" i="9"/>
  <c r="G32" i="9" s="1"/>
  <c r="G81" i="14" s="1"/>
  <c r="B36" i="9"/>
  <c r="C36" i="9" s="1"/>
  <c r="C85" i="14" s="1"/>
  <c r="B40" i="9"/>
  <c r="C40" i="9" s="1"/>
  <c r="C89" i="14" s="1"/>
  <c r="B49" i="9"/>
  <c r="F49" i="9" s="1"/>
  <c r="F128" i="14" s="1"/>
  <c r="B97" i="9"/>
  <c r="B114" i="9"/>
  <c r="N114" i="9" s="1"/>
  <c r="N283" i="14" s="1"/>
  <c r="B76" i="9"/>
  <c r="B185" i="14" s="1"/>
  <c r="B72" i="9"/>
  <c r="J72" i="9" s="1"/>
  <c r="J181" i="14" s="1"/>
  <c r="B68" i="9"/>
  <c r="N68" i="9" s="1"/>
  <c r="N177" i="14" s="1"/>
  <c r="B79" i="9"/>
  <c r="F79" i="9" s="1"/>
  <c r="F188" i="14" s="1"/>
  <c r="B75" i="9"/>
  <c r="J75" i="9" s="1"/>
  <c r="J184" i="14" s="1"/>
  <c r="B71" i="9"/>
  <c r="N71" i="9" s="1"/>
  <c r="N180" i="14" s="1"/>
  <c r="B67" i="9"/>
  <c r="B176" i="14" s="1"/>
  <c r="B78" i="9"/>
  <c r="B187" i="14" s="1"/>
  <c r="B74" i="9"/>
  <c r="B183" i="14" s="1"/>
  <c r="B70" i="9"/>
  <c r="B179" i="14" s="1"/>
  <c r="B66" i="9"/>
  <c r="B175" i="14" s="1"/>
  <c r="B13" i="9"/>
  <c r="J13" i="9" s="1"/>
  <c r="J32" i="14" s="1"/>
  <c r="B17" i="9"/>
  <c r="M17" i="9" s="1"/>
  <c r="M36" i="14" s="1"/>
  <c r="B21" i="9"/>
  <c r="N21" i="9" s="1"/>
  <c r="N40" i="14" s="1"/>
  <c r="B25" i="9"/>
  <c r="I25" i="9" s="1"/>
  <c r="I44" i="14" s="1"/>
  <c r="B33" i="9"/>
  <c r="M33" i="9" s="1"/>
  <c r="M82" i="14" s="1"/>
  <c r="B37" i="9"/>
  <c r="H37" i="9" s="1"/>
  <c r="H86" i="14" s="1"/>
  <c r="B41" i="9"/>
  <c r="I41" i="9" s="1"/>
  <c r="I90" i="14" s="1"/>
  <c r="B65" i="9"/>
  <c r="B174" i="14" s="1"/>
  <c r="B60" i="9"/>
  <c r="F60" i="9" s="1"/>
  <c r="F139" i="14" s="1"/>
  <c r="B56" i="9"/>
  <c r="F56" i="9" s="1"/>
  <c r="F135" i="14" s="1"/>
  <c r="B52" i="9"/>
  <c r="J52" i="9" s="1"/>
  <c r="J131" i="14" s="1"/>
  <c r="B48" i="9"/>
  <c r="I48" i="9" s="1"/>
  <c r="I127" i="14" s="1"/>
  <c r="B59" i="9"/>
  <c r="F59" i="9" s="1"/>
  <c r="F138" i="14" s="1"/>
  <c r="B55" i="9"/>
  <c r="B134" i="14" s="1"/>
  <c r="B51" i="9"/>
  <c r="M51" i="9" s="1"/>
  <c r="M130" i="14" s="1"/>
  <c r="B47" i="9"/>
  <c r="L47" i="9" s="1"/>
  <c r="L126" i="14" s="1"/>
  <c r="B58" i="9"/>
  <c r="B137" i="14" s="1"/>
  <c r="B54" i="9"/>
  <c r="N54" i="9" s="1"/>
  <c r="N133" i="14" s="1"/>
  <c r="B50" i="9"/>
  <c r="J50" i="9" s="1"/>
  <c r="J129" i="14" s="1"/>
  <c r="B96" i="9"/>
  <c r="B92" i="9"/>
  <c r="B88" i="9"/>
  <c r="B84" i="9"/>
  <c r="B95" i="9"/>
  <c r="B91" i="9"/>
  <c r="B87" i="9"/>
  <c r="B83" i="9"/>
  <c r="N83" i="9" s="1"/>
  <c r="N222" i="14" s="1"/>
  <c r="B94" i="9"/>
  <c r="B90" i="9"/>
  <c r="B86" i="9"/>
  <c r="B113" i="9"/>
  <c r="B282" i="14" s="1"/>
  <c r="B109" i="9"/>
  <c r="H109" i="9" s="1"/>
  <c r="H278" i="14" s="1"/>
  <c r="B105" i="9"/>
  <c r="M105" i="9" s="1"/>
  <c r="M274" i="14" s="1"/>
  <c r="B101" i="9"/>
  <c r="M101" i="9" s="1"/>
  <c r="M270" i="14" s="1"/>
  <c r="B112" i="9"/>
  <c r="L112" i="9" s="1"/>
  <c r="L281" i="14" s="1"/>
  <c r="B108" i="9"/>
  <c r="L108" i="9" s="1"/>
  <c r="L277" i="14" s="1"/>
  <c r="B104" i="9"/>
  <c r="M104" i="9" s="1"/>
  <c r="M273" i="14" s="1"/>
  <c r="B115" i="9"/>
  <c r="M115" i="9" s="1"/>
  <c r="M284" i="14" s="1"/>
  <c r="B111" i="9"/>
  <c r="M111" i="9" s="1"/>
  <c r="M280" i="14" s="1"/>
  <c r="B107" i="9"/>
  <c r="M107" i="9" s="1"/>
  <c r="M276" i="14" s="1"/>
  <c r="B103" i="9"/>
  <c r="M103" i="9" s="1"/>
  <c r="M272" i="14" s="1"/>
  <c r="B14" i="9"/>
  <c r="I14" i="9" s="1"/>
  <c r="I33" i="14" s="1"/>
  <c r="B18" i="9"/>
  <c r="J18" i="9" s="1"/>
  <c r="J37" i="14" s="1"/>
  <c r="B22" i="9"/>
  <c r="L22" i="9" s="1"/>
  <c r="L41" i="14" s="1"/>
  <c r="B30" i="9"/>
  <c r="E30" i="9" s="1"/>
  <c r="E79" i="14" s="1"/>
  <c r="B34" i="9"/>
  <c r="L34" i="9" s="1"/>
  <c r="L83" i="14" s="1"/>
  <c r="B38" i="9"/>
  <c r="M38" i="9" s="1"/>
  <c r="M87" i="14" s="1"/>
  <c r="B42" i="9"/>
  <c r="H42" i="9" s="1"/>
  <c r="H91" i="14" s="1"/>
  <c r="B57" i="9"/>
  <c r="F57" i="9" s="1"/>
  <c r="F136" i="14" s="1"/>
  <c r="B69" i="9"/>
  <c r="B178" i="14" s="1"/>
  <c r="B89" i="9"/>
  <c r="B106" i="9"/>
  <c r="M106" i="9" s="1"/>
  <c r="M275" i="14" s="1"/>
  <c r="B11" i="9"/>
  <c r="H11" i="9" s="1"/>
  <c r="H30" i="14" s="1"/>
  <c r="B15" i="9"/>
  <c r="H15" i="9" s="1"/>
  <c r="H34" i="14" s="1"/>
  <c r="B19" i="9"/>
  <c r="B38" i="14" s="1"/>
  <c r="B31" i="9"/>
  <c r="J31" i="9" s="1"/>
  <c r="J80" i="14" s="1"/>
  <c r="B35" i="9"/>
  <c r="F35" i="9" s="1"/>
  <c r="F84" i="14" s="1"/>
  <c r="B39" i="9"/>
  <c r="B88" i="14" s="1"/>
  <c r="B61" i="9"/>
  <c r="N61" i="9" s="1"/>
  <c r="N140" i="14" s="1"/>
  <c r="G12" i="9"/>
  <c r="G31" i="14" s="1"/>
  <c r="E12" i="9"/>
  <c r="E31" i="14" s="1"/>
  <c r="N37" i="9"/>
  <c r="N86" i="14" s="1"/>
  <c r="G48" i="9"/>
  <c r="G127" i="14" s="1"/>
  <c r="B31" i="14"/>
  <c r="L12" i="9"/>
  <c r="L31" i="14" s="1"/>
  <c r="K12" i="9"/>
  <c r="K31" i="14" s="1"/>
  <c r="M12" i="9"/>
  <c r="M31" i="14" s="1"/>
  <c r="E48" i="9"/>
  <c r="E127" i="14" s="1"/>
  <c r="N53" i="9"/>
  <c r="N132" i="14" s="1"/>
  <c r="J66" i="9"/>
  <c r="J175" i="14" s="1"/>
  <c r="L66" i="9"/>
  <c r="L175" i="14" s="1"/>
  <c r="C32" i="9"/>
  <c r="C81" i="14" s="1"/>
  <c r="F68" i="9"/>
  <c r="F177" i="14" s="1"/>
  <c r="L68" i="9"/>
  <c r="L177" i="14" s="1"/>
  <c r="H68" i="9"/>
  <c r="H177" i="14" s="1"/>
  <c r="K65" i="9"/>
  <c r="K174" i="14" s="1"/>
  <c r="G67" i="9"/>
  <c r="G176" i="14" s="1"/>
  <c r="L67" i="9"/>
  <c r="L176" i="14" s="1"/>
  <c r="I67" i="9"/>
  <c r="I176" i="14" s="1"/>
  <c r="F67" i="9"/>
  <c r="F176" i="14" s="1"/>
  <c r="F77" i="9"/>
  <c r="F186" i="14" s="1"/>
  <c r="J102" i="9"/>
  <c r="J271" i="14" s="1"/>
  <c r="G102" i="9"/>
  <c r="G271" i="14" s="1"/>
  <c r="AE28" i="15"/>
  <c r="AI28" i="15"/>
  <c r="AM28" i="15"/>
  <c r="AD32" i="15"/>
  <c r="AH32" i="15"/>
  <c r="AL32" i="15"/>
  <c r="AC36" i="15"/>
  <c r="AG36" i="15"/>
  <c r="AB36" i="15"/>
  <c r="AK28" i="15"/>
  <c r="AK36" i="15"/>
  <c r="AD36" i="15"/>
  <c r="AH36" i="15"/>
  <c r="AL36" i="15"/>
  <c r="AE36" i="15"/>
  <c r="AI36" i="15"/>
  <c r="AM36" i="15"/>
  <c r="AF32" i="15"/>
  <c r="AJ32" i="15"/>
  <c r="AC28" i="15"/>
  <c r="AG28" i="15"/>
  <c r="AC32" i="15"/>
  <c r="AG32" i="15"/>
  <c r="AK32" i="15"/>
  <c r="AE32" i="15"/>
  <c r="AI32" i="15"/>
  <c r="AM32" i="15"/>
  <c r="AD28" i="15"/>
  <c r="AH28" i="15"/>
  <c r="AL28" i="15"/>
  <c r="AB28" i="15"/>
  <c r="AF28" i="15"/>
  <c r="AJ28" i="15"/>
  <c r="AB32" i="15"/>
  <c r="C7" i="15"/>
  <c r="C20" i="15"/>
  <c r="C15" i="15"/>
  <c r="C10" i="15"/>
  <c r="B7" i="15"/>
  <c r="M83" i="9"/>
  <c r="M222" i="14" s="1"/>
  <c r="E67" i="9" l="1"/>
  <c r="E176" i="14" s="1"/>
  <c r="C68" i="9"/>
  <c r="C177" i="14" s="1"/>
  <c r="J68" i="9"/>
  <c r="J177" i="14" s="1"/>
  <c r="J77" i="9"/>
  <c r="J186" i="14" s="1"/>
  <c r="E77" i="9"/>
  <c r="E186" i="14" s="1"/>
  <c r="H77" i="9"/>
  <c r="H186" i="14" s="1"/>
  <c r="M53" i="9"/>
  <c r="M132" i="14" s="1"/>
  <c r="L53" i="9"/>
  <c r="L132" i="14" s="1"/>
  <c r="K77" i="9"/>
  <c r="K186" i="14" s="1"/>
  <c r="E53" i="9"/>
  <c r="E132" i="14" s="1"/>
  <c r="I77" i="9"/>
  <c r="I186" i="14" s="1"/>
  <c r="L77" i="9"/>
  <c r="L186" i="14" s="1"/>
  <c r="G77" i="9"/>
  <c r="G186" i="14" s="1"/>
  <c r="D77" i="9"/>
  <c r="D186" i="14" s="1"/>
  <c r="C77" i="9"/>
  <c r="C186" i="14" s="1"/>
  <c r="N77" i="9"/>
  <c r="N186" i="14" s="1"/>
  <c r="M77" i="9"/>
  <c r="M186" i="14" s="1"/>
  <c r="I53" i="9"/>
  <c r="I132" i="14" s="1"/>
  <c r="J73" i="9"/>
  <c r="J182" i="14" s="1"/>
  <c r="O13" i="12"/>
  <c r="O14" i="12"/>
  <c r="E107" i="9"/>
  <c r="E276" i="14" s="1"/>
  <c r="H67" i="9"/>
  <c r="H176" i="14" s="1"/>
  <c r="K67" i="9"/>
  <c r="K176" i="14" s="1"/>
  <c r="K66" i="9"/>
  <c r="K175" i="14" s="1"/>
  <c r="B276" i="14"/>
  <c r="C108" i="9"/>
  <c r="C277" i="14" s="1"/>
  <c r="J107" i="9"/>
  <c r="J276" i="14" s="1"/>
  <c r="E65" i="9"/>
  <c r="E174" i="14" s="1"/>
  <c r="B89" i="14"/>
  <c r="F25" i="9"/>
  <c r="F44" i="14" s="1"/>
  <c r="L25" i="9"/>
  <c r="L44" i="14" s="1"/>
  <c r="K48" i="9"/>
  <c r="K127" i="14" s="1"/>
  <c r="K25" i="9"/>
  <c r="K44" i="14" s="1"/>
  <c r="K107" i="9"/>
  <c r="K276" i="14" s="1"/>
  <c r="I65" i="9"/>
  <c r="I174" i="14" s="1"/>
  <c r="B44" i="14"/>
  <c r="F48" i="9"/>
  <c r="F127" i="14" s="1"/>
  <c r="G65" i="9"/>
  <c r="G174" i="14" s="1"/>
  <c r="N65" i="9"/>
  <c r="N174" i="14" s="1"/>
  <c r="M48" i="9"/>
  <c r="M127" i="14" s="1"/>
  <c r="G25" i="9"/>
  <c r="G44" i="14" s="1"/>
  <c r="J48" i="9"/>
  <c r="J127" i="14" s="1"/>
  <c r="L70" i="9"/>
  <c r="L179" i="14" s="1"/>
  <c r="G109" i="9"/>
  <c r="G278" i="14" s="1"/>
  <c r="B277" i="14"/>
  <c r="L107" i="9"/>
  <c r="L276" i="14" s="1"/>
  <c r="G107" i="9"/>
  <c r="G276" i="14" s="1"/>
  <c r="D109" i="9"/>
  <c r="D278" i="14" s="1"/>
  <c r="F106" i="9"/>
  <c r="F275" i="14" s="1"/>
  <c r="C109" i="9"/>
  <c r="C278" i="14" s="1"/>
  <c r="J109" i="9"/>
  <c r="J278" i="14" s="1"/>
  <c r="E109" i="9"/>
  <c r="E278" i="14" s="1"/>
  <c r="C106" i="9"/>
  <c r="C275" i="14" s="1"/>
  <c r="M108" i="9"/>
  <c r="M277" i="14" s="1"/>
  <c r="M47" i="9"/>
  <c r="M126" i="14" s="1"/>
  <c r="I107" i="9"/>
  <c r="I276" i="14" s="1"/>
  <c r="F109" i="9"/>
  <c r="F278" i="14" s="1"/>
  <c r="N108" i="9"/>
  <c r="N277" i="14" s="1"/>
  <c r="N107" i="9"/>
  <c r="N276" i="14" s="1"/>
  <c r="H47" i="9"/>
  <c r="H126" i="14" s="1"/>
  <c r="E47" i="9"/>
  <c r="E126" i="14" s="1"/>
  <c r="K112" i="9"/>
  <c r="K281" i="14" s="1"/>
  <c r="F54" i="9"/>
  <c r="F133" i="14" s="1"/>
  <c r="E83" i="9"/>
  <c r="E222" i="14" s="1"/>
  <c r="C113" i="9"/>
  <c r="C282" i="14" s="1"/>
  <c r="I70" i="9"/>
  <c r="I179" i="14" s="1"/>
  <c r="E37" i="9"/>
  <c r="E86" i="14" s="1"/>
  <c r="J83" i="9"/>
  <c r="J222" i="14" s="1"/>
  <c r="C24" i="9"/>
  <c r="C43" i="14" s="1"/>
  <c r="L106" i="9"/>
  <c r="L275" i="14" s="1"/>
  <c r="H106" i="9"/>
  <c r="H275" i="14" s="1"/>
  <c r="G106" i="9"/>
  <c r="G275" i="14" s="1"/>
  <c r="J106" i="9"/>
  <c r="J275" i="14" s="1"/>
  <c r="K31" i="9"/>
  <c r="K80" i="14" s="1"/>
  <c r="F31" i="9"/>
  <c r="F80" i="14" s="1"/>
  <c r="F42" i="9"/>
  <c r="F91" i="14" s="1"/>
  <c r="C42" i="9"/>
  <c r="C91" i="14" s="1"/>
  <c r="L115" i="9"/>
  <c r="L284" i="14" s="1"/>
  <c r="N74" i="9"/>
  <c r="N183" i="14" s="1"/>
  <c r="K73" i="9"/>
  <c r="K182" i="14" s="1"/>
  <c r="B36" i="14"/>
  <c r="J55" i="9"/>
  <c r="J134" i="14" s="1"/>
  <c r="M110" i="9"/>
  <c r="M279" i="14" s="1"/>
  <c r="E76" i="9"/>
  <c r="E185" i="14" s="1"/>
  <c r="H76" i="9"/>
  <c r="H185" i="14" s="1"/>
  <c r="G76" i="9"/>
  <c r="G185" i="14" s="1"/>
  <c r="G40" i="9"/>
  <c r="G89" i="14" s="1"/>
  <c r="H23" i="9"/>
  <c r="H42" i="14" s="1"/>
  <c r="B86" i="14"/>
  <c r="F14" i="9"/>
  <c r="F33" i="14" s="1"/>
  <c r="J110" i="9"/>
  <c r="J279" i="14" s="1"/>
  <c r="F76" i="9"/>
  <c r="F185" i="14" s="1"/>
  <c r="E73" i="9"/>
  <c r="E182" i="14" s="1"/>
  <c r="D74" i="9"/>
  <c r="D183" i="14" s="1"/>
  <c r="C74" i="9"/>
  <c r="C183" i="14" s="1"/>
  <c r="G54" i="9"/>
  <c r="G133" i="14" s="1"/>
  <c r="K17" i="9"/>
  <c r="K36" i="14" s="1"/>
  <c r="J59" i="9"/>
  <c r="J138" i="14" s="1"/>
  <c r="I83" i="9"/>
  <c r="I222" i="14" s="1"/>
  <c r="D112" i="9"/>
  <c r="D281" i="14" s="1"/>
  <c r="B280" i="14"/>
  <c r="H111" i="9"/>
  <c r="H280" i="14" s="1"/>
  <c r="I113" i="9"/>
  <c r="I282" i="14" s="1"/>
  <c r="J71" i="9"/>
  <c r="J180" i="14" s="1"/>
  <c r="D72" i="9"/>
  <c r="D181" i="14" s="1"/>
  <c r="I111" i="9"/>
  <c r="I280" i="14" s="1"/>
  <c r="C111" i="9"/>
  <c r="C280" i="14" s="1"/>
  <c r="N72" i="9"/>
  <c r="N181" i="14" s="1"/>
  <c r="B92" i="14"/>
  <c r="I24" i="9"/>
  <c r="I43" i="14" s="1"/>
  <c r="F83" i="9"/>
  <c r="F222" i="14" s="1"/>
  <c r="K113" i="9"/>
  <c r="K282" i="14" s="1"/>
  <c r="N113" i="9"/>
  <c r="N282" i="14" s="1"/>
  <c r="N111" i="9"/>
  <c r="N280" i="14" s="1"/>
  <c r="G50" i="9"/>
  <c r="G129" i="14" s="1"/>
  <c r="L61" i="9"/>
  <c r="L140" i="14" s="1"/>
  <c r="G52" i="9"/>
  <c r="G131" i="14" s="1"/>
  <c r="F50" i="9"/>
  <c r="F129" i="14" s="1"/>
  <c r="L21" i="9"/>
  <c r="L40" i="14" s="1"/>
  <c r="C41" i="9"/>
  <c r="C90" i="14" s="1"/>
  <c r="G113" i="9"/>
  <c r="G282" i="14" s="1"/>
  <c r="E111" i="9"/>
  <c r="E280" i="14" s="1"/>
  <c r="C112" i="9"/>
  <c r="C281" i="14" s="1"/>
  <c r="D113" i="9"/>
  <c r="D282" i="14" s="1"/>
  <c r="F70" i="9"/>
  <c r="F179" i="14" s="1"/>
  <c r="G70" i="9"/>
  <c r="G179" i="14" s="1"/>
  <c r="G42" i="9"/>
  <c r="G91" i="14" s="1"/>
  <c r="J24" i="9"/>
  <c r="J43" i="14" s="1"/>
  <c r="N52" i="9"/>
  <c r="N131" i="14" s="1"/>
  <c r="H24" i="9"/>
  <c r="H43" i="14" s="1"/>
  <c r="D33" i="9"/>
  <c r="D82" i="14" s="1"/>
  <c r="H19" i="9"/>
  <c r="H38" i="14" s="1"/>
  <c r="F38" i="9"/>
  <c r="F87" i="14" s="1"/>
  <c r="G51" i="9"/>
  <c r="G130" i="14" s="1"/>
  <c r="F113" i="9"/>
  <c r="F282" i="14" s="1"/>
  <c r="F112" i="9"/>
  <c r="F281" i="14" s="1"/>
  <c r="I72" i="9"/>
  <c r="I181" i="14" s="1"/>
  <c r="C61" i="9"/>
  <c r="C140" i="14" s="1"/>
  <c r="C49" i="9"/>
  <c r="C128" i="14" s="1"/>
  <c r="B140" i="14"/>
  <c r="G38" i="9"/>
  <c r="G87" i="14" s="1"/>
  <c r="G21" i="9"/>
  <c r="G40" i="14" s="1"/>
  <c r="D52" i="9"/>
  <c r="D131" i="14" s="1"/>
  <c r="B90" i="14"/>
  <c r="L51" i="9"/>
  <c r="L130" i="14" s="1"/>
  <c r="J76" i="9"/>
  <c r="J185" i="14" s="1"/>
  <c r="F75" i="9"/>
  <c r="F184" i="14" s="1"/>
  <c r="I76" i="9"/>
  <c r="I185" i="14" s="1"/>
  <c r="E74" i="9"/>
  <c r="E183" i="14" s="1"/>
  <c r="L76" i="9"/>
  <c r="L185" i="14" s="1"/>
  <c r="H74" i="9"/>
  <c r="H183" i="14" s="1"/>
  <c r="K76" i="9"/>
  <c r="K185" i="14" s="1"/>
  <c r="G74" i="9"/>
  <c r="G183" i="14" s="1"/>
  <c r="J69" i="9"/>
  <c r="J178" i="14" s="1"/>
  <c r="K40" i="9"/>
  <c r="K89" i="14" s="1"/>
  <c r="L30" i="9"/>
  <c r="L79" i="14" s="1"/>
  <c r="G17" i="9"/>
  <c r="G36" i="14" s="1"/>
  <c r="L17" i="9"/>
  <c r="L36" i="14" s="1"/>
  <c r="N56" i="9"/>
  <c r="N135" i="14" s="1"/>
  <c r="I37" i="9"/>
  <c r="I86" i="14" s="1"/>
  <c r="J37" i="9"/>
  <c r="J86" i="14" s="1"/>
  <c r="K37" i="9"/>
  <c r="K86" i="14" s="1"/>
  <c r="F20" i="9"/>
  <c r="F39" i="14" s="1"/>
  <c r="C55" i="9"/>
  <c r="C134" i="14" s="1"/>
  <c r="M37" i="9"/>
  <c r="M86" i="14" s="1"/>
  <c r="J20" i="9"/>
  <c r="J39" i="14" s="1"/>
  <c r="I43" i="9"/>
  <c r="I92" i="14" s="1"/>
  <c r="N75" i="9"/>
  <c r="N184" i="14" s="1"/>
  <c r="J74" i="9"/>
  <c r="J183" i="14" s="1"/>
  <c r="M74" i="9"/>
  <c r="M183" i="14" s="1"/>
  <c r="D76" i="9"/>
  <c r="D185" i="14" s="1"/>
  <c r="C76" i="9"/>
  <c r="C185" i="14" s="1"/>
  <c r="K69" i="9"/>
  <c r="K178" i="14" s="1"/>
  <c r="K43" i="9"/>
  <c r="K92" i="14" s="1"/>
  <c r="F43" i="9"/>
  <c r="F92" i="14" s="1"/>
  <c r="L37" i="9"/>
  <c r="L86" i="14" s="1"/>
  <c r="N34" i="9"/>
  <c r="N83" i="14" s="1"/>
  <c r="I20" i="9"/>
  <c r="I39" i="14" s="1"/>
  <c r="D17" i="9"/>
  <c r="D36" i="14" s="1"/>
  <c r="D56" i="9"/>
  <c r="D135" i="14" s="1"/>
  <c r="C37" i="9"/>
  <c r="C86" i="14" s="1"/>
  <c r="H34" i="9"/>
  <c r="H83" i="14" s="1"/>
  <c r="E115" i="9"/>
  <c r="E284" i="14" s="1"/>
  <c r="I101" i="9"/>
  <c r="I270" i="14" s="1"/>
  <c r="H101" i="9"/>
  <c r="H270" i="14" s="1"/>
  <c r="K115" i="9"/>
  <c r="K284" i="14" s="1"/>
  <c r="N76" i="9"/>
  <c r="N185" i="14" s="1"/>
  <c r="F74" i="9"/>
  <c r="F183" i="14" s="1"/>
  <c r="M76" i="9"/>
  <c r="M185" i="14" s="1"/>
  <c r="I74" i="9"/>
  <c r="I183" i="14" s="1"/>
  <c r="L74" i="9"/>
  <c r="L183" i="14" s="1"/>
  <c r="K74" i="9"/>
  <c r="K183" i="14" s="1"/>
  <c r="E69" i="9"/>
  <c r="E178" i="14" s="1"/>
  <c r="G43" i="9"/>
  <c r="G92" i="14" s="1"/>
  <c r="J39" i="9"/>
  <c r="J88" i="14" s="1"/>
  <c r="D37" i="9"/>
  <c r="D86" i="14" s="1"/>
  <c r="B83" i="14"/>
  <c r="J17" i="9"/>
  <c r="J36" i="14" s="1"/>
  <c r="C17" i="9"/>
  <c r="C36" i="14" s="1"/>
  <c r="H17" i="9"/>
  <c r="H36" i="14" s="1"/>
  <c r="G56" i="9"/>
  <c r="G135" i="14" s="1"/>
  <c r="F37" i="9"/>
  <c r="F86" i="14" s="1"/>
  <c r="G37" i="9"/>
  <c r="G86" i="14" s="1"/>
  <c r="N20" i="9"/>
  <c r="N39" i="14" s="1"/>
  <c r="E55" i="9"/>
  <c r="E134" i="14" s="1"/>
  <c r="D115" i="9"/>
  <c r="D284" i="14" s="1"/>
  <c r="I115" i="9"/>
  <c r="I284" i="14" s="1"/>
  <c r="L101" i="9"/>
  <c r="L270" i="14" s="1"/>
  <c r="B284" i="14"/>
  <c r="C101" i="9"/>
  <c r="C270" i="14" s="1"/>
  <c r="F115" i="9"/>
  <c r="F284" i="14" s="1"/>
  <c r="F101" i="9"/>
  <c r="F270" i="14" s="1"/>
  <c r="G69" i="9"/>
  <c r="G178" i="14" s="1"/>
  <c r="L69" i="9"/>
  <c r="L178" i="14" s="1"/>
  <c r="F69" i="9"/>
  <c r="F178" i="14" s="1"/>
  <c r="L54" i="9"/>
  <c r="L133" i="14" s="1"/>
  <c r="B133" i="14"/>
  <c r="C39" i="9"/>
  <c r="C88" i="14" s="1"/>
  <c r="D15" i="9"/>
  <c r="D34" i="14" s="1"/>
  <c r="E34" i="9"/>
  <c r="E83" i="14" s="1"/>
  <c r="J34" i="9"/>
  <c r="J83" i="14" s="1"/>
  <c r="K34" i="9"/>
  <c r="K83" i="14" s="1"/>
  <c r="M56" i="9"/>
  <c r="M135" i="14" s="1"/>
  <c r="K56" i="9"/>
  <c r="K135" i="14" s="1"/>
  <c r="J56" i="9"/>
  <c r="J135" i="14" s="1"/>
  <c r="J14" i="9"/>
  <c r="J33" i="14" s="1"/>
  <c r="I55" i="9"/>
  <c r="I134" i="14" s="1"/>
  <c r="L55" i="9"/>
  <c r="L134" i="14" s="1"/>
  <c r="F55" i="9"/>
  <c r="F134" i="14" s="1"/>
  <c r="N14" i="9"/>
  <c r="N33" i="14" s="1"/>
  <c r="E101" i="9"/>
  <c r="E270" i="14" s="1"/>
  <c r="H115" i="9"/>
  <c r="H284" i="14" s="1"/>
  <c r="D101" i="9"/>
  <c r="D270" i="14" s="1"/>
  <c r="G115" i="9"/>
  <c r="G284" i="14" s="1"/>
  <c r="K101" i="9"/>
  <c r="K270" i="14" s="1"/>
  <c r="N115" i="9"/>
  <c r="N284" i="14" s="1"/>
  <c r="N101" i="9"/>
  <c r="N270" i="14" s="1"/>
  <c r="D69" i="9"/>
  <c r="D178" i="14" s="1"/>
  <c r="I69" i="9"/>
  <c r="I178" i="14" s="1"/>
  <c r="N69" i="9"/>
  <c r="N178" i="14" s="1"/>
  <c r="J54" i="9"/>
  <c r="J133" i="14" s="1"/>
  <c r="K39" i="9"/>
  <c r="K88" i="14" s="1"/>
  <c r="L15" i="9"/>
  <c r="L34" i="14" s="1"/>
  <c r="F39" i="9"/>
  <c r="F88" i="14" s="1"/>
  <c r="C34" i="9"/>
  <c r="C83" i="14" s="1"/>
  <c r="M14" i="9"/>
  <c r="M33" i="14" s="1"/>
  <c r="C56" i="9"/>
  <c r="C135" i="14" s="1"/>
  <c r="I56" i="9"/>
  <c r="I135" i="14" s="1"/>
  <c r="L56" i="9"/>
  <c r="L135" i="14" s="1"/>
  <c r="B135" i="14"/>
  <c r="K55" i="9"/>
  <c r="K134" i="14" s="1"/>
  <c r="H55" i="9"/>
  <c r="H134" i="14" s="1"/>
  <c r="N55" i="9"/>
  <c r="N134" i="14" s="1"/>
  <c r="I34" i="9"/>
  <c r="I83" i="14" s="1"/>
  <c r="B270" i="14"/>
  <c r="C115" i="9"/>
  <c r="C284" i="14" s="1"/>
  <c r="G101" i="9"/>
  <c r="G270" i="14" s="1"/>
  <c r="J115" i="9"/>
  <c r="J284" i="14" s="1"/>
  <c r="J101" i="9"/>
  <c r="J270" i="14" s="1"/>
  <c r="C69" i="9"/>
  <c r="C178" i="14" s="1"/>
  <c r="H69" i="9"/>
  <c r="H178" i="14" s="1"/>
  <c r="M69" i="9"/>
  <c r="M178" i="14" s="1"/>
  <c r="G39" i="9"/>
  <c r="G88" i="14" s="1"/>
  <c r="M34" i="9"/>
  <c r="M83" i="14" s="1"/>
  <c r="F34" i="9"/>
  <c r="F83" i="14" s="1"/>
  <c r="G34" i="9"/>
  <c r="G83" i="14" s="1"/>
  <c r="E14" i="9"/>
  <c r="E33" i="14" s="1"/>
  <c r="H56" i="9"/>
  <c r="H135" i="14" s="1"/>
  <c r="E56" i="9"/>
  <c r="E135" i="14" s="1"/>
  <c r="D34" i="9"/>
  <c r="D83" i="14" s="1"/>
  <c r="D55" i="9"/>
  <c r="D134" i="14" s="1"/>
  <c r="G55" i="9"/>
  <c r="G134" i="14" s="1"/>
  <c r="M55" i="9"/>
  <c r="M134" i="14" s="1"/>
  <c r="E104" i="9"/>
  <c r="E273" i="14" s="1"/>
  <c r="E110" i="9"/>
  <c r="E279" i="14" s="1"/>
  <c r="H110" i="9"/>
  <c r="H279" i="14" s="1"/>
  <c r="C114" i="9"/>
  <c r="C283" i="14" s="1"/>
  <c r="G110" i="9"/>
  <c r="G279" i="14" s="1"/>
  <c r="N78" i="9"/>
  <c r="N187" i="14" s="1"/>
  <c r="M73" i="9"/>
  <c r="M182" i="14" s="1"/>
  <c r="H73" i="9"/>
  <c r="H182" i="14" s="1"/>
  <c r="C73" i="9"/>
  <c r="C182" i="14" s="1"/>
  <c r="D11" i="9"/>
  <c r="D30" i="14" s="1"/>
  <c r="L13" i="9"/>
  <c r="L32" i="14" s="1"/>
  <c r="G33" i="9"/>
  <c r="G82" i="14" s="1"/>
  <c r="N110" i="9"/>
  <c r="N279" i="14" s="1"/>
  <c r="D110" i="9"/>
  <c r="D279" i="14" s="1"/>
  <c r="C110" i="9"/>
  <c r="C279" i="14" s="1"/>
  <c r="N73" i="9"/>
  <c r="N182" i="14" s="1"/>
  <c r="I73" i="9"/>
  <c r="I182" i="14" s="1"/>
  <c r="D73" i="9"/>
  <c r="D182" i="14" s="1"/>
  <c r="L23" i="9"/>
  <c r="L42" i="14" s="1"/>
  <c r="B42" i="14"/>
  <c r="I13" i="9"/>
  <c r="I32" i="14" s="1"/>
  <c r="F110" i="9"/>
  <c r="F279" i="14" s="1"/>
  <c r="B274" i="14"/>
  <c r="I110" i="9"/>
  <c r="I279" i="14" s="1"/>
  <c r="L103" i="9"/>
  <c r="L272" i="14" s="1"/>
  <c r="L110" i="9"/>
  <c r="L279" i="14" s="1"/>
  <c r="K110" i="9"/>
  <c r="K279" i="14" s="1"/>
  <c r="F73" i="9"/>
  <c r="F182" i="14" s="1"/>
  <c r="L73" i="9"/>
  <c r="L182" i="14" s="1"/>
  <c r="G73" i="9"/>
  <c r="G182" i="14" s="1"/>
  <c r="D23" i="9"/>
  <c r="D42" i="14" s="1"/>
  <c r="I102" i="9"/>
  <c r="I271" i="14" s="1"/>
  <c r="H102" i="9"/>
  <c r="H271" i="14" s="1"/>
  <c r="M57" i="9"/>
  <c r="M136" i="14" s="1"/>
  <c r="K35" i="9"/>
  <c r="K84" i="14" s="1"/>
  <c r="J30" i="9"/>
  <c r="J79" i="14" s="1"/>
  <c r="M60" i="9"/>
  <c r="M139" i="14" s="1"/>
  <c r="H33" i="9"/>
  <c r="H82" i="14" s="1"/>
  <c r="J29" i="9"/>
  <c r="J78" i="14" s="1"/>
  <c r="H108" i="9"/>
  <c r="H277" i="14" s="1"/>
  <c r="I106" i="9"/>
  <c r="I275" i="14" s="1"/>
  <c r="I114" i="9"/>
  <c r="I283" i="14" s="1"/>
  <c r="K108" i="9"/>
  <c r="K277" i="14" s="1"/>
  <c r="H107" i="9"/>
  <c r="H276" i="14" s="1"/>
  <c r="D106" i="9"/>
  <c r="D275" i="14" s="1"/>
  <c r="B275" i="14"/>
  <c r="M109" i="9"/>
  <c r="M278" i="14" s="1"/>
  <c r="J108" i="9"/>
  <c r="J277" i="14" s="1"/>
  <c r="C107" i="9"/>
  <c r="C276" i="14" s="1"/>
  <c r="C105" i="9"/>
  <c r="L109" i="9"/>
  <c r="L278" i="14" s="1"/>
  <c r="I108" i="9"/>
  <c r="I277" i="14" s="1"/>
  <c r="F107" i="9"/>
  <c r="F276" i="14" s="1"/>
  <c r="F105" i="9"/>
  <c r="F274" i="14" s="1"/>
  <c r="N67" i="9"/>
  <c r="N176" i="14" s="1"/>
  <c r="D78" i="9"/>
  <c r="D187" i="14" s="1"/>
  <c r="D67" i="9"/>
  <c r="D176" i="14" s="1"/>
  <c r="C67" i="9"/>
  <c r="C176" i="14" s="1"/>
  <c r="D65" i="9"/>
  <c r="D174" i="14" s="1"/>
  <c r="F65" i="9"/>
  <c r="F174" i="14" s="1"/>
  <c r="G68" i="9"/>
  <c r="G177" i="14" s="1"/>
  <c r="E68" i="9"/>
  <c r="E177" i="14" s="1"/>
  <c r="B177" i="14"/>
  <c r="C43" i="9"/>
  <c r="C92" i="14" s="1"/>
  <c r="K32" i="9"/>
  <c r="K81" i="14" s="1"/>
  <c r="G31" i="9"/>
  <c r="G80" i="14" s="1"/>
  <c r="N31" i="9"/>
  <c r="N80" i="14" s="1"/>
  <c r="E66" i="9"/>
  <c r="E175" i="14" s="1"/>
  <c r="I47" i="9"/>
  <c r="I126" i="14" s="1"/>
  <c r="J42" i="9"/>
  <c r="J91" i="14" s="1"/>
  <c r="K42" i="9"/>
  <c r="K91" i="14" s="1"/>
  <c r="K30" i="9"/>
  <c r="K79" i="14" s="1"/>
  <c r="I22" i="9"/>
  <c r="I41" i="14" s="1"/>
  <c r="F12" i="9"/>
  <c r="F31" i="14" s="1"/>
  <c r="D25" i="9"/>
  <c r="D44" i="14" s="1"/>
  <c r="D12" i="9"/>
  <c r="D31" i="14" s="1"/>
  <c r="L48" i="9"/>
  <c r="L127" i="14" s="1"/>
  <c r="K60" i="9"/>
  <c r="K139" i="14" s="1"/>
  <c r="N48" i="9"/>
  <c r="N127" i="14" s="1"/>
  <c r="B127" i="14"/>
  <c r="K29" i="9"/>
  <c r="K78" i="14" s="1"/>
  <c r="E59" i="9"/>
  <c r="E138" i="14" s="1"/>
  <c r="E43" i="9"/>
  <c r="E92" i="14" s="1"/>
  <c r="I78" i="9"/>
  <c r="I187" i="14" s="1"/>
  <c r="J57" i="9"/>
  <c r="J136" i="14" s="1"/>
  <c r="N16" i="9"/>
  <c r="N35" i="14" s="1"/>
  <c r="K109" i="9"/>
  <c r="K278" i="14" s="1"/>
  <c r="D108" i="9"/>
  <c r="D277" i="14" s="1"/>
  <c r="E106" i="9"/>
  <c r="E275" i="14" s="1"/>
  <c r="N109" i="9"/>
  <c r="N278" i="14" s="1"/>
  <c r="G108" i="9"/>
  <c r="G277" i="14" s="1"/>
  <c r="D107" i="9"/>
  <c r="D276" i="14" s="1"/>
  <c r="D105" i="9"/>
  <c r="D274" i="14" s="1"/>
  <c r="B278" i="14"/>
  <c r="I109" i="9"/>
  <c r="I278" i="14" s="1"/>
  <c r="F108" i="9"/>
  <c r="F277" i="14" s="1"/>
  <c r="K106" i="9"/>
  <c r="K275" i="14" s="1"/>
  <c r="K103" i="9"/>
  <c r="K272" i="14" s="1"/>
  <c r="E108" i="9"/>
  <c r="E277" i="14" s="1"/>
  <c r="N106" i="9"/>
  <c r="N275" i="14" s="1"/>
  <c r="N103" i="9"/>
  <c r="N272" i="14" s="1"/>
  <c r="J67" i="9"/>
  <c r="J176" i="14" s="1"/>
  <c r="M67" i="9"/>
  <c r="M176" i="14" s="1"/>
  <c r="L65" i="9"/>
  <c r="L174" i="14" s="1"/>
  <c r="J65" i="9"/>
  <c r="J174" i="14" s="1"/>
  <c r="K68" i="9"/>
  <c r="K177" i="14" s="1"/>
  <c r="M68" i="9"/>
  <c r="M177" i="14" s="1"/>
  <c r="F58" i="9"/>
  <c r="F137" i="14" s="1"/>
  <c r="C31" i="9"/>
  <c r="C80" i="14" s="1"/>
  <c r="G66" i="9"/>
  <c r="G175" i="14" s="1"/>
  <c r="F66" i="9"/>
  <c r="F175" i="14" s="1"/>
  <c r="J43" i="9"/>
  <c r="J92" i="14" s="1"/>
  <c r="N35" i="9"/>
  <c r="N84" i="14" s="1"/>
  <c r="I42" i="9"/>
  <c r="I91" i="14" s="1"/>
  <c r="N42" i="9"/>
  <c r="N91" i="14" s="1"/>
  <c r="B91" i="14"/>
  <c r="N25" i="9"/>
  <c r="N44" i="14" s="1"/>
  <c r="C25" i="9"/>
  <c r="C44" i="14" s="1"/>
  <c r="H25" i="9"/>
  <c r="H44" i="14" s="1"/>
  <c r="G13" i="9"/>
  <c r="G32" i="14" s="1"/>
  <c r="H12" i="9"/>
  <c r="H31" i="14" s="1"/>
  <c r="D48" i="9"/>
  <c r="D127" i="14" s="1"/>
  <c r="J60" i="9"/>
  <c r="J139" i="14" s="1"/>
  <c r="C48" i="9"/>
  <c r="C127" i="14" s="1"/>
  <c r="F33" i="9"/>
  <c r="F82" i="14" s="1"/>
  <c r="E25" i="9"/>
  <c r="E44" i="14" s="1"/>
  <c r="D16" i="9"/>
  <c r="D35" i="14" s="1"/>
  <c r="C59" i="9"/>
  <c r="C138" i="14" s="1"/>
  <c r="H43" i="9"/>
  <c r="H92" i="14" s="1"/>
  <c r="J114" i="9"/>
  <c r="J283" i="14" s="1"/>
  <c r="I105" i="9"/>
  <c r="I274" i="14" s="1"/>
  <c r="I103" i="9"/>
  <c r="I272" i="14" s="1"/>
  <c r="E102" i="9"/>
  <c r="E271" i="14" s="1"/>
  <c r="E114" i="9"/>
  <c r="E283" i="14" s="1"/>
  <c r="L104" i="9"/>
  <c r="L273" i="14" s="1"/>
  <c r="H103" i="9"/>
  <c r="H272" i="14" s="1"/>
  <c r="D102" i="9"/>
  <c r="D271" i="14" s="1"/>
  <c r="L114" i="9"/>
  <c r="L283" i="14" s="1"/>
  <c r="K104" i="9"/>
  <c r="K273" i="14" s="1"/>
  <c r="G103" i="9"/>
  <c r="G272" i="14" s="1"/>
  <c r="C102" i="9"/>
  <c r="C271" i="14" s="1"/>
  <c r="B273" i="14"/>
  <c r="N104" i="9"/>
  <c r="N273" i="14" s="1"/>
  <c r="J103" i="9"/>
  <c r="J272" i="14" s="1"/>
  <c r="F102" i="9"/>
  <c r="F271" i="14" s="1"/>
  <c r="N79" i="9"/>
  <c r="N188" i="14" s="1"/>
  <c r="J78" i="9"/>
  <c r="J187" i="14" s="1"/>
  <c r="E78" i="9"/>
  <c r="E187" i="14" s="1"/>
  <c r="K78" i="9"/>
  <c r="K187" i="14" s="1"/>
  <c r="H57" i="9"/>
  <c r="H136" i="14" s="1"/>
  <c r="J58" i="9"/>
  <c r="J137" i="14" s="1"/>
  <c r="K36" i="9"/>
  <c r="K85" i="14" s="1"/>
  <c r="G35" i="9"/>
  <c r="G84" i="14" s="1"/>
  <c r="N57" i="9"/>
  <c r="N136" i="14" s="1"/>
  <c r="J35" i="9"/>
  <c r="J84" i="14" s="1"/>
  <c r="D30" i="9"/>
  <c r="D79" i="14" s="1"/>
  <c r="N30" i="9"/>
  <c r="N79" i="14" s="1"/>
  <c r="B79" i="14"/>
  <c r="F16" i="9"/>
  <c r="F35" i="14" s="1"/>
  <c r="K13" i="9"/>
  <c r="K32" i="14" s="1"/>
  <c r="B32" i="14"/>
  <c r="D60" i="9"/>
  <c r="D139" i="14" s="1"/>
  <c r="G60" i="9"/>
  <c r="G139" i="14" s="1"/>
  <c r="N60" i="9"/>
  <c r="N139" i="14" s="1"/>
  <c r="M29" i="9"/>
  <c r="M78" i="14" s="1"/>
  <c r="J33" i="9"/>
  <c r="J82" i="14" s="1"/>
  <c r="K33" i="9"/>
  <c r="K82" i="14" s="1"/>
  <c r="N29" i="9"/>
  <c r="N78" i="14" s="1"/>
  <c r="B78" i="14"/>
  <c r="F13" i="9"/>
  <c r="F32" i="14" s="1"/>
  <c r="C16" i="9"/>
  <c r="C35" i="14" s="1"/>
  <c r="H16" i="9"/>
  <c r="H35" i="14" s="1"/>
  <c r="K59" i="9"/>
  <c r="K138" i="14" s="1"/>
  <c r="H59" i="9"/>
  <c r="H138" i="14" s="1"/>
  <c r="N59" i="9"/>
  <c r="N138" i="14" s="1"/>
  <c r="F114" i="9"/>
  <c r="F283" i="14" s="1"/>
  <c r="E105" i="9"/>
  <c r="E274" i="14" s="1"/>
  <c r="E103" i="9"/>
  <c r="E272" i="14" s="1"/>
  <c r="L105" i="9"/>
  <c r="L274" i="14" s="1"/>
  <c r="H104" i="9"/>
  <c r="H273" i="14" s="1"/>
  <c r="D103" i="9"/>
  <c r="D272" i="14" s="1"/>
  <c r="B272" i="14"/>
  <c r="H114" i="9"/>
  <c r="H283" i="14" s="1"/>
  <c r="K105" i="9"/>
  <c r="K274" i="14" s="1"/>
  <c r="G104" i="9"/>
  <c r="G273" i="14" s="1"/>
  <c r="C103" i="9"/>
  <c r="C272" i="14" s="1"/>
  <c r="K114" i="9"/>
  <c r="K283" i="14" s="1"/>
  <c r="N105" i="9"/>
  <c r="N274" i="14" s="1"/>
  <c r="J104" i="9"/>
  <c r="J273" i="14" s="1"/>
  <c r="F103" i="9"/>
  <c r="F272" i="14" s="1"/>
  <c r="J79" i="9"/>
  <c r="J188" i="14" s="1"/>
  <c r="F78" i="9"/>
  <c r="F187" i="14" s="1"/>
  <c r="L78" i="9"/>
  <c r="L187" i="14" s="1"/>
  <c r="G78" i="9"/>
  <c r="G187" i="14" s="1"/>
  <c r="L58" i="9"/>
  <c r="L137" i="14" s="1"/>
  <c r="C57" i="9"/>
  <c r="C136" i="14" s="1"/>
  <c r="N58" i="9"/>
  <c r="N137" i="14" s="1"/>
  <c r="G36" i="9"/>
  <c r="G85" i="14" s="1"/>
  <c r="C35" i="9"/>
  <c r="C84" i="14" s="1"/>
  <c r="B85" i="14"/>
  <c r="L11" i="9"/>
  <c r="L30" i="14" s="1"/>
  <c r="L57" i="9"/>
  <c r="L136" i="14" s="1"/>
  <c r="B136" i="14"/>
  <c r="H29" i="9"/>
  <c r="H78" i="14" s="1"/>
  <c r="C30" i="9"/>
  <c r="C79" i="14" s="1"/>
  <c r="D13" i="9"/>
  <c r="D32" i="14" s="1"/>
  <c r="C60" i="9"/>
  <c r="C139" i="14" s="1"/>
  <c r="I60" i="9"/>
  <c r="I139" i="14" s="1"/>
  <c r="L60" i="9"/>
  <c r="L139" i="14" s="1"/>
  <c r="B139" i="14"/>
  <c r="E29" i="9"/>
  <c r="E78" i="14" s="1"/>
  <c r="N33" i="9"/>
  <c r="N82" i="14" s="1"/>
  <c r="B82" i="14"/>
  <c r="C29" i="9"/>
  <c r="C78" i="14" s="1"/>
  <c r="M16" i="9"/>
  <c r="M35" i="14" s="1"/>
  <c r="G16" i="9"/>
  <c r="G35" i="14" s="1"/>
  <c r="L16" i="9"/>
  <c r="L35" i="14" s="1"/>
  <c r="D59" i="9"/>
  <c r="D138" i="14" s="1"/>
  <c r="G59" i="9"/>
  <c r="G138" i="14" s="1"/>
  <c r="M59" i="9"/>
  <c r="M138" i="14" s="1"/>
  <c r="B138" i="14"/>
  <c r="I104" i="9"/>
  <c r="I273" i="14" s="1"/>
  <c r="M102" i="9"/>
  <c r="M271" i="14" s="1"/>
  <c r="B283" i="14"/>
  <c r="M114" i="9"/>
  <c r="M283" i="14" s="1"/>
  <c r="H105" i="9"/>
  <c r="H274" i="14" s="1"/>
  <c r="D104" i="9"/>
  <c r="D273" i="14" s="1"/>
  <c r="L102" i="9"/>
  <c r="L271" i="14" s="1"/>
  <c r="D114" i="9"/>
  <c r="D283" i="14" s="1"/>
  <c r="G105" i="9"/>
  <c r="G274" i="14" s="1"/>
  <c r="C104" i="9"/>
  <c r="C273" i="14" s="1"/>
  <c r="K102" i="9"/>
  <c r="K271" i="14" s="1"/>
  <c r="G114" i="9"/>
  <c r="G283" i="14" s="1"/>
  <c r="J105" i="9"/>
  <c r="J274" i="14" s="1"/>
  <c r="F104" i="9"/>
  <c r="F273" i="14" s="1"/>
  <c r="N102" i="9"/>
  <c r="N271" i="14" s="1"/>
  <c r="M78" i="9"/>
  <c r="M187" i="14" s="1"/>
  <c r="H78" i="9"/>
  <c r="H187" i="14" s="1"/>
  <c r="C78" i="9"/>
  <c r="C187" i="14" s="1"/>
  <c r="G58" i="9"/>
  <c r="G137" i="14" s="1"/>
  <c r="G57" i="9"/>
  <c r="G136" i="14" s="1"/>
  <c r="I33" i="9"/>
  <c r="I82" i="14" s="1"/>
  <c r="F30" i="9"/>
  <c r="F79" i="14" s="1"/>
  <c r="G30" i="9"/>
  <c r="G79" i="14" s="1"/>
  <c r="C13" i="9"/>
  <c r="C32" i="14" s="1"/>
  <c r="H13" i="9"/>
  <c r="H32" i="14" s="1"/>
  <c r="H60" i="9"/>
  <c r="H139" i="14" s="1"/>
  <c r="E60" i="9"/>
  <c r="E139" i="14" s="1"/>
  <c r="C33" i="9"/>
  <c r="C82" i="14" s="1"/>
  <c r="F29" i="9"/>
  <c r="F78" i="14" s="1"/>
  <c r="E16" i="9"/>
  <c r="E35" i="14" s="1"/>
  <c r="K16" i="9"/>
  <c r="K35" i="14" s="1"/>
  <c r="I59" i="9"/>
  <c r="I138" i="14" s="1"/>
  <c r="L59" i="9"/>
  <c r="L138" i="14" s="1"/>
  <c r="E33" i="9"/>
  <c r="E82" i="14" s="1"/>
  <c r="L33" i="9"/>
  <c r="L82" i="14" s="1"/>
  <c r="K47" i="9"/>
  <c r="K126" i="14" s="1"/>
  <c r="D43" i="9"/>
  <c r="D92" i="14" s="1"/>
  <c r="B232" i="14"/>
  <c r="L85" i="9"/>
  <c r="L224" i="14" s="1"/>
  <c r="E85" i="9"/>
  <c r="E224" i="14" s="1"/>
  <c r="H93" i="9"/>
  <c r="H232" i="14" s="1"/>
  <c r="J85" i="9"/>
  <c r="J224" i="14" s="1"/>
  <c r="K85" i="9"/>
  <c r="K224" i="14" s="1"/>
  <c r="N85" i="9"/>
  <c r="N224" i="14" s="1"/>
  <c r="G85" i="9"/>
  <c r="G224" i="14" s="1"/>
  <c r="I85" i="9"/>
  <c r="I224" i="14" s="1"/>
  <c r="M43" i="9"/>
  <c r="M92" i="14" s="1"/>
  <c r="N43" i="9"/>
  <c r="N92" i="14" s="1"/>
  <c r="F22" i="9"/>
  <c r="F41" i="14" s="1"/>
  <c r="N47" i="9"/>
  <c r="N126" i="14" s="1"/>
  <c r="K22" i="9"/>
  <c r="K41" i="14" s="1"/>
  <c r="B126" i="14"/>
  <c r="H48" i="9"/>
  <c r="J22" i="9"/>
  <c r="J41" i="14" s="1"/>
  <c r="N22" i="9"/>
  <c r="N41" i="14" s="1"/>
  <c r="J47" i="9"/>
  <c r="J126" i="14" s="1"/>
  <c r="M42" i="9"/>
  <c r="M91" i="14" s="1"/>
  <c r="L42" i="9"/>
  <c r="L91" i="14" s="1"/>
  <c r="C22" i="9"/>
  <c r="C41" i="14" s="1"/>
  <c r="F21" i="9"/>
  <c r="F40" i="14" s="1"/>
  <c r="H14" i="9"/>
  <c r="H33" i="14" s="1"/>
  <c r="M93" i="9"/>
  <c r="M232" i="14" s="1"/>
  <c r="D85" i="9"/>
  <c r="D224" i="14" s="1"/>
  <c r="F85" i="9"/>
  <c r="F224" i="14" s="1"/>
  <c r="C65" i="9"/>
  <c r="C174" i="14" s="1"/>
  <c r="H65" i="9"/>
  <c r="H174" i="14" s="1"/>
  <c r="M65" i="9"/>
  <c r="M174" i="14" s="1"/>
  <c r="D68" i="9"/>
  <c r="D177" i="14" s="1"/>
  <c r="I68" i="9"/>
  <c r="I177" i="14" s="1"/>
  <c r="D66" i="9"/>
  <c r="D175" i="14" s="1"/>
  <c r="I66" i="9"/>
  <c r="I175" i="14" s="1"/>
  <c r="N66" i="9"/>
  <c r="N175" i="14" s="1"/>
  <c r="O77" i="9"/>
  <c r="O186" i="14" s="1"/>
  <c r="C66" i="9"/>
  <c r="C175" i="14" s="1"/>
  <c r="H66" i="9"/>
  <c r="H175" i="14" s="1"/>
  <c r="M66" i="9"/>
  <c r="M175" i="14" s="1"/>
  <c r="N51" i="9"/>
  <c r="N130" i="14" s="1"/>
  <c r="C47" i="9"/>
  <c r="C126" i="14" s="1"/>
  <c r="D47" i="9"/>
  <c r="D126" i="14" s="1"/>
  <c r="F47" i="9"/>
  <c r="F126" i="14" s="1"/>
  <c r="G47" i="9"/>
  <c r="G126" i="14" s="1"/>
  <c r="K18" i="9"/>
  <c r="K37" i="14" s="1"/>
  <c r="F23" i="9"/>
  <c r="F42" i="14" s="1"/>
  <c r="L20" i="9"/>
  <c r="L39" i="14" s="1"/>
  <c r="J23" i="9"/>
  <c r="J42" i="14" s="1"/>
  <c r="H22" i="9"/>
  <c r="H41" i="14" s="1"/>
  <c r="C23" i="9"/>
  <c r="M23" i="9"/>
  <c r="M42" i="14" s="1"/>
  <c r="E17" i="9"/>
  <c r="E36" i="14" s="1"/>
  <c r="G14" i="9"/>
  <c r="G33" i="14" s="1"/>
  <c r="B33" i="14"/>
  <c r="D20" i="9"/>
  <c r="D39" i="14" s="1"/>
  <c r="B39" i="14"/>
  <c r="E23" i="9"/>
  <c r="E42" i="14" s="1"/>
  <c r="G23" i="9"/>
  <c r="G42" i="14" s="1"/>
  <c r="N23" i="9"/>
  <c r="N42" i="14" s="1"/>
  <c r="K14" i="9"/>
  <c r="K33" i="14" s="1"/>
  <c r="C20" i="9"/>
  <c r="C39" i="14" s="1"/>
  <c r="H20" i="9"/>
  <c r="H39" i="14" s="1"/>
  <c r="C14" i="9"/>
  <c r="C33" i="14" s="1"/>
  <c r="L14" i="9"/>
  <c r="L33" i="14" s="1"/>
  <c r="K20" i="9"/>
  <c r="K39" i="14" s="1"/>
  <c r="K23" i="9"/>
  <c r="K42" i="14" s="1"/>
  <c r="C93" i="9"/>
  <c r="C85" i="9"/>
  <c r="C224" i="14" s="1"/>
  <c r="H85" i="9"/>
  <c r="H224" i="14" s="1"/>
  <c r="M85" i="9"/>
  <c r="M224" i="14" s="1"/>
  <c r="H112" i="9"/>
  <c r="H281" i="14" s="1"/>
  <c r="L111" i="9"/>
  <c r="L280" i="14" s="1"/>
  <c r="E113" i="9"/>
  <c r="E282" i="14" s="1"/>
  <c r="M112" i="9"/>
  <c r="M281" i="14" s="1"/>
  <c r="J111" i="9"/>
  <c r="J280" i="14" s="1"/>
  <c r="F71" i="9"/>
  <c r="F180" i="14" s="1"/>
  <c r="B180" i="14"/>
  <c r="E70" i="9"/>
  <c r="E179" i="14" s="1"/>
  <c r="H70" i="9"/>
  <c r="H179" i="14" s="1"/>
  <c r="C70" i="9"/>
  <c r="C179" i="14" s="1"/>
  <c r="C72" i="9"/>
  <c r="C181" i="14" s="1"/>
  <c r="H72" i="9"/>
  <c r="H181" i="14" s="1"/>
  <c r="M72" i="9"/>
  <c r="M181" i="14" s="1"/>
  <c r="D53" i="9"/>
  <c r="D132" i="14" s="1"/>
  <c r="H53" i="9"/>
  <c r="H132" i="14" s="1"/>
  <c r="C50" i="9"/>
  <c r="C129" i="14" s="1"/>
  <c r="D19" i="9"/>
  <c r="D38" i="14" s="1"/>
  <c r="G61" i="9"/>
  <c r="G140" i="14" s="1"/>
  <c r="G53" i="9"/>
  <c r="G132" i="14" s="1"/>
  <c r="N49" i="9"/>
  <c r="N128" i="14" s="1"/>
  <c r="F61" i="9"/>
  <c r="F140" i="14" s="1"/>
  <c r="B132" i="14"/>
  <c r="M41" i="9"/>
  <c r="M90" i="14" s="1"/>
  <c r="J38" i="9"/>
  <c r="J87" i="14" s="1"/>
  <c r="K38" i="9"/>
  <c r="K87" i="14" s="1"/>
  <c r="N18" i="9"/>
  <c r="N37" i="14" s="1"/>
  <c r="K21" i="9"/>
  <c r="K40" i="14" s="1"/>
  <c r="C52" i="9"/>
  <c r="C131" i="14" s="1"/>
  <c r="I52" i="9"/>
  <c r="I131" i="14" s="1"/>
  <c r="L52" i="9"/>
  <c r="L131" i="14" s="1"/>
  <c r="B131" i="14"/>
  <c r="L41" i="9"/>
  <c r="L90" i="14" s="1"/>
  <c r="F41" i="9"/>
  <c r="F90" i="14" s="1"/>
  <c r="G41" i="9"/>
  <c r="G90" i="14" s="1"/>
  <c r="M18" i="9"/>
  <c r="M37" i="14" s="1"/>
  <c r="G24" i="9"/>
  <c r="G43" i="14" s="1"/>
  <c r="L24" i="9"/>
  <c r="L43" i="14" s="1"/>
  <c r="F51" i="9"/>
  <c r="F130" i="14" s="1"/>
  <c r="K51" i="9"/>
  <c r="K130" i="14" s="1"/>
  <c r="E51" i="9"/>
  <c r="E130" i="14" s="1"/>
  <c r="B130" i="14"/>
  <c r="H41" i="9"/>
  <c r="H90" i="14" s="1"/>
  <c r="E24" i="9"/>
  <c r="E43" i="14" s="1"/>
  <c r="D18" i="9"/>
  <c r="D37" i="14" s="1"/>
  <c r="B37" i="14"/>
  <c r="G93" i="9"/>
  <c r="G232" i="14" s="1"/>
  <c r="L93" i="9"/>
  <c r="L232" i="14" s="1"/>
  <c r="F93" i="9"/>
  <c r="F232" i="14" s="1"/>
  <c r="N112" i="9"/>
  <c r="N281" i="14" s="1"/>
  <c r="K111" i="9"/>
  <c r="K280" i="14" s="1"/>
  <c r="B281" i="14"/>
  <c r="L113" i="9"/>
  <c r="L282" i="14" s="1"/>
  <c r="I112" i="9"/>
  <c r="I281" i="14" s="1"/>
  <c r="F111" i="9"/>
  <c r="F280" i="14" s="1"/>
  <c r="N70" i="9"/>
  <c r="N179" i="14" s="1"/>
  <c r="D70" i="9"/>
  <c r="D179" i="14" s="1"/>
  <c r="B222" i="14"/>
  <c r="G72" i="9"/>
  <c r="G181" i="14" s="1"/>
  <c r="L72" i="9"/>
  <c r="L181" i="14" s="1"/>
  <c r="F72" i="9"/>
  <c r="F181" i="14" s="1"/>
  <c r="B181" i="14"/>
  <c r="M61" i="9"/>
  <c r="M140" i="14" s="1"/>
  <c r="C53" i="9"/>
  <c r="K49" i="9"/>
  <c r="K128" i="14" s="1"/>
  <c r="N50" i="9"/>
  <c r="N129" i="14" s="1"/>
  <c r="J49" i="9"/>
  <c r="J128" i="14" s="1"/>
  <c r="J61" i="9"/>
  <c r="J140" i="14" s="1"/>
  <c r="F53" i="9"/>
  <c r="F132" i="14" s="1"/>
  <c r="E41" i="9"/>
  <c r="E90" i="14" s="1"/>
  <c r="N38" i="9"/>
  <c r="N87" i="14" s="1"/>
  <c r="M21" i="9"/>
  <c r="M40" i="14" s="1"/>
  <c r="F18" i="9"/>
  <c r="F37" i="14" s="1"/>
  <c r="D21" i="9"/>
  <c r="D40" i="14" s="1"/>
  <c r="B40" i="14"/>
  <c r="H52" i="9"/>
  <c r="H131" i="14" s="1"/>
  <c r="E52" i="9"/>
  <c r="E131" i="14" s="1"/>
  <c r="F52" i="9"/>
  <c r="F131" i="14" s="1"/>
  <c r="D41" i="9"/>
  <c r="D90" i="14" s="1"/>
  <c r="J41" i="9"/>
  <c r="J90" i="14" s="1"/>
  <c r="K41" i="9"/>
  <c r="K90" i="14" s="1"/>
  <c r="E18" i="9"/>
  <c r="E37" i="14" s="1"/>
  <c r="K24" i="9"/>
  <c r="K43" i="14" s="1"/>
  <c r="J51" i="9"/>
  <c r="J130" i="14" s="1"/>
  <c r="D51" i="9"/>
  <c r="D130" i="14" s="1"/>
  <c r="I51" i="9"/>
  <c r="I130" i="14" s="1"/>
  <c r="L38" i="9"/>
  <c r="L87" i="14" s="1"/>
  <c r="I38" i="9"/>
  <c r="I87" i="14" s="1"/>
  <c r="I18" i="9"/>
  <c r="I37" i="14" s="1"/>
  <c r="C18" i="9"/>
  <c r="C37" i="14" s="1"/>
  <c r="H18" i="9"/>
  <c r="H37" i="14" s="1"/>
  <c r="K93" i="9"/>
  <c r="K232" i="14" s="1"/>
  <c r="E93" i="9"/>
  <c r="E232" i="14" s="1"/>
  <c r="J93" i="9"/>
  <c r="J232" i="14" s="1"/>
  <c r="J113" i="9"/>
  <c r="J282" i="14" s="1"/>
  <c r="G112" i="9"/>
  <c r="G281" i="14" s="1"/>
  <c r="D111" i="9"/>
  <c r="D280" i="14" s="1"/>
  <c r="M113" i="9"/>
  <c r="M282" i="14" s="1"/>
  <c r="J112" i="9"/>
  <c r="J281" i="14" s="1"/>
  <c r="G111" i="9"/>
  <c r="G280" i="14" s="1"/>
  <c r="H113" i="9"/>
  <c r="H282" i="14" s="1"/>
  <c r="E112" i="9"/>
  <c r="E281" i="14" s="1"/>
  <c r="J70" i="9"/>
  <c r="J179" i="14" s="1"/>
  <c r="M70" i="9"/>
  <c r="M179" i="14" s="1"/>
  <c r="K70" i="9"/>
  <c r="K179" i="14" s="1"/>
  <c r="K53" i="9"/>
  <c r="K132" i="14" s="1"/>
  <c r="K72" i="9"/>
  <c r="K181" i="14" s="1"/>
  <c r="E72" i="9"/>
  <c r="E181" i="14" s="1"/>
  <c r="H61" i="9"/>
  <c r="H140" i="14" s="1"/>
  <c r="K50" i="9"/>
  <c r="K129" i="14" s="1"/>
  <c r="G49" i="9"/>
  <c r="G128" i="14" s="1"/>
  <c r="L19" i="9"/>
  <c r="L38" i="14" s="1"/>
  <c r="H38" i="9"/>
  <c r="H87" i="14" s="1"/>
  <c r="C38" i="9"/>
  <c r="C87" i="14" s="1"/>
  <c r="B87" i="14"/>
  <c r="E21" i="9"/>
  <c r="E40" i="14" s="1"/>
  <c r="C21" i="9"/>
  <c r="C40" i="14" s="1"/>
  <c r="H21" i="9"/>
  <c r="H40" i="14" s="1"/>
  <c r="M52" i="9"/>
  <c r="M131" i="14" s="1"/>
  <c r="K52" i="9"/>
  <c r="K131" i="14" s="1"/>
  <c r="E38" i="9"/>
  <c r="E87" i="14" s="1"/>
  <c r="N41" i="9"/>
  <c r="N90" i="14" s="1"/>
  <c r="D24" i="9"/>
  <c r="D43" i="14" s="1"/>
  <c r="C51" i="9"/>
  <c r="C130" i="14" s="1"/>
  <c r="H51" i="9"/>
  <c r="H130" i="14" s="1"/>
  <c r="D38" i="9"/>
  <c r="D87" i="14" s="1"/>
  <c r="G18" i="9"/>
  <c r="G37" i="14" s="1"/>
  <c r="L18" i="9"/>
  <c r="L37" i="14" s="1"/>
  <c r="D93" i="9"/>
  <c r="D232" i="14" s="1"/>
  <c r="I93" i="9"/>
  <c r="I232" i="14" s="1"/>
  <c r="E42" i="9"/>
  <c r="E91" i="14" s="1"/>
  <c r="D42" i="9"/>
  <c r="D91" i="14" s="1"/>
  <c r="G22" i="9"/>
  <c r="G41" i="14" s="1"/>
  <c r="D14" i="9"/>
  <c r="D33" i="14" s="1"/>
  <c r="AD37" i="15"/>
  <c r="AK37" i="15"/>
  <c r="AG37" i="15"/>
  <c r="AC37" i="15"/>
  <c r="AI37" i="15"/>
  <c r="AL37" i="15"/>
  <c r="AJ37" i="15"/>
  <c r="AF37" i="15"/>
  <c r="AM37" i="15"/>
  <c r="AE37" i="15"/>
  <c r="AH37" i="15"/>
  <c r="AB37" i="15"/>
  <c r="AL33" i="15"/>
  <c r="AH33" i="15"/>
  <c r="AD33" i="15"/>
  <c r="AK33" i="15"/>
  <c r="AG33" i="15"/>
  <c r="AC33" i="15"/>
  <c r="AJ33" i="15"/>
  <c r="AF33" i="15"/>
  <c r="AM33" i="15"/>
  <c r="AI33" i="15"/>
  <c r="AE33" i="15"/>
  <c r="AB33" i="15"/>
  <c r="AM29" i="15"/>
  <c r="AI29" i="15"/>
  <c r="AE29" i="15"/>
  <c r="AL29" i="15"/>
  <c r="AH29" i="15"/>
  <c r="AD29" i="15"/>
  <c r="AF29" i="15"/>
  <c r="AK29" i="15"/>
  <c r="AG29" i="15"/>
  <c r="AC29" i="15"/>
  <c r="AJ29" i="15"/>
  <c r="AB29" i="15"/>
  <c r="I89" i="21"/>
  <c r="I73" i="21"/>
  <c r="I57" i="21"/>
  <c r="I41" i="21"/>
  <c r="I25" i="21"/>
  <c r="I9" i="21"/>
  <c r="H93" i="21"/>
  <c r="H77" i="21"/>
  <c r="H61" i="21"/>
  <c r="H45" i="21"/>
  <c r="H29" i="21"/>
  <c r="H13" i="21"/>
  <c r="G97" i="21"/>
  <c r="G81" i="21"/>
  <c r="G65" i="21"/>
  <c r="G49" i="21"/>
  <c r="G33" i="21"/>
  <c r="G17" i="21"/>
  <c r="I100" i="21"/>
  <c r="I84" i="21"/>
  <c r="I68" i="21"/>
  <c r="I52" i="21"/>
  <c r="I36" i="21"/>
  <c r="I20" i="21"/>
  <c r="I4" i="21"/>
  <c r="H88" i="21"/>
  <c r="H72" i="21"/>
  <c r="H56" i="21"/>
  <c r="H40" i="21"/>
  <c r="H24" i="21"/>
  <c r="H8" i="21"/>
  <c r="G92" i="21"/>
  <c r="G76" i="21"/>
  <c r="G60" i="21"/>
  <c r="G44" i="21"/>
  <c r="G28" i="21"/>
  <c r="G12" i="21"/>
  <c r="D96" i="21"/>
  <c r="D80" i="21"/>
  <c r="D64" i="21"/>
  <c r="I87" i="21"/>
  <c r="I71" i="21"/>
  <c r="I55" i="21"/>
  <c r="I39" i="21"/>
  <c r="I23" i="21"/>
  <c r="I7" i="21"/>
  <c r="H91" i="21"/>
  <c r="H75" i="21"/>
  <c r="H59" i="21"/>
  <c r="H43" i="21"/>
  <c r="H27" i="21"/>
  <c r="H11" i="21"/>
  <c r="G95" i="21"/>
  <c r="G79" i="21"/>
  <c r="G63" i="21"/>
  <c r="I98" i="21"/>
  <c r="I82" i="21"/>
  <c r="I66" i="21"/>
  <c r="I50" i="21"/>
  <c r="I34" i="21"/>
  <c r="I18" i="21"/>
  <c r="I2" i="21"/>
  <c r="H86" i="21"/>
  <c r="H70" i="21"/>
  <c r="H54" i="21"/>
  <c r="H38" i="21"/>
  <c r="H22" i="21"/>
  <c r="H6" i="21"/>
  <c r="G90" i="21"/>
  <c r="G74" i="21"/>
  <c r="G58" i="21"/>
  <c r="G42" i="21"/>
  <c r="G26" i="21"/>
  <c r="G10" i="21"/>
  <c r="D94" i="21"/>
  <c r="D78" i="21"/>
  <c r="G47" i="21"/>
  <c r="D93" i="21"/>
  <c r="D62" i="21"/>
  <c r="D46" i="21"/>
  <c r="D30" i="21"/>
  <c r="D14" i="21"/>
  <c r="C98" i="21"/>
  <c r="C82" i="21"/>
  <c r="C66" i="21"/>
  <c r="C50" i="21"/>
  <c r="C34" i="21"/>
  <c r="C18" i="21"/>
  <c r="C2" i="21"/>
  <c r="B86" i="21"/>
  <c r="B70" i="21"/>
  <c r="B54" i="21"/>
  <c r="B38" i="21"/>
  <c r="B22" i="21"/>
  <c r="B6" i="21"/>
  <c r="B41" i="21"/>
  <c r="B13" i="21"/>
  <c r="C56" i="21"/>
  <c r="D99" i="21"/>
  <c r="D67" i="21"/>
  <c r="D49" i="21"/>
  <c r="D33" i="21"/>
  <c r="D17" i="21"/>
  <c r="C101" i="21"/>
  <c r="C85" i="21"/>
  <c r="I101" i="21"/>
  <c r="I85" i="21"/>
  <c r="I69" i="21"/>
  <c r="I53" i="21"/>
  <c r="I37" i="21"/>
  <c r="I21" i="21"/>
  <c r="I5" i="21"/>
  <c r="H89" i="21"/>
  <c r="H73" i="21"/>
  <c r="H57" i="21"/>
  <c r="H41" i="21"/>
  <c r="H25" i="21"/>
  <c r="H9" i="21"/>
  <c r="G93" i="21"/>
  <c r="G77" i="21"/>
  <c r="G61" i="21"/>
  <c r="G45" i="21"/>
  <c r="G29" i="21"/>
  <c r="G13" i="21"/>
  <c r="I96" i="21"/>
  <c r="I80" i="21"/>
  <c r="I64" i="21"/>
  <c r="I48" i="21"/>
  <c r="I32" i="21"/>
  <c r="I16" i="21"/>
  <c r="H100" i="21"/>
  <c r="H84" i="21"/>
  <c r="H68" i="21"/>
  <c r="H52" i="21"/>
  <c r="H36" i="21"/>
  <c r="H20" i="21"/>
  <c r="H4" i="21"/>
  <c r="G88" i="21"/>
  <c r="G72" i="21"/>
  <c r="G56" i="21"/>
  <c r="G40" i="21"/>
  <c r="G24" i="21"/>
  <c r="G8" i="21"/>
  <c r="D92" i="21"/>
  <c r="D76" i="21"/>
  <c r="I99" i="21"/>
  <c r="I83" i="21"/>
  <c r="I67" i="21"/>
  <c r="I51" i="21"/>
  <c r="I35" i="21"/>
  <c r="I19" i="21"/>
  <c r="I3" i="21"/>
  <c r="H87" i="21"/>
  <c r="H71" i="21"/>
  <c r="H55" i="21"/>
  <c r="H39" i="21"/>
  <c r="H23" i="21"/>
  <c r="H7" i="21"/>
  <c r="G91" i="21"/>
  <c r="G75" i="21"/>
  <c r="G59" i="21"/>
  <c r="I94" i="21"/>
  <c r="I78" i="21"/>
  <c r="I62" i="21"/>
  <c r="I46" i="21"/>
  <c r="I30" i="21"/>
  <c r="I14" i="21"/>
  <c r="H98" i="21"/>
  <c r="H82" i="21"/>
  <c r="H66" i="21"/>
  <c r="H50" i="21"/>
  <c r="H34" i="21"/>
  <c r="H18" i="21"/>
  <c r="H2" i="21"/>
  <c r="G86" i="21"/>
  <c r="G70" i="21"/>
  <c r="G54" i="21"/>
  <c r="G38" i="21"/>
  <c r="G22" i="21"/>
  <c r="G6" i="21"/>
  <c r="D90" i="21"/>
  <c r="D74" i="21"/>
  <c r="G31" i="21"/>
  <c r="D85" i="21"/>
  <c r="D58" i="21"/>
  <c r="D42" i="21"/>
  <c r="D26" i="21"/>
  <c r="D10" i="21"/>
  <c r="C94" i="21"/>
  <c r="C78" i="21"/>
  <c r="C62" i="21"/>
  <c r="C46" i="21"/>
  <c r="C30" i="21"/>
  <c r="C14" i="21"/>
  <c r="B98" i="21"/>
  <c r="B82" i="21"/>
  <c r="B66" i="21"/>
  <c r="B50" i="21"/>
  <c r="B34" i="21"/>
  <c r="B18" i="21"/>
  <c r="B2" i="21"/>
  <c r="B33" i="21"/>
  <c r="B5" i="21"/>
  <c r="G43" i="21"/>
  <c r="D91" i="21"/>
  <c r="D61" i="21"/>
  <c r="D45" i="21"/>
  <c r="D29" i="21"/>
  <c r="D13" i="21"/>
  <c r="C97" i="21"/>
  <c r="C81" i="21"/>
  <c r="C65" i="21"/>
  <c r="C49" i="21"/>
  <c r="C33" i="21"/>
  <c r="C17" i="21"/>
  <c r="B101" i="21"/>
  <c r="B85" i="21"/>
  <c r="B69" i="21"/>
  <c r="B45" i="21"/>
  <c r="B9" i="21"/>
  <c r="C48" i="21"/>
  <c r="D97" i="21"/>
  <c r="D65" i="21"/>
  <c r="D48" i="21"/>
  <c r="D32" i="21"/>
  <c r="D16" i="21"/>
  <c r="C100" i="21"/>
  <c r="C76" i="21"/>
  <c r="D87" i="21"/>
  <c r="D11" i="21"/>
  <c r="C47" i="21"/>
  <c r="C15" i="21"/>
  <c r="B83" i="21"/>
  <c r="B51" i="21"/>
  <c r="B19" i="21"/>
  <c r="B32" i="21"/>
  <c r="C83" i="21"/>
  <c r="B100" i="21"/>
  <c r="B20" i="21"/>
  <c r="D55" i="21"/>
  <c r="C91" i="21"/>
  <c r="C36" i="21"/>
  <c r="C4" i="21"/>
  <c r="B72" i="21"/>
  <c r="B24" i="21"/>
  <c r="B52" i="21"/>
  <c r="D51" i="21"/>
  <c r="C87" i="21"/>
  <c r="C35" i="21"/>
  <c r="C3" i="21"/>
  <c r="B71" i="21"/>
  <c r="B39" i="21"/>
  <c r="B7" i="21"/>
  <c r="C99" i="21"/>
  <c r="B84" i="21"/>
  <c r="I97" i="21"/>
  <c r="I81" i="21"/>
  <c r="I65" i="21"/>
  <c r="I49" i="21"/>
  <c r="I33" i="21"/>
  <c r="I17" i="21"/>
  <c r="H101" i="21"/>
  <c r="H85" i="21"/>
  <c r="H69" i="21"/>
  <c r="H53" i="21"/>
  <c r="H37" i="21"/>
  <c r="H21" i="21"/>
  <c r="H5" i="21"/>
  <c r="G89" i="21"/>
  <c r="G73" i="21"/>
  <c r="G57" i="21"/>
  <c r="G41" i="21"/>
  <c r="G25" i="21"/>
  <c r="G9" i="21"/>
  <c r="I92" i="21"/>
  <c r="I76" i="21"/>
  <c r="I60" i="21"/>
  <c r="I44" i="21"/>
  <c r="I28" i="21"/>
  <c r="I12" i="21"/>
  <c r="H96" i="21"/>
  <c r="H80" i="21"/>
  <c r="H64" i="21"/>
  <c r="H48" i="21"/>
  <c r="H32" i="21"/>
  <c r="H16" i="21"/>
  <c r="G100" i="21"/>
  <c r="G84" i="21"/>
  <c r="G68" i="21"/>
  <c r="G52" i="21"/>
  <c r="G36" i="21"/>
  <c r="G20" i="21"/>
  <c r="G4" i="21"/>
  <c r="D88" i="21"/>
  <c r="D72" i="21"/>
  <c r="I95" i="21"/>
  <c r="I79" i="21"/>
  <c r="I63" i="21"/>
  <c r="I47" i="21"/>
  <c r="I31" i="21"/>
  <c r="I15" i="21"/>
  <c r="H99" i="21"/>
  <c r="H83" i="21"/>
  <c r="H67" i="21"/>
  <c r="H51" i="21"/>
  <c r="H35" i="21"/>
  <c r="H19" i="21"/>
  <c r="H3" i="21"/>
  <c r="G87" i="21"/>
  <c r="G71" i="21"/>
  <c r="G55" i="21"/>
  <c r="I90" i="21"/>
  <c r="I74" i="21"/>
  <c r="I58" i="21"/>
  <c r="I42" i="21"/>
  <c r="I26" i="21"/>
  <c r="I10" i="21"/>
  <c r="H94" i="21"/>
  <c r="H78" i="21"/>
  <c r="H62" i="21"/>
  <c r="H46" i="21"/>
  <c r="H30" i="21"/>
  <c r="H14" i="21"/>
  <c r="G98" i="21"/>
  <c r="G82" i="21"/>
  <c r="G66" i="21"/>
  <c r="G50" i="21"/>
  <c r="G34" i="21"/>
  <c r="G18" i="21"/>
  <c r="G2" i="21"/>
  <c r="D86" i="21"/>
  <c r="D70" i="21"/>
  <c r="G15" i="21"/>
  <c r="D77" i="21"/>
  <c r="D54" i="21"/>
  <c r="D38" i="21"/>
  <c r="D22" i="21"/>
  <c r="D6" i="21"/>
  <c r="C90" i="21"/>
  <c r="C74" i="21"/>
  <c r="C58" i="21"/>
  <c r="C42" i="21"/>
  <c r="C26" i="21"/>
  <c r="C10" i="21"/>
  <c r="B94" i="21"/>
  <c r="B78" i="21"/>
  <c r="B62" i="21"/>
  <c r="B46" i="21"/>
  <c r="B30" i="21"/>
  <c r="B14" i="21"/>
  <c r="B57" i="21"/>
  <c r="B29" i="21"/>
  <c r="C80" i="21"/>
  <c r="G27" i="21"/>
  <c r="D83" i="21"/>
  <c r="D57" i="21"/>
  <c r="D41" i="21"/>
  <c r="D25" i="21"/>
  <c r="D9" i="21"/>
  <c r="C93" i="21"/>
  <c r="C77" i="21"/>
  <c r="C61" i="21"/>
  <c r="C45" i="21"/>
  <c r="C29" i="21"/>
  <c r="C13" i="21"/>
  <c r="B97" i="21"/>
  <c r="B81" i="21"/>
  <c r="B65" i="21"/>
  <c r="B37" i="21"/>
  <c r="C88" i="21"/>
  <c r="G39" i="21"/>
  <c r="D89" i="21"/>
  <c r="D60" i="21"/>
  <c r="D44" i="21"/>
  <c r="D28" i="21"/>
  <c r="D12" i="21"/>
  <c r="C96" i="21"/>
  <c r="C64" i="21"/>
  <c r="D59" i="21"/>
  <c r="C95" i="21"/>
  <c r="C39" i="21"/>
  <c r="C7" i="21"/>
  <c r="B75" i="21"/>
  <c r="B43" i="21"/>
  <c r="B11" i="21"/>
  <c r="B16" i="21"/>
  <c r="C51" i="21"/>
  <c r="B76" i="21"/>
  <c r="B4" i="21"/>
  <c r="D39" i="21"/>
  <c r="C75" i="21"/>
  <c r="C28" i="21"/>
  <c r="B96" i="21"/>
  <c r="B64" i="21"/>
  <c r="D15" i="21"/>
  <c r="B12" i="21"/>
  <c r="D35" i="21"/>
  <c r="C71" i="21"/>
  <c r="C27" i="21"/>
  <c r="B95" i="21"/>
  <c r="B63" i="21"/>
  <c r="B31" i="21"/>
  <c r="D95" i="21"/>
  <c r="C67" i="21"/>
  <c r="B68" i="21"/>
  <c r="I93" i="21"/>
  <c r="I29" i="21"/>
  <c r="H65" i="21"/>
  <c r="G101" i="21"/>
  <c r="G37" i="21"/>
  <c r="I72" i="21"/>
  <c r="I8" i="21"/>
  <c r="H44" i="21"/>
  <c r="G80" i="21"/>
  <c r="G16" i="21"/>
  <c r="I91" i="21"/>
  <c r="I27" i="21"/>
  <c r="H63" i="21"/>
  <c r="G99" i="21"/>
  <c r="I86" i="21"/>
  <c r="I22" i="21"/>
  <c r="H58" i="21"/>
  <c r="G94" i="21"/>
  <c r="G30" i="21"/>
  <c r="D66" i="21"/>
  <c r="D34" i="21"/>
  <c r="C70" i="21"/>
  <c r="C6" i="21"/>
  <c r="B42" i="21"/>
  <c r="B21" i="21"/>
  <c r="D53" i="21"/>
  <c r="C89" i="21"/>
  <c r="C53" i="21"/>
  <c r="C21" i="21"/>
  <c r="B89" i="21"/>
  <c r="B53" i="21"/>
  <c r="C60" i="21"/>
  <c r="D73" i="21"/>
  <c r="D36" i="21"/>
  <c r="D4" i="21"/>
  <c r="G35" i="21"/>
  <c r="C63" i="21"/>
  <c r="B91" i="21"/>
  <c r="B27" i="21"/>
  <c r="D31" i="21"/>
  <c r="B36" i="21"/>
  <c r="D7" i="21"/>
  <c r="C12" i="21"/>
  <c r="B48" i="21"/>
  <c r="D71" i="21"/>
  <c r="C43" i="21"/>
  <c r="B79" i="21"/>
  <c r="B15" i="21"/>
  <c r="C16" i="21"/>
  <c r="I77" i="21"/>
  <c r="I13" i="21"/>
  <c r="H49" i="21"/>
  <c r="G85" i="21"/>
  <c r="G21" i="21"/>
  <c r="I56" i="21"/>
  <c r="H92" i="21"/>
  <c r="H28" i="21"/>
  <c r="G64" i="21"/>
  <c r="D100" i="21"/>
  <c r="I75" i="21"/>
  <c r="I11" i="21"/>
  <c r="H47" i="21"/>
  <c r="G83" i="21"/>
  <c r="I70" i="21"/>
  <c r="I6" i="21"/>
  <c r="H42" i="21"/>
  <c r="G78" i="21"/>
  <c r="G14" i="21"/>
  <c r="D101" i="21"/>
  <c r="D18" i="21"/>
  <c r="C54" i="21"/>
  <c r="B90" i="21"/>
  <c r="B26" i="21"/>
  <c r="C68" i="21"/>
  <c r="D37" i="21"/>
  <c r="C73" i="21"/>
  <c r="C41" i="21"/>
  <c r="C9" i="21"/>
  <c r="B77" i="21"/>
  <c r="B25" i="21"/>
  <c r="G23" i="21"/>
  <c r="D56" i="21"/>
  <c r="D24" i="21"/>
  <c r="C92" i="21"/>
  <c r="D43" i="21"/>
  <c r="C31" i="21"/>
  <c r="B67" i="21"/>
  <c r="B3" i="21"/>
  <c r="C32" i="21"/>
  <c r="G19" i="21"/>
  <c r="C59" i="21"/>
  <c r="B88" i="21"/>
  <c r="C24" i="21"/>
  <c r="D19" i="21"/>
  <c r="C19" i="21"/>
  <c r="B55" i="21"/>
  <c r="D63" i="21"/>
  <c r="B44" i="21"/>
  <c r="I61" i="21"/>
  <c r="H97" i="21"/>
  <c r="H33" i="21"/>
  <c r="G69" i="21"/>
  <c r="G5" i="21"/>
  <c r="I40" i="21"/>
  <c r="H76" i="21"/>
  <c r="H12" i="21"/>
  <c r="G48" i="21"/>
  <c r="D84" i="21"/>
  <c r="I59" i="21"/>
  <c r="H95" i="21"/>
  <c r="H31" i="21"/>
  <c r="G67" i="21"/>
  <c r="I54" i="21"/>
  <c r="H90" i="21"/>
  <c r="H26" i="21"/>
  <c r="G62" i="21"/>
  <c r="D98" i="21"/>
  <c r="D69" i="21"/>
  <c r="D2" i="21"/>
  <c r="C38" i="21"/>
  <c r="B74" i="21"/>
  <c r="B10" i="21"/>
  <c r="G11" i="21"/>
  <c r="D21" i="21"/>
  <c r="C69" i="21"/>
  <c r="C37" i="21"/>
  <c r="C5" i="21"/>
  <c r="B73" i="21"/>
  <c r="B17" i="21"/>
  <c r="G7" i="21"/>
  <c r="D52" i="21"/>
  <c r="D20" i="21"/>
  <c r="C84" i="21"/>
  <c r="D27" i="21"/>
  <c r="C23" i="21"/>
  <c r="B59" i="21"/>
  <c r="B40" i="21"/>
  <c r="C8" i="21"/>
  <c r="D79" i="21"/>
  <c r="C44" i="21"/>
  <c r="B80" i="21"/>
  <c r="B92" i="21"/>
  <c r="D3" i="21"/>
  <c r="C11" i="21"/>
  <c r="B47" i="21"/>
  <c r="D47" i="21"/>
  <c r="B28" i="21"/>
  <c r="I45" i="21"/>
  <c r="I88" i="21"/>
  <c r="G32" i="21"/>
  <c r="H15" i="21"/>
  <c r="H10" i="21"/>
  <c r="C86" i="21"/>
  <c r="D75" i="21"/>
  <c r="B93" i="21"/>
  <c r="D40" i="21"/>
  <c r="B99" i="21"/>
  <c r="D23" i="21"/>
  <c r="C55" i="21"/>
  <c r="H81" i="21"/>
  <c r="I24" i="21"/>
  <c r="D68" i="21"/>
  <c r="G51" i="21"/>
  <c r="G46" i="21"/>
  <c r="C22" i="21"/>
  <c r="D5" i="21"/>
  <c r="B61" i="21"/>
  <c r="D8" i="21"/>
  <c r="B35" i="21"/>
  <c r="C20" i="21"/>
  <c r="B87" i="21"/>
  <c r="G96" i="21"/>
  <c r="H79" i="21"/>
  <c r="D50" i="21"/>
  <c r="C25" i="21"/>
  <c r="B60" i="21"/>
  <c r="C40" i="21"/>
  <c r="H17" i="21"/>
  <c r="H60" i="21"/>
  <c r="I43" i="21"/>
  <c r="I38" i="21"/>
  <c r="D82" i="21"/>
  <c r="B58" i="21"/>
  <c r="C57" i="21"/>
  <c r="C72" i="21"/>
  <c r="C52" i="21"/>
  <c r="B8" i="21"/>
  <c r="B56" i="21"/>
  <c r="B23" i="21"/>
  <c r="G53" i="21"/>
  <c r="H74" i="21"/>
  <c r="B49" i="21"/>
  <c r="D81" i="21"/>
  <c r="C79" i="21"/>
  <c r="G3" i="21"/>
  <c r="C274" i="14"/>
  <c r="B80" i="14"/>
  <c r="I31" i="9"/>
  <c r="I80" i="14" s="1"/>
  <c r="H31" i="9"/>
  <c r="H80" i="14" s="1"/>
  <c r="M31" i="9"/>
  <c r="M80" i="14" s="1"/>
  <c r="E31" i="9"/>
  <c r="E80" i="14" s="1"/>
  <c r="L31" i="9"/>
  <c r="L80" i="14" s="1"/>
  <c r="D31" i="9"/>
  <c r="M22" i="9"/>
  <c r="M41" i="14" s="1"/>
  <c r="E22" i="9"/>
  <c r="E41" i="14" s="1"/>
  <c r="B233" i="14"/>
  <c r="N94" i="9"/>
  <c r="N233" i="14" s="1"/>
  <c r="J94" i="9"/>
  <c r="J233" i="14" s="1"/>
  <c r="F94" i="9"/>
  <c r="F233" i="14" s="1"/>
  <c r="M94" i="9"/>
  <c r="M233" i="14" s="1"/>
  <c r="I94" i="9"/>
  <c r="I233" i="14" s="1"/>
  <c r="E94" i="9"/>
  <c r="E233" i="14" s="1"/>
  <c r="L94" i="9"/>
  <c r="L233" i="14" s="1"/>
  <c r="H94" i="9"/>
  <c r="H233" i="14" s="1"/>
  <c r="D94" i="9"/>
  <c r="D233" i="14" s="1"/>
  <c r="C94" i="9"/>
  <c r="C233" i="14" s="1"/>
  <c r="K94" i="9"/>
  <c r="K233" i="14" s="1"/>
  <c r="G94" i="9"/>
  <c r="G233" i="14" s="1"/>
  <c r="B234" i="14"/>
  <c r="N95" i="9"/>
  <c r="N234" i="14" s="1"/>
  <c r="J95" i="9"/>
  <c r="J234" i="14" s="1"/>
  <c r="F95" i="9"/>
  <c r="F234" i="14" s="1"/>
  <c r="M95" i="9"/>
  <c r="M234" i="14" s="1"/>
  <c r="I95" i="9"/>
  <c r="I234" i="14" s="1"/>
  <c r="E95" i="9"/>
  <c r="E234" i="14" s="1"/>
  <c r="L95" i="9"/>
  <c r="L234" i="14" s="1"/>
  <c r="H95" i="9"/>
  <c r="H234" i="14" s="1"/>
  <c r="D95" i="9"/>
  <c r="D234" i="14" s="1"/>
  <c r="G95" i="9"/>
  <c r="G234" i="14" s="1"/>
  <c r="C95" i="9"/>
  <c r="C234" i="14" s="1"/>
  <c r="K95" i="9"/>
  <c r="K234" i="14" s="1"/>
  <c r="B235" i="14"/>
  <c r="N96" i="9"/>
  <c r="N235" i="14" s="1"/>
  <c r="J96" i="9"/>
  <c r="J235" i="14" s="1"/>
  <c r="F96" i="9"/>
  <c r="F235" i="14" s="1"/>
  <c r="M96" i="9"/>
  <c r="M235" i="14" s="1"/>
  <c r="I96" i="9"/>
  <c r="I235" i="14" s="1"/>
  <c r="E96" i="9"/>
  <c r="E235" i="14" s="1"/>
  <c r="L96" i="9"/>
  <c r="L235" i="14" s="1"/>
  <c r="H96" i="9"/>
  <c r="H235" i="14" s="1"/>
  <c r="D96" i="9"/>
  <c r="D235" i="14" s="1"/>
  <c r="K96" i="9"/>
  <c r="K235" i="14" s="1"/>
  <c r="G96" i="9"/>
  <c r="G235" i="14" s="1"/>
  <c r="C96" i="9"/>
  <c r="C235" i="14" s="1"/>
  <c r="I29" i="9"/>
  <c r="I78" i="14" s="1"/>
  <c r="L29" i="9"/>
  <c r="L78" i="14" s="1"/>
  <c r="D29" i="9"/>
  <c r="N13" i="9"/>
  <c r="N32" i="14" s="1"/>
  <c r="M13" i="9"/>
  <c r="M32" i="14" s="1"/>
  <c r="E13" i="9"/>
  <c r="B188" i="14"/>
  <c r="K79" i="9"/>
  <c r="K188" i="14" s="1"/>
  <c r="E79" i="9"/>
  <c r="E188" i="14" s="1"/>
  <c r="I79" i="9"/>
  <c r="I188" i="14" s="1"/>
  <c r="D79" i="9"/>
  <c r="D188" i="14" s="1"/>
  <c r="M79" i="9"/>
  <c r="M188" i="14" s="1"/>
  <c r="H79" i="9"/>
  <c r="H188" i="14" s="1"/>
  <c r="C79" i="9"/>
  <c r="L79" i="9"/>
  <c r="L188" i="14" s="1"/>
  <c r="G79" i="9"/>
  <c r="G188" i="14" s="1"/>
  <c r="N36" i="9"/>
  <c r="N85" i="14" s="1"/>
  <c r="I36" i="9"/>
  <c r="I85" i="14" s="1"/>
  <c r="D36" i="9"/>
  <c r="D85" i="14" s="1"/>
  <c r="M36" i="9"/>
  <c r="M85" i="14" s="1"/>
  <c r="H36" i="9"/>
  <c r="H85" i="14" s="1"/>
  <c r="L36" i="9"/>
  <c r="L85" i="14" s="1"/>
  <c r="F36" i="9"/>
  <c r="F85" i="14" s="1"/>
  <c r="E36" i="9"/>
  <c r="E85" i="14" s="1"/>
  <c r="J36" i="9"/>
  <c r="J85" i="14" s="1"/>
  <c r="I16" i="9"/>
  <c r="J16" i="9"/>
  <c r="J35" i="14" s="1"/>
  <c r="D22" i="9"/>
  <c r="D41" i="14" s="1"/>
  <c r="B41" i="14"/>
  <c r="D61" i="9"/>
  <c r="D140" i="14" s="1"/>
  <c r="K61" i="9"/>
  <c r="K140" i="14" s="1"/>
  <c r="I61" i="9"/>
  <c r="I140" i="14" s="1"/>
  <c r="E61" i="9"/>
  <c r="E140" i="14" s="1"/>
  <c r="K19" i="9"/>
  <c r="K38" i="14" s="1"/>
  <c r="F19" i="9"/>
  <c r="F38" i="14" s="1"/>
  <c r="J19" i="9"/>
  <c r="J38" i="14" s="1"/>
  <c r="E19" i="9"/>
  <c r="E38" i="14" s="1"/>
  <c r="N19" i="9"/>
  <c r="N38" i="14" s="1"/>
  <c r="I19" i="9"/>
  <c r="I38" i="14" s="1"/>
  <c r="C19" i="9"/>
  <c r="C38" i="14" s="1"/>
  <c r="M19" i="9"/>
  <c r="M38" i="14" s="1"/>
  <c r="G19" i="9"/>
  <c r="G38" i="14" s="1"/>
  <c r="B228" i="14"/>
  <c r="N89" i="9"/>
  <c r="N228" i="14" s="1"/>
  <c r="J89" i="9"/>
  <c r="J228" i="14" s="1"/>
  <c r="F89" i="9"/>
  <c r="F228" i="14" s="1"/>
  <c r="M89" i="9"/>
  <c r="M228" i="14" s="1"/>
  <c r="I89" i="9"/>
  <c r="I228" i="14" s="1"/>
  <c r="E89" i="9"/>
  <c r="E228" i="14" s="1"/>
  <c r="L89" i="9"/>
  <c r="L228" i="14" s="1"/>
  <c r="H89" i="9"/>
  <c r="H228" i="14" s="1"/>
  <c r="D89" i="9"/>
  <c r="D228" i="14" s="1"/>
  <c r="K89" i="9"/>
  <c r="K228" i="14" s="1"/>
  <c r="G89" i="9"/>
  <c r="G228" i="14" s="1"/>
  <c r="C89" i="9"/>
  <c r="C228" i="14" s="1"/>
  <c r="L83" i="9"/>
  <c r="L222" i="14" s="1"/>
  <c r="D83" i="9"/>
  <c r="D222" i="14" s="1"/>
  <c r="K83" i="9"/>
  <c r="K222" i="14" s="1"/>
  <c r="C83" i="9"/>
  <c r="C222" i="14" s="1"/>
  <c r="H83" i="9"/>
  <c r="H222" i="14" s="1"/>
  <c r="G83" i="9"/>
  <c r="G222" i="14" s="1"/>
  <c r="B223" i="14"/>
  <c r="N84" i="9"/>
  <c r="N223" i="14" s="1"/>
  <c r="J84" i="9"/>
  <c r="J223" i="14" s="1"/>
  <c r="F84" i="9"/>
  <c r="F223" i="14" s="1"/>
  <c r="M84" i="9"/>
  <c r="M223" i="14" s="1"/>
  <c r="I84" i="9"/>
  <c r="I223" i="14" s="1"/>
  <c r="E84" i="9"/>
  <c r="E223" i="14" s="1"/>
  <c r="L84" i="9"/>
  <c r="L223" i="14" s="1"/>
  <c r="H84" i="9"/>
  <c r="H223" i="14" s="1"/>
  <c r="D84" i="9"/>
  <c r="D223" i="14" s="1"/>
  <c r="K84" i="9"/>
  <c r="K223" i="14" s="1"/>
  <c r="G84" i="9"/>
  <c r="G223" i="14" s="1"/>
  <c r="C84" i="9"/>
  <c r="B129" i="14"/>
  <c r="L50" i="9"/>
  <c r="L129" i="14" s="1"/>
  <c r="D50" i="9"/>
  <c r="I50" i="9"/>
  <c r="I129" i="14" s="1"/>
  <c r="H50" i="9"/>
  <c r="H129" i="14" s="1"/>
  <c r="M50" i="9"/>
  <c r="M129" i="14" s="1"/>
  <c r="E50" i="9"/>
  <c r="E129" i="14" s="1"/>
  <c r="M25" i="9"/>
  <c r="M44" i="14" s="1"/>
  <c r="J25" i="9"/>
  <c r="B236" i="14"/>
  <c r="N97" i="9"/>
  <c r="N236" i="14" s="1"/>
  <c r="J97" i="9"/>
  <c r="J236" i="14" s="1"/>
  <c r="F97" i="9"/>
  <c r="F236" i="14" s="1"/>
  <c r="M97" i="9"/>
  <c r="M236" i="14" s="1"/>
  <c r="I97" i="9"/>
  <c r="I236" i="14" s="1"/>
  <c r="E97" i="9"/>
  <c r="E236" i="14" s="1"/>
  <c r="L97" i="9"/>
  <c r="L236" i="14" s="1"/>
  <c r="H97" i="9"/>
  <c r="H236" i="14" s="1"/>
  <c r="D97" i="9"/>
  <c r="D236" i="14" s="1"/>
  <c r="K97" i="9"/>
  <c r="K236" i="14" s="1"/>
  <c r="G97" i="9"/>
  <c r="G236" i="14" s="1"/>
  <c r="C97" i="9"/>
  <c r="C236" i="14" s="1"/>
  <c r="B81" i="14"/>
  <c r="M32" i="9"/>
  <c r="M81" i="14" s="1"/>
  <c r="H32" i="9"/>
  <c r="H81" i="14" s="1"/>
  <c r="L32" i="9"/>
  <c r="L81" i="14" s="1"/>
  <c r="J32" i="9"/>
  <c r="J81" i="14" s="1"/>
  <c r="E32" i="9"/>
  <c r="E81" i="14" s="1"/>
  <c r="F32" i="9"/>
  <c r="F81" i="14" s="1"/>
  <c r="D32" i="9"/>
  <c r="N32" i="9"/>
  <c r="N81" i="14" s="1"/>
  <c r="I32" i="9"/>
  <c r="I81" i="14" s="1"/>
  <c r="J12" i="9"/>
  <c r="J31" i="14" s="1"/>
  <c r="C12" i="9"/>
  <c r="I12" i="9"/>
  <c r="I31" i="14" s="1"/>
  <c r="N39" i="9"/>
  <c r="N88" i="14" s="1"/>
  <c r="I39" i="9"/>
  <c r="I88" i="14" s="1"/>
  <c r="H39" i="9"/>
  <c r="H88" i="14" s="1"/>
  <c r="M39" i="9"/>
  <c r="M88" i="14" s="1"/>
  <c r="E39" i="9"/>
  <c r="E88" i="14" s="1"/>
  <c r="L39" i="9"/>
  <c r="L88" i="14" s="1"/>
  <c r="D39" i="9"/>
  <c r="D88" i="14" s="1"/>
  <c r="B34" i="14"/>
  <c r="M15" i="9"/>
  <c r="M34" i="14" s="1"/>
  <c r="G15" i="9"/>
  <c r="G34" i="14" s="1"/>
  <c r="K15" i="9"/>
  <c r="K34" i="14" s="1"/>
  <c r="F15" i="9"/>
  <c r="F34" i="14" s="1"/>
  <c r="J15" i="9"/>
  <c r="J34" i="14" s="1"/>
  <c r="E15" i="9"/>
  <c r="E34" i="14" s="1"/>
  <c r="N15" i="9"/>
  <c r="N34" i="14" s="1"/>
  <c r="I15" i="9"/>
  <c r="I34" i="14" s="1"/>
  <c r="C15" i="9"/>
  <c r="B225" i="14"/>
  <c r="N86" i="9"/>
  <c r="N225" i="14" s="1"/>
  <c r="J86" i="9"/>
  <c r="J225" i="14" s="1"/>
  <c r="F86" i="9"/>
  <c r="F225" i="14" s="1"/>
  <c r="M86" i="9"/>
  <c r="M225" i="14" s="1"/>
  <c r="I86" i="9"/>
  <c r="I225" i="14" s="1"/>
  <c r="E86" i="9"/>
  <c r="E225" i="14" s="1"/>
  <c r="L86" i="9"/>
  <c r="L225" i="14" s="1"/>
  <c r="H86" i="9"/>
  <c r="H225" i="14" s="1"/>
  <c r="D86" i="9"/>
  <c r="D225" i="14" s="1"/>
  <c r="C86" i="9"/>
  <c r="K86" i="9"/>
  <c r="K225" i="14" s="1"/>
  <c r="G86" i="9"/>
  <c r="G225" i="14" s="1"/>
  <c r="B226" i="14"/>
  <c r="N87" i="9"/>
  <c r="N226" i="14" s="1"/>
  <c r="J87" i="9"/>
  <c r="J226" i="14" s="1"/>
  <c r="F87" i="9"/>
  <c r="F226" i="14" s="1"/>
  <c r="M87" i="9"/>
  <c r="M226" i="14" s="1"/>
  <c r="I87" i="9"/>
  <c r="I226" i="14" s="1"/>
  <c r="E87" i="9"/>
  <c r="E226" i="14" s="1"/>
  <c r="L87" i="9"/>
  <c r="L226" i="14" s="1"/>
  <c r="H87" i="9"/>
  <c r="H226" i="14" s="1"/>
  <c r="D87" i="9"/>
  <c r="D226" i="14" s="1"/>
  <c r="G87" i="9"/>
  <c r="G226" i="14" s="1"/>
  <c r="C87" i="9"/>
  <c r="K87" i="9"/>
  <c r="K226" i="14" s="1"/>
  <c r="B227" i="14"/>
  <c r="N88" i="9"/>
  <c r="N227" i="14" s="1"/>
  <c r="J88" i="9"/>
  <c r="J227" i="14" s="1"/>
  <c r="F88" i="9"/>
  <c r="F227" i="14" s="1"/>
  <c r="M88" i="9"/>
  <c r="M227" i="14" s="1"/>
  <c r="I88" i="9"/>
  <c r="I227" i="14" s="1"/>
  <c r="E88" i="9"/>
  <c r="E227" i="14" s="1"/>
  <c r="L88" i="9"/>
  <c r="L227" i="14" s="1"/>
  <c r="H88" i="9"/>
  <c r="H227" i="14" s="1"/>
  <c r="D88" i="9"/>
  <c r="D227" i="14" s="1"/>
  <c r="K88" i="9"/>
  <c r="K227" i="14" s="1"/>
  <c r="G88" i="9"/>
  <c r="G227" i="14" s="1"/>
  <c r="C88" i="9"/>
  <c r="M54" i="9"/>
  <c r="M133" i="14" s="1"/>
  <c r="E54" i="9"/>
  <c r="E133" i="14" s="1"/>
  <c r="K54" i="9"/>
  <c r="K133" i="14" s="1"/>
  <c r="D54" i="9"/>
  <c r="D133" i="14" s="1"/>
  <c r="I54" i="9"/>
  <c r="I133" i="14" s="1"/>
  <c r="C54" i="9"/>
  <c r="H54" i="9"/>
  <c r="H133" i="14" s="1"/>
  <c r="J21" i="9"/>
  <c r="J40" i="14" s="1"/>
  <c r="I21" i="9"/>
  <c r="I40" i="14" s="1"/>
  <c r="M71" i="9"/>
  <c r="M180" i="14" s="1"/>
  <c r="H71" i="9"/>
  <c r="H180" i="14" s="1"/>
  <c r="C71" i="9"/>
  <c r="L71" i="9"/>
  <c r="L180" i="14" s="1"/>
  <c r="G71" i="9"/>
  <c r="G180" i="14" s="1"/>
  <c r="K71" i="9"/>
  <c r="K180" i="14" s="1"/>
  <c r="E71" i="9"/>
  <c r="E180" i="14" s="1"/>
  <c r="I71" i="9"/>
  <c r="I180" i="14" s="1"/>
  <c r="D71" i="9"/>
  <c r="D180" i="14" s="1"/>
  <c r="B128" i="14"/>
  <c r="H49" i="9"/>
  <c r="H128" i="14" s="1"/>
  <c r="M49" i="9"/>
  <c r="M128" i="14" s="1"/>
  <c r="E49" i="9"/>
  <c r="E128" i="14" s="1"/>
  <c r="L49" i="9"/>
  <c r="L128" i="14" s="1"/>
  <c r="D49" i="9"/>
  <c r="I49" i="9"/>
  <c r="I128" i="14" s="1"/>
  <c r="M24" i="9"/>
  <c r="M43" i="14" s="1"/>
  <c r="N24" i="9"/>
  <c r="N43" i="14" s="1"/>
  <c r="F24" i="9"/>
  <c r="F43" i="14" s="1"/>
  <c r="B84" i="14"/>
  <c r="H35" i="9"/>
  <c r="H84" i="14" s="1"/>
  <c r="M35" i="9"/>
  <c r="M84" i="14" s="1"/>
  <c r="E35" i="9"/>
  <c r="E84" i="14" s="1"/>
  <c r="L35" i="9"/>
  <c r="L84" i="14" s="1"/>
  <c r="D35" i="9"/>
  <c r="I35" i="9"/>
  <c r="I84" i="14" s="1"/>
  <c r="B30" i="14"/>
  <c r="J11" i="9"/>
  <c r="J30" i="14" s="1"/>
  <c r="E11" i="9"/>
  <c r="E30" i="14" s="1"/>
  <c r="N11" i="9"/>
  <c r="N30" i="14" s="1"/>
  <c r="I11" i="9"/>
  <c r="I30" i="14" s="1"/>
  <c r="C11" i="9"/>
  <c r="M11" i="9"/>
  <c r="M30" i="14" s="1"/>
  <c r="G11" i="9"/>
  <c r="G30" i="14" s="1"/>
  <c r="K11" i="9"/>
  <c r="K30" i="14" s="1"/>
  <c r="F11" i="9"/>
  <c r="F30" i="14" s="1"/>
  <c r="K57" i="9"/>
  <c r="K136" i="14" s="1"/>
  <c r="I57" i="9"/>
  <c r="I136" i="14" s="1"/>
  <c r="E57" i="9"/>
  <c r="E136" i="14" s="1"/>
  <c r="D57" i="9"/>
  <c r="D136" i="14" s="1"/>
  <c r="M30" i="9"/>
  <c r="M79" i="14" s="1"/>
  <c r="I30" i="9"/>
  <c r="I79" i="14" s="1"/>
  <c r="H30" i="9"/>
  <c r="B229" i="14"/>
  <c r="N90" i="9"/>
  <c r="N229" i="14" s="1"/>
  <c r="J90" i="9"/>
  <c r="J229" i="14" s="1"/>
  <c r="F90" i="9"/>
  <c r="F229" i="14" s="1"/>
  <c r="M90" i="9"/>
  <c r="M229" i="14" s="1"/>
  <c r="I90" i="9"/>
  <c r="I229" i="14" s="1"/>
  <c r="E90" i="9"/>
  <c r="E229" i="14" s="1"/>
  <c r="L90" i="9"/>
  <c r="L229" i="14" s="1"/>
  <c r="H90" i="9"/>
  <c r="H229" i="14" s="1"/>
  <c r="D90" i="9"/>
  <c r="D229" i="14" s="1"/>
  <c r="C90" i="9"/>
  <c r="C229" i="14" s="1"/>
  <c r="K90" i="9"/>
  <c r="K229" i="14" s="1"/>
  <c r="G90" i="9"/>
  <c r="G229" i="14" s="1"/>
  <c r="B230" i="14"/>
  <c r="N91" i="9"/>
  <c r="N230" i="14" s="1"/>
  <c r="J91" i="9"/>
  <c r="J230" i="14" s="1"/>
  <c r="F91" i="9"/>
  <c r="F230" i="14" s="1"/>
  <c r="M91" i="9"/>
  <c r="M230" i="14" s="1"/>
  <c r="I91" i="9"/>
  <c r="I230" i="14" s="1"/>
  <c r="E91" i="9"/>
  <c r="E230" i="14" s="1"/>
  <c r="L91" i="9"/>
  <c r="L230" i="14" s="1"/>
  <c r="H91" i="9"/>
  <c r="H230" i="14" s="1"/>
  <c r="D91" i="9"/>
  <c r="D230" i="14" s="1"/>
  <c r="G91" i="9"/>
  <c r="G230" i="14" s="1"/>
  <c r="C91" i="9"/>
  <c r="K91" i="9"/>
  <c r="K230" i="14" s="1"/>
  <c r="B231" i="14"/>
  <c r="N92" i="9"/>
  <c r="N231" i="14" s="1"/>
  <c r="J92" i="9"/>
  <c r="J231" i="14" s="1"/>
  <c r="F92" i="9"/>
  <c r="F231" i="14" s="1"/>
  <c r="M92" i="9"/>
  <c r="M231" i="14" s="1"/>
  <c r="I92" i="9"/>
  <c r="I231" i="14" s="1"/>
  <c r="E92" i="9"/>
  <c r="E231" i="14" s="1"/>
  <c r="L92" i="9"/>
  <c r="L231" i="14" s="1"/>
  <c r="H92" i="9"/>
  <c r="H231" i="14" s="1"/>
  <c r="D92" i="9"/>
  <c r="D231" i="14" s="1"/>
  <c r="K92" i="9"/>
  <c r="K231" i="14" s="1"/>
  <c r="G92" i="9"/>
  <c r="G231" i="14" s="1"/>
  <c r="C92" i="9"/>
  <c r="C231" i="14" s="1"/>
  <c r="H58" i="9"/>
  <c r="H137" i="14" s="1"/>
  <c r="M58" i="9"/>
  <c r="M137" i="14" s="1"/>
  <c r="E58" i="9"/>
  <c r="E137" i="14" s="1"/>
  <c r="K58" i="9"/>
  <c r="K137" i="14" s="1"/>
  <c r="D58" i="9"/>
  <c r="D137" i="14" s="1"/>
  <c r="I58" i="9"/>
  <c r="I137" i="14" s="1"/>
  <c r="C58" i="9"/>
  <c r="I17" i="9"/>
  <c r="I36" i="14" s="1"/>
  <c r="N17" i="9"/>
  <c r="N36" i="14" s="1"/>
  <c r="F17" i="9"/>
  <c r="B184" i="14"/>
  <c r="L75" i="9"/>
  <c r="L184" i="14" s="1"/>
  <c r="G75" i="9"/>
  <c r="G184" i="14" s="1"/>
  <c r="K75" i="9"/>
  <c r="K184" i="14" s="1"/>
  <c r="E75" i="9"/>
  <c r="E184" i="14" s="1"/>
  <c r="I75" i="9"/>
  <c r="I184" i="14" s="1"/>
  <c r="D75" i="9"/>
  <c r="D184" i="14" s="1"/>
  <c r="C75" i="9"/>
  <c r="M75" i="9"/>
  <c r="M184" i="14" s="1"/>
  <c r="H75" i="9"/>
  <c r="H184" i="14" s="1"/>
  <c r="J40" i="9"/>
  <c r="J89" i="14" s="1"/>
  <c r="E40" i="9"/>
  <c r="E89" i="14" s="1"/>
  <c r="N40" i="9"/>
  <c r="N89" i="14" s="1"/>
  <c r="I40" i="9"/>
  <c r="I89" i="14" s="1"/>
  <c r="D40" i="9"/>
  <c r="D89" i="14" s="1"/>
  <c r="M40" i="9"/>
  <c r="M89" i="14" s="1"/>
  <c r="H40" i="9"/>
  <c r="H89" i="14" s="1"/>
  <c r="F40" i="9"/>
  <c r="F89" i="14" s="1"/>
  <c r="L40" i="9"/>
  <c r="L89" i="14" s="1"/>
  <c r="M20" i="9"/>
  <c r="M39" i="14" s="1"/>
  <c r="E20" i="9"/>
  <c r="E39" i="14" s="1"/>
  <c r="B20" i="15"/>
  <c r="B22" i="15" s="1"/>
  <c r="A22" i="15" s="1"/>
  <c r="B10" i="15"/>
  <c r="B12" i="15" s="1"/>
  <c r="B15" i="15"/>
  <c r="A15" i="15" s="1"/>
  <c r="O12" i="12"/>
  <c r="O11" i="12"/>
  <c r="O13" i="11"/>
  <c r="O11" i="11"/>
  <c r="O12" i="11"/>
  <c r="O34" i="9" l="1"/>
  <c r="O83" i="14" s="1"/>
  <c r="O69" i="9"/>
  <c r="O178" i="14" s="1"/>
  <c r="O101" i="9"/>
  <c r="O270" i="14" s="1"/>
  <c r="O37" i="9"/>
  <c r="O86" i="14" s="1"/>
  <c r="O56" i="9"/>
  <c r="O135" i="14" s="1"/>
  <c r="O76" i="9"/>
  <c r="O185" i="14" s="1"/>
  <c r="O55" i="9"/>
  <c r="O134" i="14" s="1"/>
  <c r="O74" i="9"/>
  <c r="O183" i="14" s="1"/>
  <c r="O115" i="9"/>
  <c r="O284" i="14" s="1"/>
  <c r="O110" i="9"/>
  <c r="O279" i="14" s="1"/>
  <c r="O103" i="9"/>
  <c r="O272" i="14" s="1"/>
  <c r="O106" i="9"/>
  <c r="O275" i="14" s="1"/>
  <c r="O107" i="9"/>
  <c r="O276" i="14" s="1"/>
  <c r="O85" i="9"/>
  <c r="O224" i="14" s="1"/>
  <c r="O73" i="9"/>
  <c r="O182" i="14" s="1"/>
  <c r="O105" i="9"/>
  <c r="O274" i="14" s="1"/>
  <c r="O104" i="9"/>
  <c r="O273" i="14" s="1"/>
  <c r="O65" i="9"/>
  <c r="O174" i="14" s="1"/>
  <c r="O108" i="9"/>
  <c r="O277" i="14" s="1"/>
  <c r="O102" i="9"/>
  <c r="O271" i="14" s="1"/>
  <c r="O33" i="9"/>
  <c r="O82" i="14" s="1"/>
  <c r="O67" i="9"/>
  <c r="O176" i="14" s="1"/>
  <c r="O109" i="9"/>
  <c r="O278" i="14" s="1"/>
  <c r="O59" i="9"/>
  <c r="O138" i="14" s="1"/>
  <c r="O60" i="9"/>
  <c r="O139" i="14" s="1"/>
  <c r="O78" i="9"/>
  <c r="O187" i="14" s="1"/>
  <c r="O114" i="9"/>
  <c r="O283" i="14" s="1"/>
  <c r="A10" i="15"/>
  <c r="A20" i="15"/>
  <c r="O43" i="9"/>
  <c r="O92" i="14" s="1"/>
  <c r="O47" i="9"/>
  <c r="O126" i="14" s="1"/>
  <c r="O52" i="9"/>
  <c r="O131" i="14" s="1"/>
  <c r="H127" i="14"/>
  <c r="O48" i="9"/>
  <c r="O127" i="14" s="1"/>
  <c r="O112" i="9"/>
  <c r="O281" i="14" s="1"/>
  <c r="O111" i="9"/>
  <c r="O280" i="14" s="1"/>
  <c r="O113" i="9"/>
  <c r="O282" i="14" s="1"/>
  <c r="O68" i="9"/>
  <c r="O177" i="14" s="1"/>
  <c r="C230" i="14"/>
  <c r="O91" i="9"/>
  <c r="O230" i="14" s="1"/>
  <c r="O89" i="9"/>
  <c r="O228" i="14" s="1"/>
  <c r="O97" i="9"/>
  <c r="O236" i="14" s="1"/>
  <c r="O90" i="9"/>
  <c r="O229" i="14" s="1"/>
  <c r="O96" i="9"/>
  <c r="O235" i="14" s="1"/>
  <c r="O95" i="9"/>
  <c r="O234" i="14" s="1"/>
  <c r="O94" i="9"/>
  <c r="O233" i="14" s="1"/>
  <c r="C232" i="14"/>
  <c r="O93" i="9"/>
  <c r="O232" i="14" s="1"/>
  <c r="O92" i="9"/>
  <c r="O231" i="14" s="1"/>
  <c r="C180" i="14"/>
  <c r="O71" i="9"/>
  <c r="O180" i="14" s="1"/>
  <c r="C184" i="14"/>
  <c r="O75" i="9"/>
  <c r="O184" i="14" s="1"/>
  <c r="O72" i="9"/>
  <c r="O181" i="14" s="1"/>
  <c r="C188" i="14"/>
  <c r="O79" i="9"/>
  <c r="O188" i="14" s="1"/>
  <c r="O66" i="9"/>
  <c r="O175" i="14" s="1"/>
  <c r="C137" i="14"/>
  <c r="O58" i="9"/>
  <c r="O137" i="14" s="1"/>
  <c r="C133" i="14"/>
  <c r="O54" i="9"/>
  <c r="O133" i="14" s="1"/>
  <c r="O51" i="9"/>
  <c r="O130" i="14" s="1"/>
  <c r="O57" i="9"/>
  <c r="O136" i="14" s="1"/>
  <c r="O61" i="9"/>
  <c r="O140" i="14" s="1"/>
  <c r="O41" i="9"/>
  <c r="O90" i="14" s="1"/>
  <c r="O38" i="9"/>
  <c r="O87" i="14" s="1"/>
  <c r="O36" i="9"/>
  <c r="O85" i="14" s="1"/>
  <c r="O42" i="9"/>
  <c r="O91" i="14" s="1"/>
  <c r="O39" i="9"/>
  <c r="O88" i="14" s="1"/>
  <c r="O40" i="9"/>
  <c r="O89" i="14" s="1"/>
  <c r="J44" i="14"/>
  <c r="O25" i="9"/>
  <c r="O44" i="14" s="1"/>
  <c r="O18" i="9"/>
  <c r="O37" i="14" s="1"/>
  <c r="O22" i="9"/>
  <c r="O41" i="14" s="1"/>
  <c r="O24" i="9"/>
  <c r="O43" i="14" s="1"/>
  <c r="O19" i="9"/>
  <c r="O38" i="14" s="1"/>
  <c r="C42" i="14"/>
  <c r="O23" i="9"/>
  <c r="O42" i="14" s="1"/>
  <c r="O20" i="9"/>
  <c r="O39" i="14" s="1"/>
  <c r="O21" i="9"/>
  <c r="O40" i="14" s="1"/>
  <c r="O14" i="9"/>
  <c r="O33" i="14" s="1"/>
  <c r="O83" i="9"/>
  <c r="O222" i="14" s="1"/>
  <c r="O70" i="9"/>
  <c r="O179" i="14" s="1"/>
  <c r="C132" i="14"/>
  <c r="O53" i="9"/>
  <c r="O132" i="14" s="1"/>
  <c r="B17" i="15"/>
  <c r="A17" i="15" s="1"/>
  <c r="A12" i="15"/>
  <c r="B77" i="16"/>
  <c r="B73" i="16"/>
  <c r="B69" i="16"/>
  <c r="B65" i="16"/>
  <c r="B76" i="16"/>
  <c r="B72" i="16"/>
  <c r="B68" i="16"/>
  <c r="B79" i="16"/>
  <c r="B75" i="16"/>
  <c r="B71" i="16"/>
  <c r="B67" i="16"/>
  <c r="B74" i="16"/>
  <c r="B70" i="16"/>
  <c r="B66" i="16"/>
  <c r="B78" i="16"/>
  <c r="B96" i="16"/>
  <c r="B92" i="16"/>
  <c r="B88" i="16"/>
  <c r="B84" i="16"/>
  <c r="B95" i="16"/>
  <c r="B91" i="16"/>
  <c r="B87" i="16"/>
  <c r="B83" i="16"/>
  <c r="B94" i="16"/>
  <c r="B90" i="16"/>
  <c r="B86" i="16"/>
  <c r="B93" i="16"/>
  <c r="B89" i="16"/>
  <c r="B85" i="16"/>
  <c r="B97" i="16"/>
  <c r="B115" i="16"/>
  <c r="B111" i="16"/>
  <c r="B107" i="16"/>
  <c r="B103" i="16"/>
  <c r="B114" i="16"/>
  <c r="B110" i="16"/>
  <c r="B106" i="16"/>
  <c r="B102" i="16"/>
  <c r="B113" i="16"/>
  <c r="B109" i="16"/>
  <c r="B105" i="16"/>
  <c r="B101" i="16"/>
  <c r="B112" i="16"/>
  <c r="B108" i="16"/>
  <c r="B104" i="16"/>
  <c r="B58" i="16"/>
  <c r="B54" i="16"/>
  <c r="B50" i="16"/>
  <c r="B61" i="16"/>
  <c r="B57" i="16"/>
  <c r="B53" i="16"/>
  <c r="B49" i="16"/>
  <c r="B60" i="16"/>
  <c r="B56" i="16"/>
  <c r="B52" i="16"/>
  <c r="B48" i="16"/>
  <c r="B55" i="16"/>
  <c r="B51" i="16"/>
  <c r="B47" i="16"/>
  <c r="B59" i="16"/>
  <c r="B43" i="16"/>
  <c r="B39" i="16"/>
  <c r="B35" i="16"/>
  <c r="B31" i="16"/>
  <c r="B42" i="16"/>
  <c r="B38" i="16"/>
  <c r="B34" i="16"/>
  <c r="B30" i="16"/>
  <c r="B41" i="16"/>
  <c r="B37" i="16"/>
  <c r="B33" i="16"/>
  <c r="B29" i="16"/>
  <c r="B40" i="16"/>
  <c r="B36" i="16"/>
  <c r="B32" i="16"/>
  <c r="B24" i="16"/>
  <c r="B20" i="16"/>
  <c r="B16" i="16"/>
  <c r="B12" i="16"/>
  <c r="B23" i="16"/>
  <c r="B19" i="16"/>
  <c r="B15" i="16"/>
  <c r="B11" i="16"/>
  <c r="B22" i="16"/>
  <c r="B18" i="16"/>
  <c r="B14" i="16"/>
  <c r="B25" i="16"/>
  <c r="B21" i="16"/>
  <c r="B17" i="16"/>
  <c r="B13" i="16"/>
  <c r="F36" i="14"/>
  <c r="O17" i="9"/>
  <c r="O36" i="14" s="1"/>
  <c r="D84" i="14"/>
  <c r="O35" i="9"/>
  <c r="O84" i="14" s="1"/>
  <c r="C226" i="14"/>
  <c r="O87" i="9"/>
  <c r="O226" i="14" s="1"/>
  <c r="D78" i="14"/>
  <c r="O29" i="9"/>
  <c r="O78" i="14" s="1"/>
  <c r="C30" i="14"/>
  <c r="O11" i="9"/>
  <c r="O30" i="14" s="1"/>
  <c r="C34" i="14"/>
  <c r="O15" i="9"/>
  <c r="O34" i="14" s="1"/>
  <c r="C223" i="14"/>
  <c r="O84" i="9"/>
  <c r="O223" i="14" s="1"/>
  <c r="I35" i="14"/>
  <c r="O16" i="9"/>
  <c r="O35" i="14" s="1"/>
  <c r="E32" i="14"/>
  <c r="O13" i="9"/>
  <c r="O32" i="14" s="1"/>
  <c r="D80" i="14"/>
  <c r="O31" i="9"/>
  <c r="O80" i="14" s="1"/>
  <c r="H79" i="14"/>
  <c r="O30" i="9"/>
  <c r="O79" i="14" s="1"/>
  <c r="D128" i="14"/>
  <c r="O49" i="9"/>
  <c r="O128" i="14" s="1"/>
  <c r="C227" i="14"/>
  <c r="O88" i="9"/>
  <c r="O227" i="14" s="1"/>
  <c r="C225" i="14"/>
  <c r="O86" i="9"/>
  <c r="O225" i="14" s="1"/>
  <c r="D129" i="14"/>
  <c r="O50" i="9"/>
  <c r="O129" i="14" s="1"/>
  <c r="C31" i="14"/>
  <c r="O12" i="9"/>
  <c r="O31" i="14" s="1"/>
  <c r="D81" i="14"/>
  <c r="O32" i="9"/>
  <c r="O81" i="14" s="1"/>
  <c r="AG59" i="16" l="1"/>
  <c r="AG118" i="18" s="1"/>
  <c r="B118" i="18"/>
  <c r="J59" i="16"/>
  <c r="J118" i="18" s="1"/>
  <c r="O59" i="16"/>
  <c r="O118" i="18" s="1"/>
  <c r="AE59" i="16"/>
  <c r="AE118" i="18" s="1"/>
  <c r="D59" i="16"/>
  <c r="D118" i="18" s="1"/>
  <c r="T59" i="16"/>
  <c r="T118" i="18" s="1"/>
  <c r="E59" i="16"/>
  <c r="E118" i="18" s="1"/>
  <c r="U59" i="16"/>
  <c r="U118" i="18" s="1"/>
  <c r="R59" i="16"/>
  <c r="R118" i="18" s="1"/>
  <c r="Z59" i="16"/>
  <c r="Z118" i="18" s="1"/>
  <c r="C59" i="16"/>
  <c r="C118" i="18" s="1"/>
  <c r="S59" i="16"/>
  <c r="S118" i="18" s="1"/>
  <c r="H59" i="16"/>
  <c r="H118" i="18" s="1"/>
  <c r="X59" i="16"/>
  <c r="X118" i="18" s="1"/>
  <c r="I59" i="16"/>
  <c r="I118" i="18" s="1"/>
  <c r="Y59" i="16"/>
  <c r="Y118" i="18" s="1"/>
  <c r="F59" i="16"/>
  <c r="F118" i="18" s="1"/>
  <c r="N59" i="16"/>
  <c r="N118" i="18" s="1"/>
  <c r="G59" i="16"/>
  <c r="G118" i="18" s="1"/>
  <c r="W59" i="16"/>
  <c r="W118" i="18" s="1"/>
  <c r="L59" i="16"/>
  <c r="L118" i="18" s="1"/>
  <c r="AB59" i="16"/>
  <c r="AB118" i="18" s="1"/>
  <c r="M59" i="16"/>
  <c r="M118" i="18" s="1"/>
  <c r="AC59" i="16"/>
  <c r="AC118" i="18" s="1"/>
  <c r="Q59" i="16"/>
  <c r="Q118" i="18" s="1"/>
  <c r="V59" i="16"/>
  <c r="V118" i="18" s="1"/>
  <c r="AD59" i="16"/>
  <c r="AD118" i="18" s="1"/>
  <c r="AA59" i="16"/>
  <c r="AA118" i="18" s="1"/>
  <c r="K59" i="16"/>
  <c r="K118" i="18" s="1"/>
  <c r="P59" i="16"/>
  <c r="P118" i="18" s="1"/>
  <c r="AF59" i="16"/>
  <c r="AF118" i="18" s="1"/>
  <c r="B108" i="18"/>
  <c r="D49" i="16"/>
  <c r="D108" i="18" s="1"/>
  <c r="L49" i="16"/>
  <c r="L108" i="18" s="1"/>
  <c r="E49" i="16"/>
  <c r="E108" i="18" s="1"/>
  <c r="M49" i="16"/>
  <c r="M108" i="18" s="1"/>
  <c r="F49" i="16"/>
  <c r="F108" i="18" s="1"/>
  <c r="N49" i="16"/>
  <c r="N108" i="18" s="1"/>
  <c r="V49" i="16"/>
  <c r="V108" i="18" s="1"/>
  <c r="AD49" i="16"/>
  <c r="AD108" i="18" s="1"/>
  <c r="P49" i="16"/>
  <c r="P108" i="18" s="1"/>
  <c r="K49" i="16"/>
  <c r="K108" i="18" s="1"/>
  <c r="T49" i="16"/>
  <c r="T108" i="18" s="1"/>
  <c r="G49" i="16"/>
  <c r="G108" i="18" s="1"/>
  <c r="C49" i="16"/>
  <c r="C108" i="18" s="1"/>
  <c r="I49" i="16"/>
  <c r="I108" i="18" s="1"/>
  <c r="AC49" i="16"/>
  <c r="AC108" i="18" s="1"/>
  <c r="X49" i="16"/>
  <c r="X108" i="18" s="1"/>
  <c r="AA49" i="16"/>
  <c r="AA108" i="18" s="1"/>
  <c r="Q49" i="16"/>
  <c r="Q108" i="18" s="1"/>
  <c r="O49" i="16"/>
  <c r="O108" i="18" s="1"/>
  <c r="J49" i="16"/>
  <c r="J108" i="18" s="1"/>
  <c r="AB49" i="16"/>
  <c r="AB108" i="18" s="1"/>
  <c r="Y49" i="16"/>
  <c r="Y108" i="18" s="1"/>
  <c r="W49" i="16"/>
  <c r="W108" i="18" s="1"/>
  <c r="Z49" i="16"/>
  <c r="Z108" i="18" s="1"/>
  <c r="H49" i="16"/>
  <c r="H108" i="18" s="1"/>
  <c r="S49" i="16"/>
  <c r="S108" i="18" s="1"/>
  <c r="U49" i="16"/>
  <c r="U108" i="18" s="1"/>
  <c r="R49" i="16"/>
  <c r="R108" i="18" s="1"/>
  <c r="AE49" i="16"/>
  <c r="AE108" i="18" s="1"/>
  <c r="AF49" i="16"/>
  <c r="AF108" i="18" s="1"/>
  <c r="AG49" i="16"/>
  <c r="AG108" i="18" s="1"/>
  <c r="AG108" i="16"/>
  <c r="AG224" i="18" s="1"/>
  <c r="N108" i="16"/>
  <c r="N224" i="18" s="1"/>
  <c r="K108" i="16"/>
  <c r="K224" i="18" s="1"/>
  <c r="AA108" i="16"/>
  <c r="AA224" i="18" s="1"/>
  <c r="Z108" i="16"/>
  <c r="Z224" i="18" s="1"/>
  <c r="AD108" i="16"/>
  <c r="AD224" i="18" s="1"/>
  <c r="J108" i="16"/>
  <c r="J224" i="18" s="1"/>
  <c r="C108" i="16"/>
  <c r="C224" i="18" s="1"/>
  <c r="W108" i="16"/>
  <c r="W224" i="18" s="1"/>
  <c r="H108" i="16"/>
  <c r="H224" i="18" s="1"/>
  <c r="X108" i="16"/>
  <c r="X224" i="18" s="1"/>
  <c r="I108" i="16"/>
  <c r="I224" i="18" s="1"/>
  <c r="Y108" i="16"/>
  <c r="Y224" i="18" s="1"/>
  <c r="F108" i="16"/>
  <c r="F224" i="18" s="1"/>
  <c r="G108" i="16"/>
  <c r="G224" i="18" s="1"/>
  <c r="AE108" i="16"/>
  <c r="AE224" i="18" s="1"/>
  <c r="L108" i="16"/>
  <c r="L224" i="18" s="1"/>
  <c r="AB108" i="16"/>
  <c r="AB224" i="18" s="1"/>
  <c r="M108" i="16"/>
  <c r="M224" i="18" s="1"/>
  <c r="AC108" i="16"/>
  <c r="AC224" i="18" s="1"/>
  <c r="V108" i="16"/>
  <c r="V224" i="18" s="1"/>
  <c r="O108" i="16"/>
  <c r="O224" i="18" s="1"/>
  <c r="P108" i="16"/>
  <c r="P224" i="18" s="1"/>
  <c r="AF108" i="16"/>
  <c r="AF224" i="18" s="1"/>
  <c r="Q108" i="16"/>
  <c r="Q224" i="18" s="1"/>
  <c r="R108" i="16"/>
  <c r="R224" i="18" s="1"/>
  <c r="D108" i="16"/>
  <c r="D224" i="18" s="1"/>
  <c r="U108" i="16"/>
  <c r="U224" i="18" s="1"/>
  <c r="T108" i="16"/>
  <c r="T224" i="18" s="1"/>
  <c r="E108" i="16"/>
  <c r="E224" i="18" s="1"/>
  <c r="B224" i="18"/>
  <c r="S108" i="16"/>
  <c r="S224" i="18" s="1"/>
  <c r="B226" i="18"/>
  <c r="AE110" i="16"/>
  <c r="AE226" i="18" s="1"/>
  <c r="AA110" i="16"/>
  <c r="AA226" i="18" s="1"/>
  <c r="W110" i="16"/>
  <c r="W226" i="18" s="1"/>
  <c r="S110" i="16"/>
  <c r="S226" i="18" s="1"/>
  <c r="O110" i="16"/>
  <c r="O226" i="18" s="1"/>
  <c r="K110" i="16"/>
  <c r="K226" i="18" s="1"/>
  <c r="G110" i="16"/>
  <c r="G226" i="18" s="1"/>
  <c r="C110" i="16"/>
  <c r="C226" i="18" s="1"/>
  <c r="AC110" i="16"/>
  <c r="AC226" i="18" s="1"/>
  <c r="X110" i="16"/>
  <c r="X226" i="18" s="1"/>
  <c r="R110" i="16"/>
  <c r="R226" i="18" s="1"/>
  <c r="M110" i="16"/>
  <c r="M226" i="18" s="1"/>
  <c r="H110" i="16"/>
  <c r="H226" i="18" s="1"/>
  <c r="AG110" i="16"/>
  <c r="AG226" i="18" s="1"/>
  <c r="AB110" i="16"/>
  <c r="AB226" i="18" s="1"/>
  <c r="V110" i="16"/>
  <c r="V226" i="18" s="1"/>
  <c r="Q110" i="16"/>
  <c r="Q226" i="18" s="1"/>
  <c r="L110" i="16"/>
  <c r="L226" i="18" s="1"/>
  <c r="F110" i="16"/>
  <c r="F226" i="18" s="1"/>
  <c r="AF110" i="16"/>
  <c r="AF226" i="18" s="1"/>
  <c r="Z110" i="16"/>
  <c r="Z226" i="18" s="1"/>
  <c r="U110" i="16"/>
  <c r="U226" i="18" s="1"/>
  <c r="P110" i="16"/>
  <c r="P226" i="18" s="1"/>
  <c r="J110" i="16"/>
  <c r="J226" i="18" s="1"/>
  <c r="E110" i="16"/>
  <c r="E226" i="18" s="1"/>
  <c r="N110" i="16"/>
  <c r="N226" i="18" s="1"/>
  <c r="AD110" i="16"/>
  <c r="AD226" i="18" s="1"/>
  <c r="I110" i="16"/>
  <c r="I226" i="18" s="1"/>
  <c r="Y110" i="16"/>
  <c r="Y226" i="18" s="1"/>
  <c r="D110" i="16"/>
  <c r="D226" i="18" s="1"/>
  <c r="T110" i="16"/>
  <c r="T226" i="18" s="1"/>
  <c r="AF89" i="16"/>
  <c r="AF186" i="18" s="1"/>
  <c r="AG89" i="16"/>
  <c r="AG186" i="18" s="1"/>
  <c r="Y89" i="16"/>
  <c r="Y186" i="18" s="1"/>
  <c r="M89" i="16"/>
  <c r="M186" i="18" s="1"/>
  <c r="B186" i="18"/>
  <c r="R89" i="16"/>
  <c r="R186" i="18" s="1"/>
  <c r="I89" i="16"/>
  <c r="I186" i="18" s="1"/>
  <c r="AC89" i="16"/>
  <c r="AC186" i="18" s="1"/>
  <c r="F89" i="16"/>
  <c r="F186" i="18" s="1"/>
  <c r="V89" i="16"/>
  <c r="V186" i="18" s="1"/>
  <c r="AD89" i="16"/>
  <c r="AD186" i="18" s="1"/>
  <c r="G89" i="16"/>
  <c r="G186" i="18" s="1"/>
  <c r="W89" i="16"/>
  <c r="W186" i="18" s="1"/>
  <c r="L89" i="16"/>
  <c r="L186" i="18" s="1"/>
  <c r="AB89" i="16"/>
  <c r="AB186" i="18" s="1"/>
  <c r="E89" i="16"/>
  <c r="E186" i="18" s="1"/>
  <c r="J89" i="16"/>
  <c r="J186" i="18" s="1"/>
  <c r="K89" i="16"/>
  <c r="K186" i="18" s="1"/>
  <c r="AA89" i="16"/>
  <c r="AA186" i="18" s="1"/>
  <c r="P89" i="16"/>
  <c r="P186" i="18" s="1"/>
  <c r="Q89" i="16"/>
  <c r="Q186" i="18" s="1"/>
  <c r="U89" i="16"/>
  <c r="U186" i="18" s="1"/>
  <c r="N89" i="16"/>
  <c r="N186" i="18" s="1"/>
  <c r="O89" i="16"/>
  <c r="O186" i="18" s="1"/>
  <c r="AE89" i="16"/>
  <c r="AE186" i="18" s="1"/>
  <c r="D89" i="16"/>
  <c r="D186" i="18" s="1"/>
  <c r="T89" i="16"/>
  <c r="T186" i="18" s="1"/>
  <c r="Z89" i="16"/>
  <c r="Z186" i="18" s="1"/>
  <c r="C89" i="16"/>
  <c r="C186" i="18" s="1"/>
  <c r="H89" i="16"/>
  <c r="H186" i="18" s="1"/>
  <c r="S89" i="16"/>
  <c r="S186" i="18" s="1"/>
  <c r="X89" i="16"/>
  <c r="X186" i="18" s="1"/>
  <c r="B192" i="18"/>
  <c r="AG95" i="16"/>
  <c r="AG192" i="18" s="1"/>
  <c r="AC95" i="16"/>
  <c r="AC192" i="18" s="1"/>
  <c r="Y95" i="16"/>
  <c r="Y192" i="18" s="1"/>
  <c r="U95" i="16"/>
  <c r="U192" i="18" s="1"/>
  <c r="Q95" i="16"/>
  <c r="Q192" i="18" s="1"/>
  <c r="M95" i="16"/>
  <c r="M192" i="18" s="1"/>
  <c r="I95" i="16"/>
  <c r="I192" i="18" s="1"/>
  <c r="E95" i="16"/>
  <c r="E192" i="18" s="1"/>
  <c r="AF95" i="16"/>
  <c r="AF192" i="18" s="1"/>
  <c r="AB95" i="16"/>
  <c r="AB192" i="18" s="1"/>
  <c r="X95" i="16"/>
  <c r="X192" i="18" s="1"/>
  <c r="T95" i="16"/>
  <c r="T192" i="18" s="1"/>
  <c r="P95" i="16"/>
  <c r="P192" i="18" s="1"/>
  <c r="L95" i="16"/>
  <c r="L192" i="18" s="1"/>
  <c r="H95" i="16"/>
  <c r="H192" i="18" s="1"/>
  <c r="D95" i="16"/>
  <c r="D192" i="18" s="1"/>
  <c r="AE95" i="16"/>
  <c r="AE192" i="18" s="1"/>
  <c r="AA95" i="16"/>
  <c r="AA192" i="18" s="1"/>
  <c r="W95" i="16"/>
  <c r="W192" i="18" s="1"/>
  <c r="S95" i="16"/>
  <c r="S192" i="18" s="1"/>
  <c r="O95" i="16"/>
  <c r="O192" i="18" s="1"/>
  <c r="K95" i="16"/>
  <c r="K192" i="18" s="1"/>
  <c r="G95" i="16"/>
  <c r="G192" i="18" s="1"/>
  <c r="C95" i="16"/>
  <c r="C192" i="18" s="1"/>
  <c r="R95" i="16"/>
  <c r="R192" i="18" s="1"/>
  <c r="AD95" i="16"/>
  <c r="AD192" i="18" s="1"/>
  <c r="N95" i="16"/>
  <c r="N192" i="18" s="1"/>
  <c r="Z95" i="16"/>
  <c r="Z192" i="18" s="1"/>
  <c r="J95" i="16"/>
  <c r="J192" i="18" s="1"/>
  <c r="V95" i="16"/>
  <c r="V192" i="18" s="1"/>
  <c r="F95" i="16"/>
  <c r="F192" i="18" s="1"/>
  <c r="B193" i="18"/>
  <c r="AE96" i="16"/>
  <c r="AE193" i="18" s="1"/>
  <c r="AA96" i="16"/>
  <c r="AA193" i="18" s="1"/>
  <c r="W96" i="16"/>
  <c r="W193" i="18" s="1"/>
  <c r="S96" i="16"/>
  <c r="S193" i="18" s="1"/>
  <c r="O96" i="16"/>
  <c r="O193" i="18" s="1"/>
  <c r="K96" i="16"/>
  <c r="K193" i="18" s="1"/>
  <c r="G96" i="16"/>
  <c r="G193" i="18" s="1"/>
  <c r="C96" i="16"/>
  <c r="C193" i="18" s="1"/>
  <c r="AC96" i="16"/>
  <c r="AC193" i="18" s="1"/>
  <c r="X96" i="16"/>
  <c r="X193" i="18" s="1"/>
  <c r="R96" i="16"/>
  <c r="R193" i="18" s="1"/>
  <c r="M96" i="16"/>
  <c r="M193" i="18" s="1"/>
  <c r="H96" i="16"/>
  <c r="H193" i="18" s="1"/>
  <c r="AG96" i="16"/>
  <c r="AG193" i="18" s="1"/>
  <c r="AB96" i="16"/>
  <c r="AB193" i="18" s="1"/>
  <c r="V96" i="16"/>
  <c r="V193" i="18" s="1"/>
  <c r="Q96" i="16"/>
  <c r="Q193" i="18" s="1"/>
  <c r="L96" i="16"/>
  <c r="L193" i="18" s="1"/>
  <c r="F96" i="16"/>
  <c r="F193" i="18" s="1"/>
  <c r="AF96" i="16"/>
  <c r="AF193" i="18" s="1"/>
  <c r="Z96" i="16"/>
  <c r="Z193" i="18" s="1"/>
  <c r="U96" i="16"/>
  <c r="U193" i="18" s="1"/>
  <c r="P96" i="16"/>
  <c r="P193" i="18" s="1"/>
  <c r="J96" i="16"/>
  <c r="J193" i="18" s="1"/>
  <c r="E96" i="16"/>
  <c r="E193" i="18" s="1"/>
  <c r="Y96" i="16"/>
  <c r="Y193" i="18" s="1"/>
  <c r="D96" i="16"/>
  <c r="D193" i="18" s="1"/>
  <c r="T96" i="16"/>
  <c r="T193" i="18" s="1"/>
  <c r="N96" i="16"/>
  <c r="N193" i="18" s="1"/>
  <c r="AD96" i="16"/>
  <c r="AD193" i="18" s="1"/>
  <c r="I96" i="16"/>
  <c r="I193" i="18" s="1"/>
  <c r="B143" i="18"/>
  <c r="AD65" i="16"/>
  <c r="AD143" i="18" s="1"/>
  <c r="AA65" i="16"/>
  <c r="AA143" i="18" s="1"/>
  <c r="P65" i="16"/>
  <c r="P143" i="18" s="1"/>
  <c r="N65" i="16"/>
  <c r="N143" i="18" s="1"/>
  <c r="L65" i="16"/>
  <c r="L143" i="18" s="1"/>
  <c r="AB65" i="16"/>
  <c r="AB143" i="18" s="1"/>
  <c r="K65" i="16"/>
  <c r="K143" i="18" s="1"/>
  <c r="V65" i="16"/>
  <c r="V143" i="18" s="1"/>
  <c r="S65" i="16"/>
  <c r="S143" i="18" s="1"/>
  <c r="I65" i="16"/>
  <c r="I143" i="18" s="1"/>
  <c r="J65" i="16"/>
  <c r="J143" i="18" s="1"/>
  <c r="C65" i="16"/>
  <c r="H65" i="16"/>
  <c r="H143" i="18" s="1"/>
  <c r="X65" i="16"/>
  <c r="X143" i="18" s="1"/>
  <c r="W65" i="16"/>
  <c r="W143" i="18" s="1"/>
  <c r="U65" i="16"/>
  <c r="U143" i="18" s="1"/>
  <c r="Z65" i="16"/>
  <c r="Z143" i="18" s="1"/>
  <c r="T65" i="16"/>
  <c r="T143" i="18" s="1"/>
  <c r="E65" i="16"/>
  <c r="E143" i="18" s="1"/>
  <c r="F65" i="16"/>
  <c r="F143" i="18" s="1"/>
  <c r="AC65" i="16"/>
  <c r="AC143" i="18" s="1"/>
  <c r="D65" i="16"/>
  <c r="D143" i="18" s="1"/>
  <c r="R65" i="16"/>
  <c r="R143" i="18" s="1"/>
  <c r="Q65" i="16"/>
  <c r="Q143" i="18" s="1"/>
  <c r="G65" i="16"/>
  <c r="G143" i="18" s="1"/>
  <c r="M65" i="16"/>
  <c r="M143" i="18" s="1"/>
  <c r="O65" i="16"/>
  <c r="O143" i="18" s="1"/>
  <c r="Y65" i="16"/>
  <c r="Y143" i="18" s="1"/>
  <c r="AE65" i="16"/>
  <c r="AE143" i="18" s="1"/>
  <c r="AG65" i="16"/>
  <c r="AG143" i="18" s="1"/>
  <c r="AF65" i="16"/>
  <c r="AF143" i="18" s="1"/>
  <c r="B106" i="18"/>
  <c r="F47" i="16"/>
  <c r="F106" i="18" s="1"/>
  <c r="Z47" i="16"/>
  <c r="Z106" i="18" s="1"/>
  <c r="C47" i="16"/>
  <c r="S47" i="16"/>
  <c r="S106" i="18" s="1"/>
  <c r="V47" i="16"/>
  <c r="V106" i="18" s="1"/>
  <c r="G47" i="16"/>
  <c r="G106" i="18" s="1"/>
  <c r="W47" i="16"/>
  <c r="W106" i="18" s="1"/>
  <c r="P47" i="16"/>
  <c r="P106" i="18" s="1"/>
  <c r="I47" i="16"/>
  <c r="I106" i="18" s="1"/>
  <c r="Y47" i="16"/>
  <c r="Y106" i="18" s="1"/>
  <c r="N47" i="16"/>
  <c r="N106" i="18" s="1"/>
  <c r="R47" i="16"/>
  <c r="R106" i="18" s="1"/>
  <c r="K47" i="16"/>
  <c r="K106" i="18" s="1"/>
  <c r="AA47" i="16"/>
  <c r="AA106" i="18" s="1"/>
  <c r="D47" i="16"/>
  <c r="D106" i="18" s="1"/>
  <c r="T47" i="16"/>
  <c r="T106" i="18" s="1"/>
  <c r="M47" i="16"/>
  <c r="M106" i="18" s="1"/>
  <c r="AC47" i="16"/>
  <c r="AC106" i="18" s="1"/>
  <c r="J47" i="16"/>
  <c r="J106" i="18" s="1"/>
  <c r="L47" i="16"/>
  <c r="L106" i="18" s="1"/>
  <c r="E47" i="16"/>
  <c r="E106" i="18" s="1"/>
  <c r="X47" i="16"/>
  <c r="X106" i="18" s="1"/>
  <c r="Q47" i="16"/>
  <c r="Q106" i="18" s="1"/>
  <c r="H47" i="16"/>
  <c r="H106" i="18" s="1"/>
  <c r="AB47" i="16"/>
  <c r="AB106" i="18" s="1"/>
  <c r="U47" i="16"/>
  <c r="U106" i="18" s="1"/>
  <c r="O47" i="16"/>
  <c r="O106" i="18" s="1"/>
  <c r="AD47" i="16"/>
  <c r="AD106" i="18" s="1"/>
  <c r="AG47" i="16"/>
  <c r="AG106" i="18" s="1"/>
  <c r="AE47" i="16"/>
  <c r="AE106" i="18" s="1"/>
  <c r="AF47" i="16"/>
  <c r="AF106" i="18" s="1"/>
  <c r="B112" i="18"/>
  <c r="K53" i="16"/>
  <c r="K112" i="18" s="1"/>
  <c r="D53" i="16"/>
  <c r="D112" i="18" s="1"/>
  <c r="T53" i="16"/>
  <c r="T112" i="18" s="1"/>
  <c r="P53" i="16"/>
  <c r="P112" i="18" s="1"/>
  <c r="C53" i="16"/>
  <c r="C112" i="18" s="1"/>
  <c r="E53" i="16"/>
  <c r="E112" i="18" s="1"/>
  <c r="F53" i="16"/>
  <c r="F112" i="18" s="1"/>
  <c r="M53" i="16"/>
  <c r="M112" i="18" s="1"/>
  <c r="Z53" i="16"/>
  <c r="Z112" i="18" s="1"/>
  <c r="R53" i="16"/>
  <c r="R112" i="18" s="1"/>
  <c r="L53" i="16"/>
  <c r="L112" i="18" s="1"/>
  <c r="AB53" i="16"/>
  <c r="AB112" i="18" s="1"/>
  <c r="S53" i="16"/>
  <c r="S112" i="18" s="1"/>
  <c r="N53" i="16"/>
  <c r="N112" i="18" s="1"/>
  <c r="I53" i="16"/>
  <c r="I112" i="18" s="1"/>
  <c r="AC53" i="16"/>
  <c r="AC112" i="18" s="1"/>
  <c r="AD53" i="16"/>
  <c r="AD112" i="18" s="1"/>
  <c r="G53" i="16"/>
  <c r="G112" i="18" s="1"/>
  <c r="Y53" i="16"/>
  <c r="Y112" i="18" s="1"/>
  <c r="X53" i="16"/>
  <c r="X112" i="18" s="1"/>
  <c r="U53" i="16"/>
  <c r="U112" i="18" s="1"/>
  <c r="O53" i="16"/>
  <c r="O112" i="18" s="1"/>
  <c r="J53" i="16"/>
  <c r="J112" i="18" s="1"/>
  <c r="H53" i="16"/>
  <c r="H112" i="18" s="1"/>
  <c r="AA53" i="16"/>
  <c r="AA112" i="18" s="1"/>
  <c r="Q53" i="16"/>
  <c r="Q112" i="18" s="1"/>
  <c r="W53" i="16"/>
  <c r="W112" i="18" s="1"/>
  <c r="V53" i="16"/>
  <c r="V112" i="18" s="1"/>
  <c r="AG53" i="16"/>
  <c r="AG112" i="18" s="1"/>
  <c r="AF53" i="16"/>
  <c r="AF112" i="18" s="1"/>
  <c r="AE53" i="16"/>
  <c r="AE112" i="18" s="1"/>
  <c r="AG112" i="16"/>
  <c r="AG228" i="18" s="1"/>
  <c r="J112" i="16"/>
  <c r="J228" i="18" s="1"/>
  <c r="Z112" i="16"/>
  <c r="Z228" i="18" s="1"/>
  <c r="F112" i="16"/>
  <c r="F228" i="18" s="1"/>
  <c r="K112" i="16"/>
  <c r="K228" i="18" s="1"/>
  <c r="AA112" i="16"/>
  <c r="AA228" i="18" s="1"/>
  <c r="V112" i="16"/>
  <c r="V228" i="18" s="1"/>
  <c r="R112" i="16"/>
  <c r="R228" i="18" s="1"/>
  <c r="O112" i="16"/>
  <c r="O228" i="18" s="1"/>
  <c r="H112" i="16"/>
  <c r="H228" i="18" s="1"/>
  <c r="X112" i="16"/>
  <c r="X228" i="18" s="1"/>
  <c r="M112" i="16"/>
  <c r="M228" i="18" s="1"/>
  <c r="AC112" i="16"/>
  <c r="AC228" i="18" s="1"/>
  <c r="N112" i="16"/>
  <c r="N228" i="18" s="1"/>
  <c r="S112" i="16"/>
  <c r="S228" i="18" s="1"/>
  <c r="L112" i="16"/>
  <c r="L228" i="18" s="1"/>
  <c r="AB112" i="16"/>
  <c r="AB228" i="18" s="1"/>
  <c r="Q112" i="16"/>
  <c r="Q228" i="18" s="1"/>
  <c r="AD112" i="16"/>
  <c r="AD228" i="18" s="1"/>
  <c r="C112" i="16"/>
  <c r="C228" i="18" s="1"/>
  <c r="W112" i="16"/>
  <c r="W228" i="18" s="1"/>
  <c r="B228" i="18"/>
  <c r="P112" i="16"/>
  <c r="P228" i="18" s="1"/>
  <c r="AF112" i="16"/>
  <c r="AF228" i="18" s="1"/>
  <c r="E112" i="16"/>
  <c r="E228" i="18" s="1"/>
  <c r="U112" i="16"/>
  <c r="U228" i="18" s="1"/>
  <c r="G112" i="16"/>
  <c r="G228" i="18" s="1"/>
  <c r="AE112" i="16"/>
  <c r="AE228" i="18" s="1"/>
  <c r="I112" i="16"/>
  <c r="I228" i="18" s="1"/>
  <c r="T112" i="16"/>
  <c r="T228" i="18" s="1"/>
  <c r="D112" i="16"/>
  <c r="D228" i="18" s="1"/>
  <c r="Y112" i="16"/>
  <c r="Y228" i="18" s="1"/>
  <c r="B230" i="18"/>
  <c r="AG114" i="16"/>
  <c r="AG230" i="18" s="1"/>
  <c r="AC114" i="16"/>
  <c r="AC230" i="18" s="1"/>
  <c r="Y114" i="16"/>
  <c r="Y230" i="18" s="1"/>
  <c r="U114" i="16"/>
  <c r="U230" i="18" s="1"/>
  <c r="Q114" i="16"/>
  <c r="Q230" i="18" s="1"/>
  <c r="M114" i="16"/>
  <c r="M230" i="18" s="1"/>
  <c r="I114" i="16"/>
  <c r="I230" i="18" s="1"/>
  <c r="E114" i="16"/>
  <c r="E230" i="18" s="1"/>
  <c r="AE114" i="16"/>
  <c r="AE230" i="18" s="1"/>
  <c r="Z114" i="16"/>
  <c r="Z230" i="18" s="1"/>
  <c r="T114" i="16"/>
  <c r="T230" i="18" s="1"/>
  <c r="O114" i="16"/>
  <c r="O230" i="18" s="1"/>
  <c r="J114" i="16"/>
  <c r="J230" i="18" s="1"/>
  <c r="D114" i="16"/>
  <c r="D230" i="18" s="1"/>
  <c r="AD114" i="16"/>
  <c r="AD230" i="18" s="1"/>
  <c r="X114" i="16"/>
  <c r="X230" i="18" s="1"/>
  <c r="S114" i="16"/>
  <c r="S230" i="18" s="1"/>
  <c r="N114" i="16"/>
  <c r="N230" i="18" s="1"/>
  <c r="H114" i="16"/>
  <c r="H230" i="18" s="1"/>
  <c r="C114" i="16"/>
  <c r="C230" i="18" s="1"/>
  <c r="AB114" i="16"/>
  <c r="AB230" i="18" s="1"/>
  <c r="W114" i="16"/>
  <c r="W230" i="18" s="1"/>
  <c r="R114" i="16"/>
  <c r="R230" i="18" s="1"/>
  <c r="L114" i="16"/>
  <c r="L230" i="18" s="1"/>
  <c r="G114" i="16"/>
  <c r="G230" i="18" s="1"/>
  <c r="AA114" i="16"/>
  <c r="AA230" i="18" s="1"/>
  <c r="F114" i="16"/>
  <c r="F230" i="18" s="1"/>
  <c r="V114" i="16"/>
  <c r="V230" i="18" s="1"/>
  <c r="P114" i="16"/>
  <c r="P230" i="18" s="1"/>
  <c r="AF114" i="16"/>
  <c r="AF230" i="18" s="1"/>
  <c r="K114" i="16"/>
  <c r="K230" i="18" s="1"/>
  <c r="AF93" i="16"/>
  <c r="AF190" i="18" s="1"/>
  <c r="U93" i="16"/>
  <c r="U190" i="18" s="1"/>
  <c r="M93" i="16"/>
  <c r="M190" i="18" s="1"/>
  <c r="E93" i="16"/>
  <c r="E190" i="18" s="1"/>
  <c r="Q93" i="16"/>
  <c r="Q190" i="18" s="1"/>
  <c r="F93" i="16"/>
  <c r="F190" i="18" s="1"/>
  <c r="V93" i="16"/>
  <c r="V190" i="18" s="1"/>
  <c r="AG93" i="16"/>
  <c r="AG190" i="18" s="1"/>
  <c r="J93" i="16"/>
  <c r="J190" i="18" s="1"/>
  <c r="Z93" i="16"/>
  <c r="Z190" i="18" s="1"/>
  <c r="Y93" i="16"/>
  <c r="Y190" i="18" s="1"/>
  <c r="B190" i="18"/>
  <c r="G93" i="16"/>
  <c r="G190" i="18" s="1"/>
  <c r="W93" i="16"/>
  <c r="W190" i="18" s="1"/>
  <c r="P93" i="16"/>
  <c r="P190" i="18" s="1"/>
  <c r="N93" i="16"/>
  <c r="N190" i="18" s="1"/>
  <c r="K93" i="16"/>
  <c r="K190" i="18" s="1"/>
  <c r="AA93" i="16"/>
  <c r="AA190" i="18" s="1"/>
  <c r="D93" i="16"/>
  <c r="D190" i="18" s="1"/>
  <c r="T93" i="16"/>
  <c r="T190" i="18" s="1"/>
  <c r="R93" i="16"/>
  <c r="R190" i="18" s="1"/>
  <c r="O93" i="16"/>
  <c r="O190" i="18" s="1"/>
  <c r="AE93" i="16"/>
  <c r="AE190" i="18" s="1"/>
  <c r="H93" i="16"/>
  <c r="H190" i="18" s="1"/>
  <c r="X93" i="16"/>
  <c r="X190" i="18" s="1"/>
  <c r="C93" i="16"/>
  <c r="C190" i="18" s="1"/>
  <c r="L93" i="16"/>
  <c r="L190" i="18" s="1"/>
  <c r="AC93" i="16"/>
  <c r="AC190" i="18" s="1"/>
  <c r="I93" i="16"/>
  <c r="I190" i="18" s="1"/>
  <c r="AD93" i="16"/>
  <c r="AD190" i="18" s="1"/>
  <c r="S93" i="16"/>
  <c r="S190" i="18" s="1"/>
  <c r="AB93" i="16"/>
  <c r="AB190" i="18" s="1"/>
  <c r="B181" i="18"/>
  <c r="AA84" i="16"/>
  <c r="AA181" i="18" s="1"/>
  <c r="P84" i="16"/>
  <c r="P181" i="18" s="1"/>
  <c r="L84" i="16"/>
  <c r="L181" i="18" s="1"/>
  <c r="AB84" i="16"/>
  <c r="AB181" i="18" s="1"/>
  <c r="K84" i="16"/>
  <c r="K181" i="18" s="1"/>
  <c r="Y84" i="16"/>
  <c r="Y181" i="18" s="1"/>
  <c r="S84" i="16"/>
  <c r="S181" i="18" s="1"/>
  <c r="Q84" i="16"/>
  <c r="Q181" i="18" s="1"/>
  <c r="C84" i="16"/>
  <c r="C181" i="18" s="1"/>
  <c r="H84" i="16"/>
  <c r="H181" i="18" s="1"/>
  <c r="X84" i="16"/>
  <c r="X181" i="18" s="1"/>
  <c r="W84" i="16"/>
  <c r="W181" i="18" s="1"/>
  <c r="E84" i="16"/>
  <c r="E181" i="18" s="1"/>
  <c r="M84" i="16"/>
  <c r="M181" i="18" s="1"/>
  <c r="J84" i="16"/>
  <c r="J181" i="18" s="1"/>
  <c r="R84" i="16"/>
  <c r="R181" i="18" s="1"/>
  <c r="Z84" i="16"/>
  <c r="Z181" i="18" s="1"/>
  <c r="O84" i="16"/>
  <c r="O181" i="18" s="1"/>
  <c r="G84" i="16"/>
  <c r="G181" i="18" s="1"/>
  <c r="N84" i="16"/>
  <c r="N181" i="18" s="1"/>
  <c r="T84" i="16"/>
  <c r="T181" i="18" s="1"/>
  <c r="AC84" i="16"/>
  <c r="AC181" i="18" s="1"/>
  <c r="AD84" i="16"/>
  <c r="AD181" i="18" s="1"/>
  <c r="D84" i="16"/>
  <c r="D181" i="18" s="1"/>
  <c r="U84" i="16"/>
  <c r="U181" i="18" s="1"/>
  <c r="F84" i="16"/>
  <c r="F181" i="18" s="1"/>
  <c r="V84" i="16"/>
  <c r="V181" i="18" s="1"/>
  <c r="I84" i="16"/>
  <c r="I181" i="18" s="1"/>
  <c r="AG84" i="16"/>
  <c r="AG181" i="18" s="1"/>
  <c r="AF84" i="16"/>
  <c r="AF181" i="18" s="1"/>
  <c r="AE84" i="16"/>
  <c r="AE181" i="18" s="1"/>
  <c r="AE78" i="16"/>
  <c r="AE156" i="18" s="1"/>
  <c r="X78" i="16"/>
  <c r="X156" i="18" s="1"/>
  <c r="AF78" i="16"/>
  <c r="AF156" i="18" s="1"/>
  <c r="H78" i="16"/>
  <c r="H156" i="18" s="1"/>
  <c r="D78" i="16"/>
  <c r="D156" i="18" s="1"/>
  <c r="Q78" i="16"/>
  <c r="Q156" i="18" s="1"/>
  <c r="AG78" i="16"/>
  <c r="AG156" i="18" s="1"/>
  <c r="T78" i="16"/>
  <c r="T156" i="18" s="1"/>
  <c r="E78" i="16"/>
  <c r="E156" i="18" s="1"/>
  <c r="U78" i="16"/>
  <c r="U156" i="18" s="1"/>
  <c r="AC78" i="16"/>
  <c r="AC156" i="18" s="1"/>
  <c r="B156" i="18"/>
  <c r="F78" i="16"/>
  <c r="F156" i="18" s="1"/>
  <c r="V78" i="16"/>
  <c r="V156" i="18" s="1"/>
  <c r="G78" i="16"/>
  <c r="G156" i="18" s="1"/>
  <c r="W78" i="16"/>
  <c r="W156" i="18" s="1"/>
  <c r="P78" i="16"/>
  <c r="P156" i="18" s="1"/>
  <c r="L78" i="16"/>
  <c r="L156" i="18" s="1"/>
  <c r="I78" i="16"/>
  <c r="I156" i="18" s="1"/>
  <c r="J78" i="16"/>
  <c r="J156" i="18" s="1"/>
  <c r="Z78" i="16"/>
  <c r="Z156" i="18" s="1"/>
  <c r="K78" i="16"/>
  <c r="K156" i="18" s="1"/>
  <c r="AA78" i="16"/>
  <c r="AA156" i="18" s="1"/>
  <c r="AB78" i="16"/>
  <c r="AB156" i="18" s="1"/>
  <c r="M78" i="16"/>
  <c r="M156" i="18" s="1"/>
  <c r="N78" i="16"/>
  <c r="N156" i="18" s="1"/>
  <c r="AD78" i="16"/>
  <c r="AD156" i="18" s="1"/>
  <c r="O78" i="16"/>
  <c r="O156" i="18" s="1"/>
  <c r="C78" i="16"/>
  <c r="C156" i="18" s="1"/>
  <c r="R78" i="16"/>
  <c r="R156" i="18" s="1"/>
  <c r="S78" i="16"/>
  <c r="S156" i="18" s="1"/>
  <c r="Y78" i="16"/>
  <c r="Y156" i="18" s="1"/>
  <c r="B147" i="18"/>
  <c r="V69" i="16"/>
  <c r="V147" i="18" s="1"/>
  <c r="AA69" i="16"/>
  <c r="AA147" i="18" s="1"/>
  <c r="P69" i="16"/>
  <c r="P147" i="18" s="1"/>
  <c r="N69" i="16"/>
  <c r="N147" i="18" s="1"/>
  <c r="L69" i="16"/>
  <c r="L147" i="18" s="1"/>
  <c r="AB69" i="16"/>
  <c r="AB147" i="18" s="1"/>
  <c r="K69" i="16"/>
  <c r="K147" i="18" s="1"/>
  <c r="S69" i="16"/>
  <c r="S147" i="18" s="1"/>
  <c r="I69" i="16"/>
  <c r="I147" i="18" s="1"/>
  <c r="Z69" i="16"/>
  <c r="Z147" i="18" s="1"/>
  <c r="C69" i="16"/>
  <c r="C147" i="18" s="1"/>
  <c r="H69" i="16"/>
  <c r="H147" i="18" s="1"/>
  <c r="X69" i="16"/>
  <c r="X147" i="18" s="1"/>
  <c r="R69" i="16"/>
  <c r="R147" i="18" s="1"/>
  <c r="W69" i="16"/>
  <c r="W147" i="18" s="1"/>
  <c r="U69" i="16"/>
  <c r="U147" i="18" s="1"/>
  <c r="F69" i="16"/>
  <c r="F147" i="18" s="1"/>
  <c r="D69" i="16"/>
  <c r="D147" i="18" s="1"/>
  <c r="G69" i="16"/>
  <c r="G147" i="18" s="1"/>
  <c r="M69" i="16"/>
  <c r="M147" i="18" s="1"/>
  <c r="Y69" i="16"/>
  <c r="Y147" i="18" s="1"/>
  <c r="T69" i="16"/>
  <c r="T147" i="18" s="1"/>
  <c r="AD69" i="16"/>
  <c r="AD147" i="18" s="1"/>
  <c r="O69" i="16"/>
  <c r="O147" i="18" s="1"/>
  <c r="E69" i="16"/>
  <c r="E147" i="18" s="1"/>
  <c r="AC69" i="16"/>
  <c r="AC147" i="18" s="1"/>
  <c r="J69" i="16"/>
  <c r="J147" i="18" s="1"/>
  <c r="Q69" i="16"/>
  <c r="Q147" i="18" s="1"/>
  <c r="AE69" i="16"/>
  <c r="AE147" i="18" s="1"/>
  <c r="AG69" i="16"/>
  <c r="AG147" i="18" s="1"/>
  <c r="AF69" i="16"/>
  <c r="AF147" i="18" s="1"/>
  <c r="B110" i="18"/>
  <c r="L51" i="16"/>
  <c r="L110" i="18" s="1"/>
  <c r="G51" i="16"/>
  <c r="G110" i="18" s="1"/>
  <c r="K51" i="16"/>
  <c r="K110" i="18" s="1"/>
  <c r="T51" i="16"/>
  <c r="T110" i="18" s="1"/>
  <c r="W51" i="16"/>
  <c r="W110" i="18" s="1"/>
  <c r="U51" i="16"/>
  <c r="U110" i="18" s="1"/>
  <c r="J51" i="16"/>
  <c r="J110" i="18" s="1"/>
  <c r="R51" i="16"/>
  <c r="R110" i="18" s="1"/>
  <c r="X51" i="16"/>
  <c r="X110" i="18" s="1"/>
  <c r="S51" i="16"/>
  <c r="S110" i="18" s="1"/>
  <c r="AB51" i="16"/>
  <c r="AB110" i="18" s="1"/>
  <c r="Y51" i="16"/>
  <c r="Y110" i="18" s="1"/>
  <c r="C51" i="16"/>
  <c r="C110" i="18" s="1"/>
  <c r="Q51" i="16"/>
  <c r="Q110" i="18" s="1"/>
  <c r="Z51" i="16"/>
  <c r="Z110" i="18" s="1"/>
  <c r="O51" i="16"/>
  <c r="O110" i="18" s="1"/>
  <c r="I51" i="16"/>
  <c r="I110" i="18" s="1"/>
  <c r="E51" i="16"/>
  <c r="E110" i="18" s="1"/>
  <c r="AA51" i="16"/>
  <c r="AA110" i="18" s="1"/>
  <c r="F51" i="16"/>
  <c r="F110" i="18" s="1"/>
  <c r="V51" i="16"/>
  <c r="V110" i="18" s="1"/>
  <c r="AD51" i="16"/>
  <c r="AD110" i="18" s="1"/>
  <c r="H51" i="16"/>
  <c r="H110" i="18" s="1"/>
  <c r="D51" i="16"/>
  <c r="D110" i="18" s="1"/>
  <c r="AC51" i="16"/>
  <c r="AC110" i="18" s="1"/>
  <c r="P51" i="16"/>
  <c r="P110" i="18" s="1"/>
  <c r="M51" i="16"/>
  <c r="M110" i="18" s="1"/>
  <c r="N51" i="16"/>
  <c r="N110" i="18" s="1"/>
  <c r="AE51" i="16"/>
  <c r="AE110" i="18" s="1"/>
  <c r="AF51" i="16"/>
  <c r="AF110" i="18" s="1"/>
  <c r="AG51" i="16"/>
  <c r="AG110" i="18" s="1"/>
  <c r="B115" i="18"/>
  <c r="AF56" i="16"/>
  <c r="AF115" i="18" s="1"/>
  <c r="AB56" i="16"/>
  <c r="AB115" i="18" s="1"/>
  <c r="X56" i="16"/>
  <c r="X115" i="18" s="1"/>
  <c r="T56" i="16"/>
  <c r="T115" i="18" s="1"/>
  <c r="P56" i="16"/>
  <c r="P115" i="18" s="1"/>
  <c r="L56" i="16"/>
  <c r="L115" i="18" s="1"/>
  <c r="H56" i="16"/>
  <c r="H115" i="18" s="1"/>
  <c r="D56" i="16"/>
  <c r="D115" i="18" s="1"/>
  <c r="AG56" i="16"/>
  <c r="AG115" i="18" s="1"/>
  <c r="Y56" i="16"/>
  <c r="Y115" i="18" s="1"/>
  <c r="Q56" i="16"/>
  <c r="Q115" i="18" s="1"/>
  <c r="I56" i="16"/>
  <c r="I115" i="18" s="1"/>
  <c r="AE56" i="16"/>
  <c r="AE115" i="18" s="1"/>
  <c r="AA56" i="16"/>
  <c r="AA115" i="18" s="1"/>
  <c r="W56" i="16"/>
  <c r="W115" i="18" s="1"/>
  <c r="S56" i="16"/>
  <c r="S115" i="18" s="1"/>
  <c r="O56" i="16"/>
  <c r="O115" i="18" s="1"/>
  <c r="K56" i="16"/>
  <c r="K115" i="18" s="1"/>
  <c r="G56" i="16"/>
  <c r="G115" i="18" s="1"/>
  <c r="C56" i="16"/>
  <c r="C115" i="18" s="1"/>
  <c r="AC56" i="16"/>
  <c r="AC115" i="18" s="1"/>
  <c r="M56" i="16"/>
  <c r="M115" i="18" s="1"/>
  <c r="AD56" i="16"/>
  <c r="AD115" i="18" s="1"/>
  <c r="Z56" i="16"/>
  <c r="Z115" i="18" s="1"/>
  <c r="V56" i="16"/>
  <c r="V115" i="18" s="1"/>
  <c r="R56" i="16"/>
  <c r="R115" i="18" s="1"/>
  <c r="N56" i="16"/>
  <c r="N115" i="18" s="1"/>
  <c r="J56" i="16"/>
  <c r="J115" i="18" s="1"/>
  <c r="F56" i="16"/>
  <c r="F115" i="18" s="1"/>
  <c r="U56" i="16"/>
  <c r="U115" i="18" s="1"/>
  <c r="E56" i="16"/>
  <c r="E115" i="18" s="1"/>
  <c r="B116" i="18"/>
  <c r="AF57" i="16"/>
  <c r="AF116" i="18" s="1"/>
  <c r="AE57" i="16"/>
  <c r="AE116" i="18" s="1"/>
  <c r="AC57" i="16"/>
  <c r="AC116" i="18" s="1"/>
  <c r="Y57" i="16"/>
  <c r="Y116" i="18" s="1"/>
  <c r="U57" i="16"/>
  <c r="U116" i="18" s="1"/>
  <c r="Q57" i="16"/>
  <c r="Q116" i="18" s="1"/>
  <c r="M57" i="16"/>
  <c r="M116" i="18" s="1"/>
  <c r="I57" i="16"/>
  <c r="I116" i="18" s="1"/>
  <c r="E57" i="16"/>
  <c r="E116" i="18" s="1"/>
  <c r="AD57" i="16"/>
  <c r="AD116" i="18" s="1"/>
  <c r="R57" i="16"/>
  <c r="R116" i="18" s="1"/>
  <c r="J57" i="16"/>
  <c r="J116" i="18" s="1"/>
  <c r="AB57" i="16"/>
  <c r="AB116" i="18" s="1"/>
  <c r="X57" i="16"/>
  <c r="X116" i="18" s="1"/>
  <c r="T57" i="16"/>
  <c r="T116" i="18" s="1"/>
  <c r="P57" i="16"/>
  <c r="P116" i="18" s="1"/>
  <c r="L57" i="16"/>
  <c r="L116" i="18" s="1"/>
  <c r="H57" i="16"/>
  <c r="H116" i="18" s="1"/>
  <c r="D57" i="16"/>
  <c r="D116" i="18" s="1"/>
  <c r="Z57" i="16"/>
  <c r="Z116" i="18" s="1"/>
  <c r="V57" i="16"/>
  <c r="V116" i="18" s="1"/>
  <c r="F57" i="16"/>
  <c r="F116" i="18" s="1"/>
  <c r="AG57" i="16"/>
  <c r="AG116" i="18" s="1"/>
  <c r="AA57" i="16"/>
  <c r="AA116" i="18" s="1"/>
  <c r="W57" i="16"/>
  <c r="W116" i="18" s="1"/>
  <c r="S57" i="16"/>
  <c r="S116" i="18" s="1"/>
  <c r="O57" i="16"/>
  <c r="O116" i="18" s="1"/>
  <c r="K57" i="16"/>
  <c r="K116" i="18" s="1"/>
  <c r="G57" i="16"/>
  <c r="G116" i="18" s="1"/>
  <c r="C57" i="16"/>
  <c r="C116" i="18" s="1"/>
  <c r="N57" i="16"/>
  <c r="N116" i="18" s="1"/>
  <c r="B117" i="18"/>
  <c r="AG58" i="16"/>
  <c r="AG117" i="18" s="1"/>
  <c r="AC58" i="16"/>
  <c r="AC117" i="18" s="1"/>
  <c r="Y58" i="16"/>
  <c r="Y117" i="18" s="1"/>
  <c r="U58" i="16"/>
  <c r="U117" i="18" s="1"/>
  <c r="Q58" i="16"/>
  <c r="Q117" i="18" s="1"/>
  <c r="M58" i="16"/>
  <c r="M117" i="18" s="1"/>
  <c r="I58" i="16"/>
  <c r="I117" i="18" s="1"/>
  <c r="E58" i="16"/>
  <c r="E117" i="18" s="1"/>
  <c r="AF58" i="16"/>
  <c r="AF117" i="18" s="1"/>
  <c r="AB58" i="16"/>
  <c r="AB117" i="18" s="1"/>
  <c r="X58" i="16"/>
  <c r="X117" i="18" s="1"/>
  <c r="T58" i="16"/>
  <c r="T117" i="18" s="1"/>
  <c r="P58" i="16"/>
  <c r="P117" i="18" s="1"/>
  <c r="L58" i="16"/>
  <c r="L117" i="18" s="1"/>
  <c r="H58" i="16"/>
  <c r="H117" i="18" s="1"/>
  <c r="D58" i="16"/>
  <c r="D117" i="18" s="1"/>
  <c r="AD58" i="16"/>
  <c r="AD117" i="18" s="1"/>
  <c r="V58" i="16"/>
  <c r="V117" i="18" s="1"/>
  <c r="N58" i="16"/>
  <c r="N117" i="18" s="1"/>
  <c r="F58" i="16"/>
  <c r="F117" i="18" s="1"/>
  <c r="O58" i="16"/>
  <c r="O117" i="18" s="1"/>
  <c r="AA58" i="16"/>
  <c r="AA117" i="18" s="1"/>
  <c r="S58" i="16"/>
  <c r="S117" i="18" s="1"/>
  <c r="K58" i="16"/>
  <c r="K117" i="18" s="1"/>
  <c r="C58" i="16"/>
  <c r="C117" i="18" s="1"/>
  <c r="AE58" i="16"/>
  <c r="AE117" i="18" s="1"/>
  <c r="G58" i="16"/>
  <c r="G117" i="18" s="1"/>
  <c r="Z58" i="16"/>
  <c r="Z117" i="18" s="1"/>
  <c r="R58" i="16"/>
  <c r="R117" i="18" s="1"/>
  <c r="J58" i="16"/>
  <c r="J117" i="18" s="1"/>
  <c r="W58" i="16"/>
  <c r="W117" i="18" s="1"/>
  <c r="B217" i="18"/>
  <c r="C101" i="16"/>
  <c r="H101" i="16"/>
  <c r="H217" i="18" s="1"/>
  <c r="X101" i="16"/>
  <c r="X217" i="18" s="1"/>
  <c r="O101" i="16"/>
  <c r="O217" i="18" s="1"/>
  <c r="D101" i="16"/>
  <c r="D217" i="18" s="1"/>
  <c r="T101" i="16"/>
  <c r="T217" i="18" s="1"/>
  <c r="E101" i="16"/>
  <c r="E217" i="18" s="1"/>
  <c r="M101" i="16"/>
  <c r="M217" i="18" s="1"/>
  <c r="AD101" i="16"/>
  <c r="AD217" i="18" s="1"/>
  <c r="AA101" i="16"/>
  <c r="AA217" i="18" s="1"/>
  <c r="P101" i="16"/>
  <c r="P217" i="18" s="1"/>
  <c r="G101" i="16"/>
  <c r="G217" i="18" s="1"/>
  <c r="I101" i="16"/>
  <c r="I217" i="18" s="1"/>
  <c r="AC101" i="16"/>
  <c r="AC217" i="18" s="1"/>
  <c r="F101" i="16"/>
  <c r="F217" i="18" s="1"/>
  <c r="N101" i="16"/>
  <c r="N217" i="18" s="1"/>
  <c r="V101" i="16"/>
  <c r="V217" i="18" s="1"/>
  <c r="AB101" i="16"/>
  <c r="AB217" i="18" s="1"/>
  <c r="W101" i="16"/>
  <c r="W217" i="18" s="1"/>
  <c r="Q101" i="16"/>
  <c r="Q217" i="18" s="1"/>
  <c r="J101" i="16"/>
  <c r="J217" i="18" s="1"/>
  <c r="Z101" i="16"/>
  <c r="Z217" i="18" s="1"/>
  <c r="L101" i="16"/>
  <c r="L217" i="18" s="1"/>
  <c r="K101" i="16"/>
  <c r="K217" i="18" s="1"/>
  <c r="S101" i="16"/>
  <c r="S217" i="18" s="1"/>
  <c r="Y101" i="16"/>
  <c r="Y217" i="18" s="1"/>
  <c r="R101" i="16"/>
  <c r="R217" i="18" s="1"/>
  <c r="U101" i="16"/>
  <c r="U217" i="18" s="1"/>
  <c r="AE101" i="16"/>
  <c r="AE217" i="18" s="1"/>
  <c r="AG101" i="16"/>
  <c r="AG217" i="18" s="1"/>
  <c r="AF101" i="16"/>
  <c r="AF217" i="18" s="1"/>
  <c r="B218" i="18"/>
  <c r="O102" i="16"/>
  <c r="O218" i="18" s="1"/>
  <c r="D102" i="16"/>
  <c r="D218" i="18" s="1"/>
  <c r="T102" i="16"/>
  <c r="T218" i="18" s="1"/>
  <c r="AA102" i="16"/>
  <c r="AA218" i="18" s="1"/>
  <c r="P102" i="16"/>
  <c r="P218" i="18" s="1"/>
  <c r="G102" i="16"/>
  <c r="G218" i="18" s="1"/>
  <c r="I102" i="16"/>
  <c r="I218" i="18" s="1"/>
  <c r="AC102" i="16"/>
  <c r="AC218" i="18" s="1"/>
  <c r="F102" i="16"/>
  <c r="F218" i="18" s="1"/>
  <c r="N102" i="16"/>
  <c r="N218" i="18" s="1"/>
  <c r="V102" i="16"/>
  <c r="V218" i="18" s="1"/>
  <c r="L102" i="16"/>
  <c r="L218" i="18" s="1"/>
  <c r="AB102" i="16"/>
  <c r="AB218" i="18" s="1"/>
  <c r="K102" i="16"/>
  <c r="K218" i="18" s="1"/>
  <c r="S102" i="16"/>
  <c r="S218" i="18" s="1"/>
  <c r="U102" i="16"/>
  <c r="U218" i="18" s="1"/>
  <c r="H102" i="16"/>
  <c r="H218" i="18" s="1"/>
  <c r="M102" i="16"/>
  <c r="M218" i="18" s="1"/>
  <c r="AD102" i="16"/>
  <c r="AD218" i="18" s="1"/>
  <c r="C102" i="16"/>
  <c r="C218" i="18" s="1"/>
  <c r="Y102" i="16"/>
  <c r="Y218" i="18" s="1"/>
  <c r="R102" i="16"/>
  <c r="R218" i="18" s="1"/>
  <c r="Q102" i="16"/>
  <c r="Q218" i="18" s="1"/>
  <c r="Z102" i="16"/>
  <c r="Z218" i="18" s="1"/>
  <c r="E102" i="16"/>
  <c r="E218" i="18" s="1"/>
  <c r="X102" i="16"/>
  <c r="X218" i="18" s="1"/>
  <c r="W102" i="16"/>
  <c r="W218" i="18" s="1"/>
  <c r="J102" i="16"/>
  <c r="J218" i="18" s="1"/>
  <c r="AF102" i="16"/>
  <c r="AF218" i="18" s="1"/>
  <c r="AE102" i="16"/>
  <c r="AE218" i="18" s="1"/>
  <c r="AG102" i="16"/>
  <c r="AG218" i="18" s="1"/>
  <c r="B219" i="18"/>
  <c r="AA103" i="16"/>
  <c r="AA219" i="18" s="1"/>
  <c r="P103" i="16"/>
  <c r="P219" i="18" s="1"/>
  <c r="L103" i="16"/>
  <c r="L219" i="18" s="1"/>
  <c r="AB103" i="16"/>
  <c r="AB219" i="18" s="1"/>
  <c r="K103" i="16"/>
  <c r="K219" i="18" s="1"/>
  <c r="S103" i="16"/>
  <c r="S219" i="18" s="1"/>
  <c r="U103" i="16"/>
  <c r="U219" i="18" s="1"/>
  <c r="C103" i="16"/>
  <c r="C219" i="18" s="1"/>
  <c r="H103" i="16"/>
  <c r="H219" i="18" s="1"/>
  <c r="X103" i="16"/>
  <c r="X219" i="18" s="1"/>
  <c r="W103" i="16"/>
  <c r="W219" i="18" s="1"/>
  <c r="Y103" i="16"/>
  <c r="Y219" i="18" s="1"/>
  <c r="Q103" i="16"/>
  <c r="Q219" i="18" s="1"/>
  <c r="J103" i="16"/>
  <c r="J219" i="18" s="1"/>
  <c r="R103" i="16"/>
  <c r="R219" i="18" s="1"/>
  <c r="Z103" i="16"/>
  <c r="Z219" i="18" s="1"/>
  <c r="I103" i="16"/>
  <c r="I219" i="18" s="1"/>
  <c r="F103" i="16"/>
  <c r="F219" i="18" s="1"/>
  <c r="V103" i="16"/>
  <c r="V219" i="18" s="1"/>
  <c r="O103" i="16"/>
  <c r="O219" i="18" s="1"/>
  <c r="E103" i="16"/>
  <c r="E219" i="18" s="1"/>
  <c r="AD103" i="16"/>
  <c r="AD219" i="18" s="1"/>
  <c r="T103" i="16"/>
  <c r="T219" i="18" s="1"/>
  <c r="G103" i="16"/>
  <c r="G219" i="18" s="1"/>
  <c r="AC103" i="16"/>
  <c r="AC219" i="18" s="1"/>
  <c r="N103" i="16"/>
  <c r="N219" i="18" s="1"/>
  <c r="D103" i="16"/>
  <c r="D219" i="18" s="1"/>
  <c r="M103" i="16"/>
  <c r="M219" i="18" s="1"/>
  <c r="AE103" i="16"/>
  <c r="AE219" i="18" s="1"/>
  <c r="AG103" i="16"/>
  <c r="AG219" i="18" s="1"/>
  <c r="AF103" i="16"/>
  <c r="AF219" i="18" s="1"/>
  <c r="AF97" i="16"/>
  <c r="AF194" i="18" s="1"/>
  <c r="Y97" i="16"/>
  <c r="Y194" i="18" s="1"/>
  <c r="I97" i="16"/>
  <c r="I194" i="18" s="1"/>
  <c r="Q97" i="16"/>
  <c r="Q194" i="18" s="1"/>
  <c r="E97" i="16"/>
  <c r="E194" i="18" s="1"/>
  <c r="J97" i="16"/>
  <c r="J194" i="18" s="1"/>
  <c r="Z97" i="16"/>
  <c r="Z194" i="18" s="1"/>
  <c r="AG97" i="16"/>
  <c r="AG194" i="18" s="1"/>
  <c r="U97" i="16"/>
  <c r="U194" i="18" s="1"/>
  <c r="N97" i="16"/>
  <c r="N194" i="18" s="1"/>
  <c r="AC97" i="16"/>
  <c r="AC194" i="18" s="1"/>
  <c r="F97" i="16"/>
  <c r="F194" i="18" s="1"/>
  <c r="G97" i="16"/>
  <c r="G194" i="18" s="1"/>
  <c r="W97" i="16"/>
  <c r="W194" i="18" s="1"/>
  <c r="D97" i="16"/>
  <c r="D194" i="18" s="1"/>
  <c r="T97" i="16"/>
  <c r="T194" i="18" s="1"/>
  <c r="R97" i="16"/>
  <c r="R194" i="18" s="1"/>
  <c r="K97" i="16"/>
  <c r="K194" i="18" s="1"/>
  <c r="AA97" i="16"/>
  <c r="AA194" i="18" s="1"/>
  <c r="H97" i="16"/>
  <c r="H194" i="18" s="1"/>
  <c r="X97" i="16"/>
  <c r="X194" i="18" s="1"/>
  <c r="V97" i="16"/>
  <c r="V194" i="18" s="1"/>
  <c r="O97" i="16"/>
  <c r="O194" i="18" s="1"/>
  <c r="AE97" i="16"/>
  <c r="AE194" i="18" s="1"/>
  <c r="L97" i="16"/>
  <c r="L194" i="18" s="1"/>
  <c r="AB97" i="16"/>
  <c r="AB194" i="18" s="1"/>
  <c r="S97" i="16"/>
  <c r="S194" i="18" s="1"/>
  <c r="B194" i="18"/>
  <c r="AD97" i="16"/>
  <c r="AD194" i="18" s="1"/>
  <c r="C97" i="16"/>
  <c r="C194" i="18" s="1"/>
  <c r="P97" i="16"/>
  <c r="P194" i="18" s="1"/>
  <c r="M97" i="16"/>
  <c r="M194" i="18" s="1"/>
  <c r="B183" i="18"/>
  <c r="C86" i="16"/>
  <c r="C183" i="18" s="1"/>
  <c r="H86" i="16"/>
  <c r="H183" i="18" s="1"/>
  <c r="X86" i="16"/>
  <c r="X183" i="18" s="1"/>
  <c r="O86" i="16"/>
  <c r="O183" i="18" s="1"/>
  <c r="D86" i="16"/>
  <c r="D183" i="18" s="1"/>
  <c r="T86" i="16"/>
  <c r="T183" i="18" s="1"/>
  <c r="I86" i="16"/>
  <c r="I183" i="18" s="1"/>
  <c r="AC86" i="16"/>
  <c r="AC183" i="18" s="1"/>
  <c r="AD86" i="16"/>
  <c r="AD183" i="18" s="1"/>
  <c r="AA86" i="16"/>
  <c r="AA183" i="18" s="1"/>
  <c r="P86" i="16"/>
  <c r="P183" i="18" s="1"/>
  <c r="G86" i="16"/>
  <c r="G183" i="18" s="1"/>
  <c r="U86" i="16"/>
  <c r="U183" i="18" s="1"/>
  <c r="F86" i="16"/>
  <c r="F183" i="18" s="1"/>
  <c r="N86" i="16"/>
  <c r="N183" i="18" s="1"/>
  <c r="V86" i="16"/>
  <c r="V183" i="18" s="1"/>
  <c r="K86" i="16"/>
  <c r="K183" i="18" s="1"/>
  <c r="W86" i="16"/>
  <c r="W183" i="18" s="1"/>
  <c r="E86" i="16"/>
  <c r="E183" i="18" s="1"/>
  <c r="J86" i="16"/>
  <c r="J183" i="18" s="1"/>
  <c r="Z86" i="16"/>
  <c r="Z183" i="18" s="1"/>
  <c r="Q86" i="16"/>
  <c r="Q183" i="18" s="1"/>
  <c r="Y86" i="16"/>
  <c r="Y183" i="18" s="1"/>
  <c r="AB86" i="16"/>
  <c r="AB183" i="18" s="1"/>
  <c r="M86" i="16"/>
  <c r="M183" i="18" s="1"/>
  <c r="R86" i="16"/>
  <c r="R183" i="18" s="1"/>
  <c r="L86" i="16"/>
  <c r="L183" i="18" s="1"/>
  <c r="S86" i="16"/>
  <c r="S183" i="18" s="1"/>
  <c r="AE86" i="16"/>
  <c r="AE183" i="18" s="1"/>
  <c r="AG86" i="16"/>
  <c r="AG183" i="18" s="1"/>
  <c r="AF86" i="16"/>
  <c r="AF183" i="18" s="1"/>
  <c r="B184" i="18"/>
  <c r="O87" i="16"/>
  <c r="O184" i="18" s="1"/>
  <c r="D87" i="16"/>
  <c r="D184" i="18" s="1"/>
  <c r="T87" i="16"/>
  <c r="T184" i="18" s="1"/>
  <c r="AA87" i="16"/>
  <c r="AA184" i="18" s="1"/>
  <c r="P87" i="16"/>
  <c r="P184" i="18" s="1"/>
  <c r="G87" i="16"/>
  <c r="G184" i="18" s="1"/>
  <c r="U87" i="16"/>
  <c r="U184" i="18" s="1"/>
  <c r="F87" i="16"/>
  <c r="F184" i="18" s="1"/>
  <c r="N87" i="16"/>
  <c r="N184" i="18" s="1"/>
  <c r="V87" i="16"/>
  <c r="V184" i="18" s="1"/>
  <c r="L87" i="16"/>
  <c r="L184" i="18" s="1"/>
  <c r="AB87" i="16"/>
  <c r="AB184" i="18" s="1"/>
  <c r="K87" i="16"/>
  <c r="K184" i="18" s="1"/>
  <c r="Y87" i="16"/>
  <c r="Y184" i="18" s="1"/>
  <c r="S87" i="16"/>
  <c r="S184" i="18" s="1"/>
  <c r="Q87" i="16"/>
  <c r="Q184" i="18" s="1"/>
  <c r="AC87" i="16"/>
  <c r="AC184" i="18" s="1"/>
  <c r="AD87" i="16"/>
  <c r="AD184" i="18" s="1"/>
  <c r="X87" i="16"/>
  <c r="X184" i="18" s="1"/>
  <c r="M87" i="16"/>
  <c r="M184" i="18" s="1"/>
  <c r="R87" i="16"/>
  <c r="R184" i="18" s="1"/>
  <c r="J87" i="16"/>
  <c r="J184" i="18" s="1"/>
  <c r="H87" i="16"/>
  <c r="H184" i="18" s="1"/>
  <c r="I87" i="16"/>
  <c r="I184" i="18" s="1"/>
  <c r="C87" i="16"/>
  <c r="C184" i="18" s="1"/>
  <c r="W87" i="16"/>
  <c r="W184" i="18" s="1"/>
  <c r="E87" i="16"/>
  <c r="E184" i="18" s="1"/>
  <c r="Z87" i="16"/>
  <c r="Z184" i="18" s="1"/>
  <c r="AF87" i="16"/>
  <c r="AF184" i="18" s="1"/>
  <c r="AE87" i="16"/>
  <c r="AE184" i="18" s="1"/>
  <c r="AG87" i="16"/>
  <c r="AG184" i="18" s="1"/>
  <c r="B185" i="18"/>
  <c r="AA88" i="16"/>
  <c r="AA185" i="18" s="1"/>
  <c r="P88" i="16"/>
  <c r="P185" i="18" s="1"/>
  <c r="L88" i="16"/>
  <c r="L185" i="18" s="1"/>
  <c r="AB88" i="16"/>
  <c r="AB185" i="18" s="1"/>
  <c r="K88" i="16"/>
  <c r="K185" i="18" s="1"/>
  <c r="Y88" i="16"/>
  <c r="Y185" i="18" s="1"/>
  <c r="S88" i="16"/>
  <c r="S185" i="18" s="1"/>
  <c r="Q88" i="16"/>
  <c r="Q185" i="18" s="1"/>
  <c r="C88" i="16"/>
  <c r="C185" i="18" s="1"/>
  <c r="H88" i="16"/>
  <c r="H185" i="18" s="1"/>
  <c r="X88" i="16"/>
  <c r="X185" i="18" s="1"/>
  <c r="W88" i="16"/>
  <c r="W185" i="18" s="1"/>
  <c r="E88" i="16"/>
  <c r="E185" i="18" s="1"/>
  <c r="M88" i="16"/>
  <c r="M185" i="18" s="1"/>
  <c r="J88" i="16"/>
  <c r="J185" i="18" s="1"/>
  <c r="R88" i="16"/>
  <c r="R185" i="18" s="1"/>
  <c r="Z88" i="16"/>
  <c r="Z185" i="18" s="1"/>
  <c r="T88" i="16"/>
  <c r="T185" i="18" s="1"/>
  <c r="U88" i="16"/>
  <c r="U185" i="18" s="1"/>
  <c r="F88" i="16"/>
  <c r="F185" i="18" s="1"/>
  <c r="V88" i="16"/>
  <c r="V185" i="18" s="1"/>
  <c r="D88" i="16"/>
  <c r="D185" i="18" s="1"/>
  <c r="I88" i="16"/>
  <c r="I185" i="18" s="1"/>
  <c r="O88" i="16"/>
  <c r="O185" i="18" s="1"/>
  <c r="AC88" i="16"/>
  <c r="AC185" i="18" s="1"/>
  <c r="G88" i="16"/>
  <c r="G185" i="18" s="1"/>
  <c r="N88" i="16"/>
  <c r="N185" i="18" s="1"/>
  <c r="AD88" i="16"/>
  <c r="AD185" i="18" s="1"/>
  <c r="AG88" i="16"/>
  <c r="AG185" i="18" s="1"/>
  <c r="AF88" i="16"/>
  <c r="AF185" i="18" s="1"/>
  <c r="AE88" i="16"/>
  <c r="AE185" i="18" s="1"/>
  <c r="B144" i="18"/>
  <c r="L66" i="16"/>
  <c r="L144" i="18" s="1"/>
  <c r="AB66" i="16"/>
  <c r="AB144" i="18" s="1"/>
  <c r="F66" i="16"/>
  <c r="F144" i="18" s="1"/>
  <c r="C66" i="16"/>
  <c r="C144" i="18" s="1"/>
  <c r="H66" i="16"/>
  <c r="H144" i="18" s="1"/>
  <c r="X66" i="16"/>
  <c r="X144" i="18" s="1"/>
  <c r="V66" i="16"/>
  <c r="V144" i="18" s="1"/>
  <c r="W66" i="16"/>
  <c r="W144" i="18" s="1"/>
  <c r="U66" i="16"/>
  <c r="U144" i="18" s="1"/>
  <c r="O66" i="16"/>
  <c r="O144" i="18" s="1"/>
  <c r="D66" i="16"/>
  <c r="D144" i="18" s="1"/>
  <c r="T66" i="16"/>
  <c r="T144" i="18" s="1"/>
  <c r="Y66" i="16"/>
  <c r="Y144" i="18" s="1"/>
  <c r="J66" i="16"/>
  <c r="J144" i="18" s="1"/>
  <c r="Q66" i="16"/>
  <c r="Q144" i="18" s="1"/>
  <c r="AD66" i="16"/>
  <c r="AD144" i="18" s="1"/>
  <c r="R66" i="16"/>
  <c r="R144" i="18" s="1"/>
  <c r="Z66" i="16"/>
  <c r="Z144" i="18" s="1"/>
  <c r="G66" i="16"/>
  <c r="G144" i="18" s="1"/>
  <c r="M66" i="16"/>
  <c r="M144" i="18" s="1"/>
  <c r="AA66" i="16"/>
  <c r="AA144" i="18" s="1"/>
  <c r="E66" i="16"/>
  <c r="E144" i="18" s="1"/>
  <c r="K66" i="16"/>
  <c r="K144" i="18" s="1"/>
  <c r="S66" i="16"/>
  <c r="S144" i="18" s="1"/>
  <c r="I66" i="16"/>
  <c r="I144" i="18" s="1"/>
  <c r="P66" i="16"/>
  <c r="P144" i="18" s="1"/>
  <c r="AC66" i="16"/>
  <c r="AC144" i="18" s="1"/>
  <c r="N66" i="16"/>
  <c r="N144" i="18" s="1"/>
  <c r="AG66" i="16"/>
  <c r="AG144" i="18" s="1"/>
  <c r="AE66" i="16"/>
  <c r="AE144" i="18" s="1"/>
  <c r="AF66" i="16"/>
  <c r="AF144" i="18" s="1"/>
  <c r="B149" i="18"/>
  <c r="AD71" i="16"/>
  <c r="AD149" i="18" s="1"/>
  <c r="Z71" i="16"/>
  <c r="Z149" i="18" s="1"/>
  <c r="V71" i="16"/>
  <c r="V149" i="18" s="1"/>
  <c r="R71" i="16"/>
  <c r="R149" i="18" s="1"/>
  <c r="N71" i="16"/>
  <c r="N149" i="18" s="1"/>
  <c r="J71" i="16"/>
  <c r="J149" i="18" s="1"/>
  <c r="F71" i="16"/>
  <c r="F149" i="18" s="1"/>
  <c r="AG71" i="16"/>
  <c r="AG149" i="18" s="1"/>
  <c r="AC71" i="16"/>
  <c r="AC149" i="18" s="1"/>
  <c r="Y71" i="16"/>
  <c r="Y149" i="18" s="1"/>
  <c r="U71" i="16"/>
  <c r="U149" i="18" s="1"/>
  <c r="Q71" i="16"/>
  <c r="Q149" i="18" s="1"/>
  <c r="M71" i="16"/>
  <c r="M149" i="18" s="1"/>
  <c r="I71" i="16"/>
  <c r="I149" i="18" s="1"/>
  <c r="E71" i="16"/>
  <c r="E149" i="18" s="1"/>
  <c r="AA71" i="16"/>
  <c r="AA149" i="18" s="1"/>
  <c r="S71" i="16"/>
  <c r="S149" i="18" s="1"/>
  <c r="K71" i="16"/>
  <c r="K149" i="18" s="1"/>
  <c r="C71" i="16"/>
  <c r="C149" i="18" s="1"/>
  <c r="AB71" i="16"/>
  <c r="AB149" i="18" s="1"/>
  <c r="D71" i="16"/>
  <c r="D149" i="18" s="1"/>
  <c r="AF71" i="16"/>
  <c r="AF149" i="18" s="1"/>
  <c r="X71" i="16"/>
  <c r="X149" i="18" s="1"/>
  <c r="P71" i="16"/>
  <c r="P149" i="18" s="1"/>
  <c r="H71" i="16"/>
  <c r="H149" i="18" s="1"/>
  <c r="L71" i="16"/>
  <c r="L149" i="18" s="1"/>
  <c r="AE71" i="16"/>
  <c r="AE149" i="18" s="1"/>
  <c r="W71" i="16"/>
  <c r="W149" i="18" s="1"/>
  <c r="O71" i="16"/>
  <c r="O149" i="18" s="1"/>
  <c r="G71" i="16"/>
  <c r="G149" i="18" s="1"/>
  <c r="T71" i="16"/>
  <c r="T149" i="18" s="1"/>
  <c r="B150" i="18"/>
  <c r="AF72" i="16"/>
  <c r="AF150" i="18" s="1"/>
  <c r="AB72" i="16"/>
  <c r="AB150" i="18" s="1"/>
  <c r="X72" i="16"/>
  <c r="X150" i="18" s="1"/>
  <c r="T72" i="16"/>
  <c r="T150" i="18" s="1"/>
  <c r="P72" i="16"/>
  <c r="P150" i="18" s="1"/>
  <c r="L72" i="16"/>
  <c r="L150" i="18" s="1"/>
  <c r="H72" i="16"/>
  <c r="H150" i="18" s="1"/>
  <c r="AE72" i="16"/>
  <c r="AE150" i="18" s="1"/>
  <c r="AA72" i="16"/>
  <c r="AA150" i="18" s="1"/>
  <c r="W72" i="16"/>
  <c r="W150" i="18" s="1"/>
  <c r="S72" i="16"/>
  <c r="S150" i="18" s="1"/>
  <c r="O72" i="16"/>
  <c r="O150" i="18" s="1"/>
  <c r="K72" i="16"/>
  <c r="K150" i="18" s="1"/>
  <c r="G72" i="16"/>
  <c r="G150" i="18" s="1"/>
  <c r="C72" i="16"/>
  <c r="C150" i="18" s="1"/>
  <c r="AD72" i="16"/>
  <c r="AD150" i="18" s="1"/>
  <c r="Z72" i="16"/>
  <c r="Z150" i="18" s="1"/>
  <c r="V72" i="16"/>
  <c r="V150" i="18" s="1"/>
  <c r="R72" i="16"/>
  <c r="R150" i="18" s="1"/>
  <c r="N72" i="16"/>
  <c r="N150" i="18" s="1"/>
  <c r="J72" i="16"/>
  <c r="J150" i="18" s="1"/>
  <c r="F72" i="16"/>
  <c r="F150" i="18" s="1"/>
  <c r="AG72" i="16"/>
  <c r="AG150" i="18" s="1"/>
  <c r="Q72" i="16"/>
  <c r="Q150" i="18" s="1"/>
  <c r="D72" i="16"/>
  <c r="D150" i="18" s="1"/>
  <c r="AC72" i="16"/>
  <c r="AC150" i="18" s="1"/>
  <c r="M72" i="16"/>
  <c r="M150" i="18" s="1"/>
  <c r="U72" i="16"/>
  <c r="U150" i="18" s="1"/>
  <c r="E72" i="16"/>
  <c r="E150" i="18" s="1"/>
  <c r="Y72" i="16"/>
  <c r="Y150" i="18" s="1"/>
  <c r="I72" i="16"/>
  <c r="I150" i="18" s="1"/>
  <c r="B151" i="18"/>
  <c r="AG73" i="16"/>
  <c r="AG151" i="18" s="1"/>
  <c r="AC73" i="16"/>
  <c r="AC151" i="18" s="1"/>
  <c r="Y73" i="16"/>
  <c r="Y151" i="18" s="1"/>
  <c r="U73" i="16"/>
  <c r="U151" i="18" s="1"/>
  <c r="Q73" i="16"/>
  <c r="Q151" i="18" s="1"/>
  <c r="M73" i="16"/>
  <c r="M151" i="18" s="1"/>
  <c r="I73" i="16"/>
  <c r="I151" i="18" s="1"/>
  <c r="E73" i="16"/>
  <c r="E151" i="18" s="1"/>
  <c r="AF73" i="16"/>
  <c r="AF151" i="18" s="1"/>
  <c r="AB73" i="16"/>
  <c r="AB151" i="18" s="1"/>
  <c r="X73" i="16"/>
  <c r="X151" i="18" s="1"/>
  <c r="T73" i="16"/>
  <c r="T151" i="18" s="1"/>
  <c r="P73" i="16"/>
  <c r="P151" i="18" s="1"/>
  <c r="L73" i="16"/>
  <c r="L151" i="18" s="1"/>
  <c r="H73" i="16"/>
  <c r="H151" i="18" s="1"/>
  <c r="D73" i="16"/>
  <c r="D151" i="18" s="1"/>
  <c r="AE73" i="16"/>
  <c r="AE151" i="18" s="1"/>
  <c r="AA73" i="16"/>
  <c r="AA151" i="18" s="1"/>
  <c r="W73" i="16"/>
  <c r="W151" i="18" s="1"/>
  <c r="S73" i="16"/>
  <c r="S151" i="18" s="1"/>
  <c r="O73" i="16"/>
  <c r="O151" i="18" s="1"/>
  <c r="K73" i="16"/>
  <c r="K151" i="18" s="1"/>
  <c r="G73" i="16"/>
  <c r="G151" i="18" s="1"/>
  <c r="C73" i="16"/>
  <c r="C151" i="18" s="1"/>
  <c r="R73" i="16"/>
  <c r="R151" i="18" s="1"/>
  <c r="F73" i="16"/>
  <c r="F151" i="18" s="1"/>
  <c r="AD73" i="16"/>
  <c r="AD151" i="18" s="1"/>
  <c r="N73" i="16"/>
  <c r="N151" i="18" s="1"/>
  <c r="Z73" i="16"/>
  <c r="Z151" i="18" s="1"/>
  <c r="J73" i="16"/>
  <c r="J151" i="18" s="1"/>
  <c r="V73" i="16"/>
  <c r="V151" i="18" s="1"/>
  <c r="B107" i="18"/>
  <c r="H48" i="16"/>
  <c r="H107" i="18" s="1"/>
  <c r="W48" i="16"/>
  <c r="W107" i="18" s="1"/>
  <c r="N48" i="16"/>
  <c r="N107" i="18" s="1"/>
  <c r="Y48" i="16"/>
  <c r="Y107" i="18" s="1"/>
  <c r="D48" i="16"/>
  <c r="D107" i="18" s="1"/>
  <c r="AA48" i="16"/>
  <c r="AA107" i="18" s="1"/>
  <c r="Q48" i="16"/>
  <c r="Q107" i="18" s="1"/>
  <c r="Z48" i="16"/>
  <c r="Z107" i="18" s="1"/>
  <c r="P48" i="16"/>
  <c r="P107" i="18" s="1"/>
  <c r="S48" i="16"/>
  <c r="S107" i="18" s="1"/>
  <c r="E48" i="16"/>
  <c r="E107" i="18" s="1"/>
  <c r="J48" i="16"/>
  <c r="J107" i="18" s="1"/>
  <c r="M48" i="16"/>
  <c r="M107" i="18" s="1"/>
  <c r="AD48" i="16"/>
  <c r="AD107" i="18" s="1"/>
  <c r="V48" i="16"/>
  <c r="V107" i="18" s="1"/>
  <c r="C48" i="16"/>
  <c r="C107" i="18" s="1"/>
  <c r="T48" i="16"/>
  <c r="T107" i="18" s="1"/>
  <c r="U48" i="16"/>
  <c r="U107" i="18" s="1"/>
  <c r="K48" i="16"/>
  <c r="K107" i="18" s="1"/>
  <c r="L48" i="16"/>
  <c r="L107" i="18" s="1"/>
  <c r="R48" i="16"/>
  <c r="R107" i="18" s="1"/>
  <c r="X48" i="16"/>
  <c r="X107" i="18" s="1"/>
  <c r="I48" i="16"/>
  <c r="I107" i="18" s="1"/>
  <c r="AB48" i="16"/>
  <c r="AB107" i="18" s="1"/>
  <c r="G48" i="16"/>
  <c r="G107" i="18" s="1"/>
  <c r="AC48" i="16"/>
  <c r="AC107" i="18" s="1"/>
  <c r="F48" i="16"/>
  <c r="F107" i="18" s="1"/>
  <c r="O48" i="16"/>
  <c r="O107" i="18" s="1"/>
  <c r="AE48" i="16"/>
  <c r="AE107" i="18" s="1"/>
  <c r="AG48" i="16"/>
  <c r="AG107" i="18" s="1"/>
  <c r="AF48" i="16"/>
  <c r="AF107" i="18" s="1"/>
  <c r="B109" i="18"/>
  <c r="S50" i="16"/>
  <c r="S109" i="18" s="1"/>
  <c r="W50" i="16"/>
  <c r="W109" i="18" s="1"/>
  <c r="H50" i="16"/>
  <c r="H109" i="18" s="1"/>
  <c r="P50" i="16"/>
  <c r="P109" i="18" s="1"/>
  <c r="C50" i="16"/>
  <c r="C109" i="18" s="1"/>
  <c r="O50" i="16"/>
  <c r="O109" i="18" s="1"/>
  <c r="I50" i="16"/>
  <c r="I109" i="18" s="1"/>
  <c r="AC50" i="16"/>
  <c r="AC109" i="18" s="1"/>
  <c r="T50" i="16"/>
  <c r="T109" i="18" s="1"/>
  <c r="X50" i="16"/>
  <c r="X109" i="18" s="1"/>
  <c r="K50" i="16"/>
  <c r="K109" i="18" s="1"/>
  <c r="U50" i="16"/>
  <c r="U109" i="18" s="1"/>
  <c r="J50" i="16"/>
  <c r="J109" i="18" s="1"/>
  <c r="R50" i="16"/>
  <c r="R109" i="18" s="1"/>
  <c r="AB50" i="16"/>
  <c r="AB109" i="18" s="1"/>
  <c r="G50" i="16"/>
  <c r="G109" i="18" s="1"/>
  <c r="M50" i="16"/>
  <c r="M109" i="18" s="1"/>
  <c r="N50" i="16"/>
  <c r="N109" i="18" s="1"/>
  <c r="L50" i="16"/>
  <c r="L109" i="18" s="1"/>
  <c r="Y50" i="16"/>
  <c r="Y109" i="18" s="1"/>
  <c r="Z50" i="16"/>
  <c r="Z109" i="18" s="1"/>
  <c r="AA50" i="16"/>
  <c r="AA109" i="18" s="1"/>
  <c r="Q50" i="16"/>
  <c r="Q109" i="18" s="1"/>
  <c r="E50" i="16"/>
  <c r="E109" i="18" s="1"/>
  <c r="F50" i="16"/>
  <c r="F109" i="18" s="1"/>
  <c r="V50" i="16"/>
  <c r="V109" i="18" s="1"/>
  <c r="AD50" i="16"/>
  <c r="AD109" i="18" s="1"/>
  <c r="D50" i="16"/>
  <c r="D109" i="18" s="1"/>
  <c r="AE50" i="16"/>
  <c r="AE109" i="18" s="1"/>
  <c r="AG50" i="16"/>
  <c r="AG109" i="18" s="1"/>
  <c r="AF50" i="16"/>
  <c r="AF109" i="18" s="1"/>
  <c r="B225" i="18"/>
  <c r="AD109" i="16"/>
  <c r="AD225" i="18" s="1"/>
  <c r="Z109" i="16"/>
  <c r="Z225" i="18" s="1"/>
  <c r="V109" i="16"/>
  <c r="V225" i="18" s="1"/>
  <c r="R109" i="16"/>
  <c r="R225" i="18" s="1"/>
  <c r="N109" i="16"/>
  <c r="N225" i="18" s="1"/>
  <c r="J109" i="16"/>
  <c r="J225" i="18" s="1"/>
  <c r="F109" i="16"/>
  <c r="F225" i="18" s="1"/>
  <c r="AG109" i="16"/>
  <c r="AG225" i="18" s="1"/>
  <c r="AB109" i="16"/>
  <c r="AB225" i="18" s="1"/>
  <c r="W109" i="16"/>
  <c r="W225" i="18" s="1"/>
  <c r="Q109" i="16"/>
  <c r="Q225" i="18" s="1"/>
  <c r="L109" i="16"/>
  <c r="L225" i="18" s="1"/>
  <c r="G109" i="16"/>
  <c r="G225" i="18" s="1"/>
  <c r="AF109" i="16"/>
  <c r="AF225" i="18" s="1"/>
  <c r="AA109" i="16"/>
  <c r="AA225" i="18" s="1"/>
  <c r="U109" i="16"/>
  <c r="U225" i="18" s="1"/>
  <c r="P109" i="16"/>
  <c r="P225" i="18" s="1"/>
  <c r="K109" i="16"/>
  <c r="K225" i="18" s="1"/>
  <c r="E109" i="16"/>
  <c r="E225" i="18" s="1"/>
  <c r="AE109" i="16"/>
  <c r="AE225" i="18" s="1"/>
  <c r="Y109" i="16"/>
  <c r="Y225" i="18" s="1"/>
  <c r="T109" i="16"/>
  <c r="T225" i="18" s="1"/>
  <c r="O109" i="16"/>
  <c r="O225" i="18" s="1"/>
  <c r="I109" i="16"/>
  <c r="I225" i="18" s="1"/>
  <c r="D109" i="16"/>
  <c r="D225" i="18" s="1"/>
  <c r="X109" i="16"/>
  <c r="X225" i="18" s="1"/>
  <c r="C109" i="16"/>
  <c r="C225" i="18" s="1"/>
  <c r="S109" i="16"/>
  <c r="S225" i="18" s="1"/>
  <c r="M109" i="16"/>
  <c r="M225" i="18" s="1"/>
  <c r="AC109" i="16"/>
  <c r="AC225" i="18" s="1"/>
  <c r="H109" i="16"/>
  <c r="H225" i="18" s="1"/>
  <c r="B227" i="18"/>
  <c r="AF111" i="16"/>
  <c r="AF227" i="18" s="1"/>
  <c r="AB111" i="16"/>
  <c r="AB227" i="18" s="1"/>
  <c r="X111" i="16"/>
  <c r="X227" i="18" s="1"/>
  <c r="T111" i="16"/>
  <c r="T227" i="18" s="1"/>
  <c r="P111" i="16"/>
  <c r="P227" i="18" s="1"/>
  <c r="L111" i="16"/>
  <c r="L227" i="18" s="1"/>
  <c r="H111" i="16"/>
  <c r="H227" i="18" s="1"/>
  <c r="D111" i="16"/>
  <c r="D227" i="18" s="1"/>
  <c r="AD111" i="16"/>
  <c r="AD227" i="18" s="1"/>
  <c r="Y111" i="16"/>
  <c r="Y227" i="18" s="1"/>
  <c r="S111" i="16"/>
  <c r="S227" i="18" s="1"/>
  <c r="N111" i="16"/>
  <c r="N227" i="18" s="1"/>
  <c r="I111" i="16"/>
  <c r="I227" i="18" s="1"/>
  <c r="C111" i="16"/>
  <c r="C227" i="18" s="1"/>
  <c r="AC111" i="16"/>
  <c r="AC227" i="18" s="1"/>
  <c r="W111" i="16"/>
  <c r="W227" i="18" s="1"/>
  <c r="R111" i="16"/>
  <c r="R227" i="18" s="1"/>
  <c r="M111" i="16"/>
  <c r="M227" i="18" s="1"/>
  <c r="G111" i="16"/>
  <c r="G227" i="18" s="1"/>
  <c r="AG111" i="16"/>
  <c r="AG227" i="18" s="1"/>
  <c r="AA111" i="16"/>
  <c r="AA227" i="18" s="1"/>
  <c r="V111" i="16"/>
  <c r="V227" i="18" s="1"/>
  <c r="Q111" i="16"/>
  <c r="Q227" i="18" s="1"/>
  <c r="K111" i="16"/>
  <c r="K227" i="18" s="1"/>
  <c r="F111" i="16"/>
  <c r="F227" i="18" s="1"/>
  <c r="Z111" i="16"/>
  <c r="Z227" i="18" s="1"/>
  <c r="E111" i="16"/>
  <c r="E227" i="18" s="1"/>
  <c r="U111" i="16"/>
  <c r="U227" i="18" s="1"/>
  <c r="O111" i="16"/>
  <c r="O227" i="18" s="1"/>
  <c r="AE111" i="16"/>
  <c r="AE227" i="18" s="1"/>
  <c r="J111" i="16"/>
  <c r="J227" i="18" s="1"/>
  <c r="B191" i="18"/>
  <c r="AF94" i="16"/>
  <c r="AF191" i="18" s="1"/>
  <c r="AB94" i="16"/>
  <c r="AB191" i="18" s="1"/>
  <c r="X94" i="16"/>
  <c r="X191" i="18" s="1"/>
  <c r="T94" i="16"/>
  <c r="T191" i="18" s="1"/>
  <c r="P94" i="16"/>
  <c r="P191" i="18" s="1"/>
  <c r="L94" i="16"/>
  <c r="L191" i="18" s="1"/>
  <c r="H94" i="16"/>
  <c r="H191" i="18" s="1"/>
  <c r="D94" i="16"/>
  <c r="D191" i="18" s="1"/>
  <c r="AE94" i="16"/>
  <c r="AE191" i="18" s="1"/>
  <c r="AA94" i="16"/>
  <c r="AA191" i="18" s="1"/>
  <c r="W94" i="16"/>
  <c r="W191" i="18" s="1"/>
  <c r="S94" i="16"/>
  <c r="S191" i="18" s="1"/>
  <c r="O94" i="16"/>
  <c r="O191" i="18" s="1"/>
  <c r="K94" i="16"/>
  <c r="K191" i="18" s="1"/>
  <c r="G94" i="16"/>
  <c r="G191" i="18" s="1"/>
  <c r="C94" i="16"/>
  <c r="C191" i="18" s="1"/>
  <c r="AD94" i="16"/>
  <c r="AD191" i="18" s="1"/>
  <c r="Z94" i="16"/>
  <c r="Z191" i="18" s="1"/>
  <c r="V94" i="16"/>
  <c r="V191" i="18" s="1"/>
  <c r="R94" i="16"/>
  <c r="R191" i="18" s="1"/>
  <c r="N94" i="16"/>
  <c r="N191" i="18" s="1"/>
  <c r="J94" i="16"/>
  <c r="J191" i="18" s="1"/>
  <c r="F94" i="16"/>
  <c r="F191" i="18" s="1"/>
  <c r="AG94" i="16"/>
  <c r="AG191" i="18" s="1"/>
  <c r="Q94" i="16"/>
  <c r="Q191" i="18" s="1"/>
  <c r="AC94" i="16"/>
  <c r="AC191" i="18" s="1"/>
  <c r="M94" i="16"/>
  <c r="M191" i="18" s="1"/>
  <c r="Y94" i="16"/>
  <c r="Y191" i="18" s="1"/>
  <c r="I94" i="16"/>
  <c r="I191" i="18" s="1"/>
  <c r="U94" i="16"/>
  <c r="U191" i="18" s="1"/>
  <c r="E94" i="16"/>
  <c r="E191" i="18" s="1"/>
  <c r="AE74" i="16"/>
  <c r="AE152" i="18" s="1"/>
  <c r="AB74" i="16"/>
  <c r="AB152" i="18" s="1"/>
  <c r="D74" i="16"/>
  <c r="D152" i="18" s="1"/>
  <c r="P74" i="16"/>
  <c r="P152" i="18" s="1"/>
  <c r="T74" i="16"/>
  <c r="T152" i="18" s="1"/>
  <c r="AF74" i="16"/>
  <c r="AF152" i="18" s="1"/>
  <c r="X74" i="16"/>
  <c r="X152" i="18" s="1"/>
  <c r="R74" i="16"/>
  <c r="R152" i="18" s="1"/>
  <c r="I74" i="16"/>
  <c r="I152" i="18" s="1"/>
  <c r="Y74" i="16"/>
  <c r="Y152" i="18" s="1"/>
  <c r="C74" i="16"/>
  <c r="C152" i="18" s="1"/>
  <c r="S74" i="16"/>
  <c r="S152" i="18" s="1"/>
  <c r="B152" i="18"/>
  <c r="F74" i="16"/>
  <c r="F152" i="18" s="1"/>
  <c r="V74" i="16"/>
  <c r="V152" i="18" s="1"/>
  <c r="M74" i="16"/>
  <c r="M152" i="18" s="1"/>
  <c r="AC74" i="16"/>
  <c r="AC152" i="18" s="1"/>
  <c r="G74" i="16"/>
  <c r="G152" i="18" s="1"/>
  <c r="W74" i="16"/>
  <c r="W152" i="18" s="1"/>
  <c r="L74" i="16"/>
  <c r="L152" i="18" s="1"/>
  <c r="J74" i="16"/>
  <c r="J152" i="18" s="1"/>
  <c r="Z74" i="16"/>
  <c r="Z152" i="18" s="1"/>
  <c r="Q74" i="16"/>
  <c r="Q152" i="18" s="1"/>
  <c r="AG74" i="16"/>
  <c r="AG152" i="18" s="1"/>
  <c r="K74" i="16"/>
  <c r="K152" i="18" s="1"/>
  <c r="AA74" i="16"/>
  <c r="AA152" i="18" s="1"/>
  <c r="AD74" i="16"/>
  <c r="AD152" i="18" s="1"/>
  <c r="E74" i="16"/>
  <c r="E152" i="18" s="1"/>
  <c r="U74" i="16"/>
  <c r="U152" i="18" s="1"/>
  <c r="N74" i="16"/>
  <c r="N152" i="18" s="1"/>
  <c r="H74" i="16"/>
  <c r="H152" i="18" s="1"/>
  <c r="O74" i="16"/>
  <c r="O152" i="18" s="1"/>
  <c r="AG79" i="16"/>
  <c r="AG157" i="18" s="1"/>
  <c r="AC79" i="16"/>
  <c r="AC157" i="18" s="1"/>
  <c r="Y79" i="16"/>
  <c r="Y157" i="18" s="1"/>
  <c r="U79" i="16"/>
  <c r="U157" i="18" s="1"/>
  <c r="Q79" i="16"/>
  <c r="Q157" i="18" s="1"/>
  <c r="M79" i="16"/>
  <c r="M157" i="18" s="1"/>
  <c r="I79" i="16"/>
  <c r="I157" i="18" s="1"/>
  <c r="E79" i="16"/>
  <c r="E157" i="18" s="1"/>
  <c r="AF79" i="16"/>
  <c r="AF157" i="18" s="1"/>
  <c r="AB79" i="16"/>
  <c r="AB157" i="18" s="1"/>
  <c r="X79" i="16"/>
  <c r="X157" i="18" s="1"/>
  <c r="T79" i="16"/>
  <c r="T157" i="18" s="1"/>
  <c r="P79" i="16"/>
  <c r="P157" i="18" s="1"/>
  <c r="L79" i="16"/>
  <c r="L157" i="18" s="1"/>
  <c r="H79" i="16"/>
  <c r="H157" i="18" s="1"/>
  <c r="D79" i="16"/>
  <c r="D157" i="18" s="1"/>
  <c r="AE79" i="16"/>
  <c r="AE157" i="18" s="1"/>
  <c r="AA79" i="16"/>
  <c r="AA157" i="18" s="1"/>
  <c r="W79" i="16"/>
  <c r="W157" i="18" s="1"/>
  <c r="S79" i="16"/>
  <c r="S157" i="18" s="1"/>
  <c r="O79" i="16"/>
  <c r="O157" i="18" s="1"/>
  <c r="K79" i="16"/>
  <c r="K157" i="18" s="1"/>
  <c r="G79" i="16"/>
  <c r="G157" i="18" s="1"/>
  <c r="C79" i="16"/>
  <c r="C157" i="18" s="1"/>
  <c r="B157" i="18"/>
  <c r="R79" i="16"/>
  <c r="R157" i="18" s="1"/>
  <c r="AD79" i="16"/>
  <c r="AD157" i="18" s="1"/>
  <c r="N79" i="16"/>
  <c r="N157" i="18" s="1"/>
  <c r="Z79" i="16"/>
  <c r="Z157" i="18" s="1"/>
  <c r="J79" i="16"/>
  <c r="J157" i="18" s="1"/>
  <c r="V79" i="16"/>
  <c r="V157" i="18" s="1"/>
  <c r="F79" i="16"/>
  <c r="F157" i="18" s="1"/>
  <c r="B111" i="18"/>
  <c r="W52" i="16"/>
  <c r="W111" i="18" s="1"/>
  <c r="AD52" i="16"/>
  <c r="AD111" i="18" s="1"/>
  <c r="H52" i="16"/>
  <c r="H111" i="18" s="1"/>
  <c r="X52" i="16"/>
  <c r="X111" i="18" s="1"/>
  <c r="O52" i="16"/>
  <c r="O111" i="18" s="1"/>
  <c r="N52" i="16"/>
  <c r="N111" i="18" s="1"/>
  <c r="D52" i="16"/>
  <c r="D111" i="18" s="1"/>
  <c r="T52" i="16"/>
  <c r="T111" i="18" s="1"/>
  <c r="Y52" i="16"/>
  <c r="Y111" i="18" s="1"/>
  <c r="Q52" i="16"/>
  <c r="Q111" i="18" s="1"/>
  <c r="AA52" i="16"/>
  <c r="AA111" i="18" s="1"/>
  <c r="F52" i="16"/>
  <c r="F111" i="18" s="1"/>
  <c r="P52" i="16"/>
  <c r="P111" i="18" s="1"/>
  <c r="E52" i="16"/>
  <c r="E111" i="18" s="1"/>
  <c r="J52" i="16"/>
  <c r="J111" i="18" s="1"/>
  <c r="M52" i="16"/>
  <c r="M111" i="18" s="1"/>
  <c r="C52" i="16"/>
  <c r="C111" i="18" s="1"/>
  <c r="V52" i="16"/>
  <c r="V111" i="18" s="1"/>
  <c r="G52" i="16"/>
  <c r="G111" i="18" s="1"/>
  <c r="S52" i="16"/>
  <c r="S111" i="18" s="1"/>
  <c r="R52" i="16"/>
  <c r="R111" i="18" s="1"/>
  <c r="AC52" i="16"/>
  <c r="AC111" i="18" s="1"/>
  <c r="L52" i="16"/>
  <c r="L111" i="18" s="1"/>
  <c r="I52" i="16"/>
  <c r="I111" i="18" s="1"/>
  <c r="K52" i="16"/>
  <c r="K111" i="18" s="1"/>
  <c r="AB52" i="16"/>
  <c r="AB111" i="18" s="1"/>
  <c r="Z52" i="16"/>
  <c r="Z111" i="18" s="1"/>
  <c r="U52" i="16"/>
  <c r="U111" i="18" s="1"/>
  <c r="AF52" i="16"/>
  <c r="AF111" i="18" s="1"/>
  <c r="AG52" i="16"/>
  <c r="AG111" i="18" s="1"/>
  <c r="AE52" i="16"/>
  <c r="AE111" i="18" s="1"/>
  <c r="B113" i="18"/>
  <c r="AE54" i="16"/>
  <c r="AE113" i="18" s="1"/>
  <c r="AA54" i="16"/>
  <c r="AA113" i="18" s="1"/>
  <c r="W54" i="16"/>
  <c r="W113" i="18" s="1"/>
  <c r="S54" i="16"/>
  <c r="S113" i="18" s="1"/>
  <c r="O54" i="16"/>
  <c r="O113" i="18" s="1"/>
  <c r="K54" i="16"/>
  <c r="K113" i="18" s="1"/>
  <c r="G54" i="16"/>
  <c r="G113" i="18" s="1"/>
  <c r="C54" i="16"/>
  <c r="C113" i="18" s="1"/>
  <c r="AF54" i="16"/>
  <c r="AF113" i="18" s="1"/>
  <c r="X54" i="16"/>
  <c r="X113" i="18" s="1"/>
  <c r="P54" i="16"/>
  <c r="P113" i="18" s="1"/>
  <c r="H54" i="16"/>
  <c r="H113" i="18" s="1"/>
  <c r="AD54" i="16"/>
  <c r="AD113" i="18" s="1"/>
  <c r="Z54" i="16"/>
  <c r="Z113" i="18" s="1"/>
  <c r="V54" i="16"/>
  <c r="V113" i="18" s="1"/>
  <c r="R54" i="16"/>
  <c r="R113" i="18" s="1"/>
  <c r="N54" i="16"/>
  <c r="N113" i="18" s="1"/>
  <c r="J54" i="16"/>
  <c r="J113" i="18" s="1"/>
  <c r="F54" i="16"/>
  <c r="F113" i="18" s="1"/>
  <c r="AB54" i="16"/>
  <c r="AB113" i="18" s="1"/>
  <c r="L54" i="16"/>
  <c r="L113" i="18" s="1"/>
  <c r="AG54" i="16"/>
  <c r="AG113" i="18" s="1"/>
  <c r="AC54" i="16"/>
  <c r="AC113" i="18" s="1"/>
  <c r="Y54" i="16"/>
  <c r="Y113" i="18" s="1"/>
  <c r="U54" i="16"/>
  <c r="U113" i="18" s="1"/>
  <c r="Q54" i="16"/>
  <c r="Q113" i="18" s="1"/>
  <c r="M54" i="16"/>
  <c r="M113" i="18" s="1"/>
  <c r="I54" i="16"/>
  <c r="I113" i="18" s="1"/>
  <c r="E54" i="16"/>
  <c r="E113" i="18" s="1"/>
  <c r="T54" i="16"/>
  <c r="T113" i="18" s="1"/>
  <c r="D54" i="16"/>
  <c r="D113" i="18" s="1"/>
  <c r="AF113" i="16"/>
  <c r="AF229" i="18" s="1"/>
  <c r="AB113" i="16"/>
  <c r="AB229" i="18" s="1"/>
  <c r="X113" i="16"/>
  <c r="X229" i="18" s="1"/>
  <c r="T113" i="16"/>
  <c r="T229" i="18" s="1"/>
  <c r="P113" i="16"/>
  <c r="P229" i="18" s="1"/>
  <c r="L113" i="16"/>
  <c r="L229" i="18" s="1"/>
  <c r="H113" i="16"/>
  <c r="H229" i="18" s="1"/>
  <c r="D113" i="16"/>
  <c r="D229" i="18" s="1"/>
  <c r="B229" i="18"/>
  <c r="AD113" i="16"/>
  <c r="AD229" i="18" s="1"/>
  <c r="Y113" i="16"/>
  <c r="Y229" i="18" s="1"/>
  <c r="S113" i="16"/>
  <c r="S229" i="18" s="1"/>
  <c r="N113" i="16"/>
  <c r="N229" i="18" s="1"/>
  <c r="I113" i="16"/>
  <c r="I229" i="18" s="1"/>
  <c r="C113" i="16"/>
  <c r="C229" i="18" s="1"/>
  <c r="AC113" i="16"/>
  <c r="AC229" i="18" s="1"/>
  <c r="W113" i="16"/>
  <c r="W229" i="18" s="1"/>
  <c r="R113" i="16"/>
  <c r="R229" i="18" s="1"/>
  <c r="M113" i="16"/>
  <c r="M229" i="18" s="1"/>
  <c r="G113" i="16"/>
  <c r="G229" i="18" s="1"/>
  <c r="AG113" i="16"/>
  <c r="AG229" i="18" s="1"/>
  <c r="AA113" i="16"/>
  <c r="AA229" i="18" s="1"/>
  <c r="V113" i="16"/>
  <c r="V229" i="18" s="1"/>
  <c r="Q113" i="16"/>
  <c r="Q229" i="18" s="1"/>
  <c r="K113" i="16"/>
  <c r="K229" i="18" s="1"/>
  <c r="F113" i="16"/>
  <c r="F229" i="18" s="1"/>
  <c r="O113" i="16"/>
  <c r="O229" i="18" s="1"/>
  <c r="AE113" i="16"/>
  <c r="AE229" i="18" s="1"/>
  <c r="J113" i="16"/>
  <c r="J229" i="18" s="1"/>
  <c r="Z113" i="16"/>
  <c r="Z229" i="18" s="1"/>
  <c r="E113" i="16"/>
  <c r="E229" i="18" s="1"/>
  <c r="U113" i="16"/>
  <c r="U229" i="18" s="1"/>
  <c r="AF115" i="16"/>
  <c r="AF231" i="18" s="1"/>
  <c r="AB115" i="16"/>
  <c r="AB231" i="18" s="1"/>
  <c r="X115" i="16"/>
  <c r="X231" i="18" s="1"/>
  <c r="T115" i="16"/>
  <c r="T231" i="18" s="1"/>
  <c r="P115" i="16"/>
  <c r="P231" i="18" s="1"/>
  <c r="B231" i="18"/>
  <c r="AE115" i="16"/>
  <c r="AE231" i="18" s="1"/>
  <c r="AA115" i="16"/>
  <c r="AA231" i="18" s="1"/>
  <c r="W115" i="16"/>
  <c r="W231" i="18" s="1"/>
  <c r="S115" i="16"/>
  <c r="S231" i="18" s="1"/>
  <c r="O115" i="16"/>
  <c r="O231" i="18" s="1"/>
  <c r="AD115" i="16"/>
  <c r="AD231" i="18" s="1"/>
  <c r="Z115" i="16"/>
  <c r="Z231" i="18" s="1"/>
  <c r="V115" i="16"/>
  <c r="V231" i="18" s="1"/>
  <c r="R115" i="16"/>
  <c r="R231" i="18" s="1"/>
  <c r="N115" i="16"/>
  <c r="N231" i="18" s="1"/>
  <c r="J115" i="16"/>
  <c r="J231" i="18" s="1"/>
  <c r="F115" i="16"/>
  <c r="F231" i="18" s="1"/>
  <c r="U115" i="16"/>
  <c r="U231" i="18" s="1"/>
  <c r="K115" i="16"/>
  <c r="K231" i="18" s="1"/>
  <c r="E115" i="16"/>
  <c r="E231" i="18" s="1"/>
  <c r="AG115" i="16"/>
  <c r="AG231" i="18" s="1"/>
  <c r="Q115" i="16"/>
  <c r="Q231" i="18" s="1"/>
  <c r="I115" i="16"/>
  <c r="I231" i="18" s="1"/>
  <c r="D115" i="16"/>
  <c r="D231" i="18" s="1"/>
  <c r="AC115" i="16"/>
  <c r="AC231" i="18" s="1"/>
  <c r="M115" i="16"/>
  <c r="M231" i="18" s="1"/>
  <c r="H115" i="16"/>
  <c r="H231" i="18" s="1"/>
  <c r="C115" i="16"/>
  <c r="C231" i="18" s="1"/>
  <c r="Y115" i="16"/>
  <c r="Y231" i="18" s="1"/>
  <c r="L115" i="16"/>
  <c r="L231" i="18" s="1"/>
  <c r="G115" i="16"/>
  <c r="G231" i="18" s="1"/>
  <c r="B145" i="18"/>
  <c r="N67" i="16"/>
  <c r="N145" i="18" s="1"/>
  <c r="F67" i="16"/>
  <c r="F145" i="18" s="1"/>
  <c r="C67" i="16"/>
  <c r="C145" i="18" s="1"/>
  <c r="H67" i="16"/>
  <c r="H145" i="18" s="1"/>
  <c r="X67" i="16"/>
  <c r="X145" i="18" s="1"/>
  <c r="AD67" i="16"/>
  <c r="AD145" i="18" s="1"/>
  <c r="O67" i="16"/>
  <c r="O145" i="18" s="1"/>
  <c r="D67" i="16"/>
  <c r="D145" i="18" s="1"/>
  <c r="T67" i="16"/>
  <c r="T145" i="18" s="1"/>
  <c r="Y67" i="16"/>
  <c r="Y145" i="18" s="1"/>
  <c r="Q67" i="16"/>
  <c r="Q145" i="18" s="1"/>
  <c r="R67" i="16"/>
  <c r="R145" i="18" s="1"/>
  <c r="V67" i="16"/>
  <c r="V145" i="18" s="1"/>
  <c r="AA67" i="16"/>
  <c r="AA145" i="18" s="1"/>
  <c r="P67" i="16"/>
  <c r="P145" i="18" s="1"/>
  <c r="J67" i="16"/>
  <c r="J145" i="18" s="1"/>
  <c r="E67" i="16"/>
  <c r="E145" i="18" s="1"/>
  <c r="G67" i="16"/>
  <c r="G145" i="18" s="1"/>
  <c r="M67" i="16"/>
  <c r="M145" i="18" s="1"/>
  <c r="AC67" i="16"/>
  <c r="AC145" i="18" s="1"/>
  <c r="U67" i="16"/>
  <c r="U145" i="18" s="1"/>
  <c r="AB67" i="16"/>
  <c r="AB145" i="18" s="1"/>
  <c r="K67" i="16"/>
  <c r="K145" i="18" s="1"/>
  <c r="S67" i="16"/>
  <c r="S145" i="18" s="1"/>
  <c r="I67" i="16"/>
  <c r="I145" i="18" s="1"/>
  <c r="L67" i="16"/>
  <c r="L145" i="18" s="1"/>
  <c r="Z67" i="16"/>
  <c r="Z145" i="18" s="1"/>
  <c r="W67" i="16"/>
  <c r="W145" i="18" s="1"/>
  <c r="AF67" i="16"/>
  <c r="AF145" i="18" s="1"/>
  <c r="AE67" i="16"/>
  <c r="AE145" i="18" s="1"/>
  <c r="AG67" i="16"/>
  <c r="AG145" i="18" s="1"/>
  <c r="B146" i="18"/>
  <c r="R68" i="16"/>
  <c r="R146" i="18" s="1"/>
  <c r="Z68" i="16"/>
  <c r="Z146" i="18" s="1"/>
  <c r="O68" i="16"/>
  <c r="O146" i="18" s="1"/>
  <c r="D68" i="16"/>
  <c r="D146" i="18" s="1"/>
  <c r="T68" i="16"/>
  <c r="T146" i="18" s="1"/>
  <c r="N68" i="16"/>
  <c r="N146" i="18" s="1"/>
  <c r="J68" i="16"/>
  <c r="J146" i="18" s="1"/>
  <c r="AA68" i="16"/>
  <c r="AA146" i="18" s="1"/>
  <c r="P68" i="16"/>
  <c r="P146" i="18" s="1"/>
  <c r="AD68" i="16"/>
  <c r="AD146" i="18" s="1"/>
  <c r="E68" i="16"/>
  <c r="E146" i="18" s="1"/>
  <c r="G68" i="16"/>
  <c r="G146" i="18" s="1"/>
  <c r="M68" i="16"/>
  <c r="M146" i="18" s="1"/>
  <c r="AC68" i="16"/>
  <c r="AC146" i="18" s="1"/>
  <c r="L68" i="16"/>
  <c r="L146" i="18" s="1"/>
  <c r="AB68" i="16"/>
  <c r="AB146" i="18" s="1"/>
  <c r="K68" i="16"/>
  <c r="K146" i="18" s="1"/>
  <c r="S68" i="16"/>
  <c r="S146" i="18" s="1"/>
  <c r="I68" i="16"/>
  <c r="I146" i="18" s="1"/>
  <c r="F68" i="16"/>
  <c r="F146" i="18" s="1"/>
  <c r="X68" i="16"/>
  <c r="X146" i="18" s="1"/>
  <c r="Q68" i="16"/>
  <c r="Q146" i="18" s="1"/>
  <c r="H68" i="16"/>
  <c r="H146" i="18" s="1"/>
  <c r="W68" i="16"/>
  <c r="W146" i="18" s="1"/>
  <c r="V68" i="16"/>
  <c r="V146" i="18" s="1"/>
  <c r="U68" i="16"/>
  <c r="U146" i="18" s="1"/>
  <c r="C68" i="16"/>
  <c r="C146" i="18" s="1"/>
  <c r="Y68" i="16"/>
  <c r="Y146" i="18" s="1"/>
  <c r="AE68" i="16"/>
  <c r="AE146" i="18" s="1"/>
  <c r="AG68" i="16"/>
  <c r="AG146" i="18" s="1"/>
  <c r="AF68" i="16"/>
  <c r="AF146" i="18" s="1"/>
  <c r="AF55" i="16"/>
  <c r="AF114" i="18" s="1"/>
  <c r="J55" i="16"/>
  <c r="J114" i="18" s="1"/>
  <c r="I55" i="16"/>
  <c r="I114" i="18" s="1"/>
  <c r="Y55" i="16"/>
  <c r="Y114" i="18" s="1"/>
  <c r="Z55" i="16"/>
  <c r="Z114" i="18" s="1"/>
  <c r="R55" i="16"/>
  <c r="R114" i="18" s="1"/>
  <c r="U55" i="16"/>
  <c r="U114" i="18" s="1"/>
  <c r="F55" i="16"/>
  <c r="F114" i="18" s="1"/>
  <c r="B114" i="18"/>
  <c r="O55" i="16"/>
  <c r="O114" i="18" s="1"/>
  <c r="AE55" i="16"/>
  <c r="AE114" i="18" s="1"/>
  <c r="P55" i="16"/>
  <c r="P114" i="18" s="1"/>
  <c r="AC55" i="16"/>
  <c r="AC114" i="18" s="1"/>
  <c r="N55" i="16"/>
  <c r="N114" i="18" s="1"/>
  <c r="C55" i="16"/>
  <c r="C114" i="18" s="1"/>
  <c r="S55" i="16"/>
  <c r="S114" i="18" s="1"/>
  <c r="D55" i="16"/>
  <c r="D114" i="18" s="1"/>
  <c r="T55" i="16"/>
  <c r="T114" i="18" s="1"/>
  <c r="Q55" i="16"/>
  <c r="Q114" i="18" s="1"/>
  <c r="E55" i="16"/>
  <c r="E114" i="18" s="1"/>
  <c r="V55" i="16"/>
  <c r="V114" i="18" s="1"/>
  <c r="G55" i="16"/>
  <c r="G114" i="18" s="1"/>
  <c r="W55" i="16"/>
  <c r="W114" i="18" s="1"/>
  <c r="H55" i="16"/>
  <c r="H114" i="18" s="1"/>
  <c r="X55" i="16"/>
  <c r="X114" i="18" s="1"/>
  <c r="M55" i="16"/>
  <c r="M114" i="18" s="1"/>
  <c r="K55" i="16"/>
  <c r="K114" i="18" s="1"/>
  <c r="L55" i="16"/>
  <c r="L114" i="18" s="1"/>
  <c r="AA55" i="16"/>
  <c r="AA114" i="18" s="1"/>
  <c r="AB55" i="16"/>
  <c r="AB114" i="18" s="1"/>
  <c r="AD55" i="16"/>
  <c r="AD114" i="18" s="1"/>
  <c r="AG55" i="16"/>
  <c r="AG114" i="18" s="1"/>
  <c r="B119" i="18"/>
  <c r="AD60" i="16"/>
  <c r="AD119" i="18" s="1"/>
  <c r="Z60" i="16"/>
  <c r="Z119" i="18" s="1"/>
  <c r="V60" i="16"/>
  <c r="V119" i="18" s="1"/>
  <c r="R60" i="16"/>
  <c r="R119" i="18" s="1"/>
  <c r="N60" i="16"/>
  <c r="N119" i="18" s="1"/>
  <c r="J60" i="16"/>
  <c r="J119" i="18" s="1"/>
  <c r="F60" i="16"/>
  <c r="F119" i="18" s="1"/>
  <c r="AG60" i="16"/>
  <c r="AG119" i="18" s="1"/>
  <c r="AC60" i="16"/>
  <c r="AC119" i="18" s="1"/>
  <c r="Y60" i="16"/>
  <c r="Y119" i="18" s="1"/>
  <c r="U60" i="16"/>
  <c r="U119" i="18" s="1"/>
  <c r="Q60" i="16"/>
  <c r="Q119" i="18" s="1"/>
  <c r="M60" i="16"/>
  <c r="M119" i="18" s="1"/>
  <c r="I60" i="16"/>
  <c r="I119" i="18" s="1"/>
  <c r="E60" i="16"/>
  <c r="E119" i="18" s="1"/>
  <c r="AE60" i="16"/>
  <c r="AE119" i="18" s="1"/>
  <c r="W60" i="16"/>
  <c r="W119" i="18" s="1"/>
  <c r="O60" i="16"/>
  <c r="O119" i="18" s="1"/>
  <c r="G60" i="16"/>
  <c r="G119" i="18" s="1"/>
  <c r="X60" i="16"/>
  <c r="X119" i="18" s="1"/>
  <c r="H60" i="16"/>
  <c r="H119" i="18" s="1"/>
  <c r="AB60" i="16"/>
  <c r="AB119" i="18" s="1"/>
  <c r="T60" i="16"/>
  <c r="T119" i="18" s="1"/>
  <c r="L60" i="16"/>
  <c r="L119" i="18" s="1"/>
  <c r="D60" i="16"/>
  <c r="D119" i="18" s="1"/>
  <c r="AF60" i="16"/>
  <c r="AF119" i="18" s="1"/>
  <c r="P60" i="16"/>
  <c r="P119" i="18" s="1"/>
  <c r="AA60" i="16"/>
  <c r="AA119" i="18" s="1"/>
  <c r="S60" i="16"/>
  <c r="S119" i="18" s="1"/>
  <c r="K60" i="16"/>
  <c r="K119" i="18" s="1"/>
  <c r="C60" i="16"/>
  <c r="C119" i="18" s="1"/>
  <c r="B120" i="18"/>
  <c r="AE61" i="16"/>
  <c r="AE120" i="18" s="1"/>
  <c r="AA61" i="16"/>
  <c r="AA120" i="18" s="1"/>
  <c r="W61" i="16"/>
  <c r="W120" i="18" s="1"/>
  <c r="S61" i="16"/>
  <c r="S120" i="18" s="1"/>
  <c r="O61" i="16"/>
  <c r="O120" i="18" s="1"/>
  <c r="K61" i="16"/>
  <c r="K120" i="18" s="1"/>
  <c r="G61" i="16"/>
  <c r="G120" i="18" s="1"/>
  <c r="C61" i="16"/>
  <c r="C120" i="18" s="1"/>
  <c r="AD61" i="16"/>
  <c r="AD120" i="18" s="1"/>
  <c r="Z61" i="16"/>
  <c r="Z120" i="18" s="1"/>
  <c r="V61" i="16"/>
  <c r="V120" i="18" s="1"/>
  <c r="R61" i="16"/>
  <c r="R120" i="18" s="1"/>
  <c r="N61" i="16"/>
  <c r="N120" i="18" s="1"/>
  <c r="J61" i="16"/>
  <c r="J120" i="18" s="1"/>
  <c r="F61" i="16"/>
  <c r="F120" i="18" s="1"/>
  <c r="AF61" i="16"/>
  <c r="AF120" i="18" s="1"/>
  <c r="X61" i="16"/>
  <c r="X120" i="18" s="1"/>
  <c r="P61" i="16"/>
  <c r="P120" i="18" s="1"/>
  <c r="H61" i="16"/>
  <c r="H120" i="18" s="1"/>
  <c r="AG61" i="16"/>
  <c r="AG120" i="18" s="1"/>
  <c r="I61" i="16"/>
  <c r="I120" i="18" s="1"/>
  <c r="AC61" i="16"/>
  <c r="AC120" i="18" s="1"/>
  <c r="U61" i="16"/>
  <c r="U120" i="18" s="1"/>
  <c r="M61" i="16"/>
  <c r="M120" i="18" s="1"/>
  <c r="E61" i="16"/>
  <c r="E120" i="18" s="1"/>
  <c r="Y61" i="16"/>
  <c r="Y120" i="18" s="1"/>
  <c r="AB61" i="16"/>
  <c r="AB120" i="18" s="1"/>
  <c r="T61" i="16"/>
  <c r="T120" i="18" s="1"/>
  <c r="L61" i="16"/>
  <c r="L120" i="18" s="1"/>
  <c r="D61" i="16"/>
  <c r="D120" i="18" s="1"/>
  <c r="Q61" i="16"/>
  <c r="Q120" i="18" s="1"/>
  <c r="B220" i="18"/>
  <c r="L104" i="16"/>
  <c r="L220" i="18" s="1"/>
  <c r="AB104" i="16"/>
  <c r="AB220" i="18" s="1"/>
  <c r="C104" i="16"/>
  <c r="C220" i="18" s="1"/>
  <c r="H104" i="16"/>
  <c r="H220" i="18" s="1"/>
  <c r="X104" i="16"/>
  <c r="X220" i="18" s="1"/>
  <c r="W104" i="16"/>
  <c r="W220" i="18" s="1"/>
  <c r="Y104" i="16"/>
  <c r="Y220" i="18" s="1"/>
  <c r="Q104" i="16"/>
  <c r="Q220" i="18" s="1"/>
  <c r="J104" i="16"/>
  <c r="J220" i="18" s="1"/>
  <c r="R104" i="16"/>
  <c r="R220" i="18" s="1"/>
  <c r="Z104" i="16"/>
  <c r="Z220" i="18" s="1"/>
  <c r="O104" i="16"/>
  <c r="O220" i="18" s="1"/>
  <c r="D104" i="16"/>
  <c r="D220" i="18" s="1"/>
  <c r="T104" i="16"/>
  <c r="T220" i="18" s="1"/>
  <c r="E104" i="16"/>
  <c r="E220" i="18" s="1"/>
  <c r="M104" i="16"/>
  <c r="M220" i="18" s="1"/>
  <c r="AD104" i="16"/>
  <c r="AD220" i="18" s="1"/>
  <c r="AA104" i="16"/>
  <c r="AA220" i="18" s="1"/>
  <c r="P104" i="16"/>
  <c r="P220" i="18" s="1"/>
  <c r="G104" i="16"/>
  <c r="G220" i="18" s="1"/>
  <c r="AC104" i="16"/>
  <c r="AC220" i="18" s="1"/>
  <c r="N104" i="16"/>
  <c r="N220" i="18" s="1"/>
  <c r="I104" i="16"/>
  <c r="I220" i="18" s="1"/>
  <c r="V104" i="16"/>
  <c r="V220" i="18" s="1"/>
  <c r="K104" i="16"/>
  <c r="K220" i="18" s="1"/>
  <c r="S104" i="16"/>
  <c r="S220" i="18" s="1"/>
  <c r="U104" i="16"/>
  <c r="U220" i="18" s="1"/>
  <c r="F104" i="16"/>
  <c r="F220" i="18" s="1"/>
  <c r="AG104" i="16"/>
  <c r="AG220" i="18" s="1"/>
  <c r="AE104" i="16"/>
  <c r="AE220" i="18" s="1"/>
  <c r="AF104" i="16"/>
  <c r="AF220" i="18" s="1"/>
  <c r="B221" i="18"/>
  <c r="C105" i="16"/>
  <c r="C221" i="18" s="1"/>
  <c r="H105" i="16"/>
  <c r="H221" i="18" s="1"/>
  <c r="X105" i="16"/>
  <c r="X221" i="18" s="1"/>
  <c r="O105" i="16"/>
  <c r="O221" i="18" s="1"/>
  <c r="D105" i="16"/>
  <c r="D221" i="18" s="1"/>
  <c r="T105" i="16"/>
  <c r="T221" i="18" s="1"/>
  <c r="E105" i="16"/>
  <c r="E221" i="18" s="1"/>
  <c r="M105" i="16"/>
  <c r="M221" i="18" s="1"/>
  <c r="AD105" i="16"/>
  <c r="AD221" i="18" s="1"/>
  <c r="AA105" i="16"/>
  <c r="AA221" i="18" s="1"/>
  <c r="P105" i="16"/>
  <c r="P221" i="18" s="1"/>
  <c r="G105" i="16"/>
  <c r="G221" i="18" s="1"/>
  <c r="I105" i="16"/>
  <c r="I221" i="18" s="1"/>
  <c r="AC105" i="16"/>
  <c r="AC221" i="18" s="1"/>
  <c r="F105" i="16"/>
  <c r="F221" i="18" s="1"/>
  <c r="N105" i="16"/>
  <c r="N221" i="18" s="1"/>
  <c r="V105" i="16"/>
  <c r="V221" i="18" s="1"/>
  <c r="L105" i="16"/>
  <c r="L221" i="18" s="1"/>
  <c r="Y105" i="16"/>
  <c r="Y221" i="18" s="1"/>
  <c r="R105" i="16"/>
  <c r="R221" i="18" s="1"/>
  <c r="K105" i="16"/>
  <c r="K221" i="18" s="1"/>
  <c r="S105" i="16"/>
  <c r="S221" i="18" s="1"/>
  <c r="U105" i="16"/>
  <c r="U221" i="18" s="1"/>
  <c r="AB105" i="16"/>
  <c r="AB221" i="18" s="1"/>
  <c r="W105" i="16"/>
  <c r="W221" i="18" s="1"/>
  <c r="Q105" i="16"/>
  <c r="Q221" i="18" s="1"/>
  <c r="J105" i="16"/>
  <c r="J221" i="18" s="1"/>
  <c r="Z105" i="16"/>
  <c r="Z221" i="18" s="1"/>
  <c r="AF105" i="16"/>
  <c r="AF221" i="18" s="1"/>
  <c r="AE105" i="16"/>
  <c r="AE221" i="18" s="1"/>
  <c r="AG105" i="16"/>
  <c r="AG221" i="18" s="1"/>
  <c r="B222" i="18"/>
  <c r="O106" i="16"/>
  <c r="O222" i="18" s="1"/>
  <c r="D106" i="16"/>
  <c r="D222" i="18" s="1"/>
  <c r="T106" i="16"/>
  <c r="T222" i="18" s="1"/>
  <c r="AA106" i="16"/>
  <c r="AA222" i="18" s="1"/>
  <c r="P106" i="16"/>
  <c r="P222" i="18" s="1"/>
  <c r="G106" i="16"/>
  <c r="G222" i="18" s="1"/>
  <c r="I106" i="16"/>
  <c r="I222" i="18" s="1"/>
  <c r="AC106" i="16"/>
  <c r="AC222" i="18" s="1"/>
  <c r="F106" i="16"/>
  <c r="F222" i="18" s="1"/>
  <c r="N106" i="16"/>
  <c r="N222" i="18" s="1"/>
  <c r="V106" i="16"/>
  <c r="V222" i="18" s="1"/>
  <c r="L106" i="16"/>
  <c r="L222" i="18" s="1"/>
  <c r="AB106" i="16"/>
  <c r="AB222" i="18" s="1"/>
  <c r="K106" i="16"/>
  <c r="K222" i="18" s="1"/>
  <c r="S106" i="16"/>
  <c r="S222" i="18" s="1"/>
  <c r="U106" i="16"/>
  <c r="U222" i="18" s="1"/>
  <c r="C106" i="16"/>
  <c r="C222" i="18" s="1"/>
  <c r="E106" i="16"/>
  <c r="E222" i="18" s="1"/>
  <c r="W106" i="16"/>
  <c r="W222" i="18" s="1"/>
  <c r="Q106" i="16"/>
  <c r="Q222" i="18" s="1"/>
  <c r="J106" i="16"/>
  <c r="J222" i="18" s="1"/>
  <c r="Z106" i="16"/>
  <c r="Z222" i="18" s="1"/>
  <c r="H106" i="16"/>
  <c r="H222" i="18" s="1"/>
  <c r="R106" i="16"/>
  <c r="R222" i="18" s="1"/>
  <c r="X106" i="16"/>
  <c r="X222" i="18" s="1"/>
  <c r="M106" i="16"/>
  <c r="M222" i="18" s="1"/>
  <c r="AD106" i="16"/>
  <c r="AD222" i="18" s="1"/>
  <c r="Y106" i="16"/>
  <c r="Y222" i="18" s="1"/>
  <c r="AG106" i="16"/>
  <c r="AG222" i="18" s="1"/>
  <c r="AE106" i="16"/>
  <c r="AE222" i="18" s="1"/>
  <c r="AF106" i="16"/>
  <c r="AF222" i="18" s="1"/>
  <c r="AG107" i="16"/>
  <c r="AG223" i="18" s="1"/>
  <c r="AC107" i="16"/>
  <c r="AC223" i="18" s="1"/>
  <c r="Y107" i="16"/>
  <c r="Y223" i="18" s="1"/>
  <c r="U107" i="16"/>
  <c r="U223" i="18" s="1"/>
  <c r="Q107" i="16"/>
  <c r="Q223" i="18" s="1"/>
  <c r="M107" i="16"/>
  <c r="M223" i="18" s="1"/>
  <c r="I107" i="16"/>
  <c r="I223" i="18" s="1"/>
  <c r="E107" i="16"/>
  <c r="E223" i="18" s="1"/>
  <c r="AF107" i="16"/>
  <c r="AF223" i="18" s="1"/>
  <c r="AA107" i="16"/>
  <c r="AA223" i="18" s="1"/>
  <c r="V107" i="16"/>
  <c r="V223" i="18" s="1"/>
  <c r="P107" i="16"/>
  <c r="P223" i="18" s="1"/>
  <c r="K107" i="16"/>
  <c r="K223" i="18" s="1"/>
  <c r="F107" i="16"/>
  <c r="F223" i="18" s="1"/>
  <c r="AE107" i="16"/>
  <c r="AE223" i="18" s="1"/>
  <c r="Z107" i="16"/>
  <c r="Z223" i="18" s="1"/>
  <c r="T107" i="16"/>
  <c r="T223" i="18" s="1"/>
  <c r="O107" i="16"/>
  <c r="O223" i="18" s="1"/>
  <c r="J107" i="16"/>
  <c r="J223" i="18" s="1"/>
  <c r="D107" i="16"/>
  <c r="D223" i="18" s="1"/>
  <c r="AD107" i="16"/>
  <c r="AD223" i="18" s="1"/>
  <c r="X107" i="16"/>
  <c r="X223" i="18" s="1"/>
  <c r="S107" i="16"/>
  <c r="S223" i="18" s="1"/>
  <c r="N107" i="16"/>
  <c r="N223" i="18" s="1"/>
  <c r="H107" i="16"/>
  <c r="H223" i="18" s="1"/>
  <c r="C107" i="16"/>
  <c r="C223" i="18" s="1"/>
  <c r="L107" i="16"/>
  <c r="L223" i="18" s="1"/>
  <c r="AB107" i="16"/>
  <c r="AB223" i="18" s="1"/>
  <c r="G107" i="16"/>
  <c r="G223" i="18" s="1"/>
  <c r="W107" i="16"/>
  <c r="W223" i="18" s="1"/>
  <c r="B223" i="18"/>
  <c r="R107" i="16"/>
  <c r="R223" i="18" s="1"/>
  <c r="B182" i="18"/>
  <c r="L85" i="16"/>
  <c r="L182" i="18" s="1"/>
  <c r="AB85" i="16"/>
  <c r="AB182" i="18" s="1"/>
  <c r="K85" i="16"/>
  <c r="K182" i="18" s="1"/>
  <c r="C85" i="16"/>
  <c r="C182" i="18" s="1"/>
  <c r="H85" i="16"/>
  <c r="H182" i="18" s="1"/>
  <c r="X85" i="16"/>
  <c r="X182" i="18" s="1"/>
  <c r="W85" i="16"/>
  <c r="W182" i="18" s="1"/>
  <c r="E85" i="16"/>
  <c r="E182" i="18" s="1"/>
  <c r="M85" i="16"/>
  <c r="M182" i="18" s="1"/>
  <c r="J85" i="16"/>
  <c r="J182" i="18" s="1"/>
  <c r="R85" i="16"/>
  <c r="R182" i="18" s="1"/>
  <c r="Z85" i="16"/>
  <c r="Z182" i="18" s="1"/>
  <c r="O85" i="16"/>
  <c r="O182" i="18" s="1"/>
  <c r="D85" i="16"/>
  <c r="D182" i="18" s="1"/>
  <c r="T85" i="16"/>
  <c r="T182" i="18" s="1"/>
  <c r="I85" i="16"/>
  <c r="I182" i="18" s="1"/>
  <c r="AC85" i="16"/>
  <c r="AC182" i="18" s="1"/>
  <c r="AD85" i="16"/>
  <c r="AD182" i="18" s="1"/>
  <c r="AA85" i="16"/>
  <c r="AA182" i="18" s="1"/>
  <c r="P85" i="16"/>
  <c r="P182" i="18" s="1"/>
  <c r="Y85" i="16"/>
  <c r="Y182" i="18" s="1"/>
  <c r="S85" i="16"/>
  <c r="S182" i="18" s="1"/>
  <c r="U85" i="16"/>
  <c r="U182" i="18" s="1"/>
  <c r="F85" i="16"/>
  <c r="F182" i="18" s="1"/>
  <c r="V85" i="16"/>
  <c r="V182" i="18" s="1"/>
  <c r="G85" i="16"/>
  <c r="G182" i="18" s="1"/>
  <c r="N85" i="16"/>
  <c r="N182" i="18" s="1"/>
  <c r="Q85" i="16"/>
  <c r="Q182" i="18" s="1"/>
  <c r="AF85" i="16"/>
  <c r="AF182" i="18" s="1"/>
  <c r="AG85" i="16"/>
  <c r="AG182" i="18" s="1"/>
  <c r="AE85" i="16"/>
  <c r="AE182" i="18" s="1"/>
  <c r="B187" i="18"/>
  <c r="AE90" i="16"/>
  <c r="AE187" i="18" s="1"/>
  <c r="AA90" i="16"/>
  <c r="AA187" i="18" s="1"/>
  <c r="W90" i="16"/>
  <c r="W187" i="18" s="1"/>
  <c r="S90" i="16"/>
  <c r="S187" i="18" s="1"/>
  <c r="O90" i="16"/>
  <c r="O187" i="18" s="1"/>
  <c r="K90" i="16"/>
  <c r="K187" i="18" s="1"/>
  <c r="G90" i="16"/>
  <c r="G187" i="18" s="1"/>
  <c r="C90" i="16"/>
  <c r="C187" i="18" s="1"/>
  <c r="AD90" i="16"/>
  <c r="AD187" i="18" s="1"/>
  <c r="Z90" i="16"/>
  <c r="Z187" i="18" s="1"/>
  <c r="V90" i="16"/>
  <c r="V187" i="18" s="1"/>
  <c r="R90" i="16"/>
  <c r="R187" i="18" s="1"/>
  <c r="N90" i="16"/>
  <c r="N187" i="18" s="1"/>
  <c r="J90" i="16"/>
  <c r="J187" i="18" s="1"/>
  <c r="F90" i="16"/>
  <c r="F187" i="18" s="1"/>
  <c r="AG90" i="16"/>
  <c r="AG187" i="18" s="1"/>
  <c r="AC90" i="16"/>
  <c r="AC187" i="18" s="1"/>
  <c r="Y90" i="16"/>
  <c r="Y187" i="18" s="1"/>
  <c r="U90" i="16"/>
  <c r="U187" i="18" s="1"/>
  <c r="Q90" i="16"/>
  <c r="Q187" i="18" s="1"/>
  <c r="M90" i="16"/>
  <c r="M187" i="18" s="1"/>
  <c r="I90" i="16"/>
  <c r="I187" i="18" s="1"/>
  <c r="E90" i="16"/>
  <c r="E187" i="18" s="1"/>
  <c r="AF90" i="16"/>
  <c r="AF187" i="18" s="1"/>
  <c r="P90" i="16"/>
  <c r="P187" i="18" s="1"/>
  <c r="AB90" i="16"/>
  <c r="AB187" i="18" s="1"/>
  <c r="L90" i="16"/>
  <c r="L187" i="18" s="1"/>
  <c r="X90" i="16"/>
  <c r="X187" i="18" s="1"/>
  <c r="H90" i="16"/>
  <c r="H187" i="18" s="1"/>
  <c r="T90" i="16"/>
  <c r="T187" i="18" s="1"/>
  <c r="D90" i="16"/>
  <c r="D187" i="18" s="1"/>
  <c r="B188" i="18"/>
  <c r="AF91" i="16"/>
  <c r="AF188" i="18" s="1"/>
  <c r="AB91" i="16"/>
  <c r="AB188" i="18" s="1"/>
  <c r="X91" i="16"/>
  <c r="X188" i="18" s="1"/>
  <c r="T91" i="16"/>
  <c r="T188" i="18" s="1"/>
  <c r="P91" i="16"/>
  <c r="P188" i="18" s="1"/>
  <c r="L91" i="16"/>
  <c r="L188" i="18" s="1"/>
  <c r="H91" i="16"/>
  <c r="H188" i="18" s="1"/>
  <c r="D91" i="16"/>
  <c r="D188" i="18" s="1"/>
  <c r="AE91" i="16"/>
  <c r="AE188" i="18" s="1"/>
  <c r="AA91" i="16"/>
  <c r="AA188" i="18" s="1"/>
  <c r="W91" i="16"/>
  <c r="W188" i="18" s="1"/>
  <c r="S91" i="16"/>
  <c r="S188" i="18" s="1"/>
  <c r="O91" i="16"/>
  <c r="O188" i="18" s="1"/>
  <c r="K91" i="16"/>
  <c r="K188" i="18" s="1"/>
  <c r="G91" i="16"/>
  <c r="G188" i="18" s="1"/>
  <c r="C91" i="16"/>
  <c r="C188" i="18" s="1"/>
  <c r="AD91" i="16"/>
  <c r="AD188" i="18" s="1"/>
  <c r="Z91" i="16"/>
  <c r="Z188" i="18" s="1"/>
  <c r="V91" i="16"/>
  <c r="V188" i="18" s="1"/>
  <c r="R91" i="16"/>
  <c r="R188" i="18" s="1"/>
  <c r="N91" i="16"/>
  <c r="N188" i="18" s="1"/>
  <c r="J91" i="16"/>
  <c r="J188" i="18" s="1"/>
  <c r="F91" i="16"/>
  <c r="F188" i="18" s="1"/>
  <c r="AG91" i="16"/>
  <c r="AG188" i="18" s="1"/>
  <c r="Q91" i="16"/>
  <c r="Q188" i="18" s="1"/>
  <c r="AC91" i="16"/>
  <c r="AC188" i="18" s="1"/>
  <c r="M91" i="16"/>
  <c r="M188" i="18" s="1"/>
  <c r="Y91" i="16"/>
  <c r="Y188" i="18" s="1"/>
  <c r="I91" i="16"/>
  <c r="I188" i="18" s="1"/>
  <c r="U91" i="16"/>
  <c r="U188" i="18" s="1"/>
  <c r="E91" i="16"/>
  <c r="E188" i="18" s="1"/>
  <c r="AG92" i="16"/>
  <c r="AG189" i="18" s="1"/>
  <c r="AC92" i="16"/>
  <c r="AC189" i="18" s="1"/>
  <c r="Y92" i="16"/>
  <c r="Y189" i="18" s="1"/>
  <c r="U92" i="16"/>
  <c r="U189" i="18" s="1"/>
  <c r="Q92" i="16"/>
  <c r="Q189" i="18" s="1"/>
  <c r="M92" i="16"/>
  <c r="M189" i="18" s="1"/>
  <c r="I92" i="16"/>
  <c r="I189" i="18" s="1"/>
  <c r="E92" i="16"/>
  <c r="E189" i="18" s="1"/>
  <c r="AF92" i="16"/>
  <c r="AF189" i="18" s="1"/>
  <c r="AB92" i="16"/>
  <c r="AB189" i="18" s="1"/>
  <c r="X92" i="16"/>
  <c r="X189" i="18" s="1"/>
  <c r="T92" i="16"/>
  <c r="T189" i="18" s="1"/>
  <c r="P92" i="16"/>
  <c r="P189" i="18" s="1"/>
  <c r="L92" i="16"/>
  <c r="L189" i="18" s="1"/>
  <c r="H92" i="16"/>
  <c r="H189" i="18" s="1"/>
  <c r="D92" i="16"/>
  <c r="D189" i="18" s="1"/>
  <c r="B189" i="18"/>
  <c r="AE92" i="16"/>
  <c r="AE189" i="18" s="1"/>
  <c r="AA92" i="16"/>
  <c r="AA189" i="18" s="1"/>
  <c r="W92" i="16"/>
  <c r="W189" i="18" s="1"/>
  <c r="S92" i="16"/>
  <c r="S189" i="18" s="1"/>
  <c r="O92" i="16"/>
  <c r="O189" i="18" s="1"/>
  <c r="K92" i="16"/>
  <c r="K189" i="18" s="1"/>
  <c r="G92" i="16"/>
  <c r="G189" i="18" s="1"/>
  <c r="C92" i="16"/>
  <c r="C189" i="18" s="1"/>
  <c r="R92" i="16"/>
  <c r="R189" i="18" s="1"/>
  <c r="AD92" i="16"/>
  <c r="AD189" i="18" s="1"/>
  <c r="N92" i="16"/>
  <c r="N189" i="18" s="1"/>
  <c r="Z92" i="16"/>
  <c r="Z189" i="18" s="1"/>
  <c r="J92" i="16"/>
  <c r="J189" i="18" s="1"/>
  <c r="V92" i="16"/>
  <c r="V189" i="18" s="1"/>
  <c r="F92" i="16"/>
  <c r="F189" i="18" s="1"/>
  <c r="B148" i="18"/>
  <c r="Z70" i="16"/>
  <c r="Z148" i="18" s="1"/>
  <c r="L70" i="16"/>
  <c r="L148" i="18" s="1"/>
  <c r="AB70" i="16"/>
  <c r="AB148" i="18" s="1"/>
  <c r="V70" i="16"/>
  <c r="V148" i="18" s="1"/>
  <c r="C70" i="16"/>
  <c r="C148" i="18" s="1"/>
  <c r="H70" i="16"/>
  <c r="H148" i="18" s="1"/>
  <c r="X70" i="16"/>
  <c r="X148" i="18" s="1"/>
  <c r="W70" i="16"/>
  <c r="W148" i="18" s="1"/>
  <c r="U70" i="16"/>
  <c r="U148" i="18" s="1"/>
  <c r="AC70" i="16"/>
  <c r="AC148" i="18" s="1"/>
  <c r="R70" i="16"/>
  <c r="R148" i="18" s="1"/>
  <c r="O70" i="16"/>
  <c r="O148" i="18" s="1"/>
  <c r="D70" i="16"/>
  <c r="D148" i="18" s="1"/>
  <c r="T70" i="16"/>
  <c r="T148" i="18" s="1"/>
  <c r="Y70" i="16"/>
  <c r="Y148" i="18" s="1"/>
  <c r="Q70" i="16"/>
  <c r="Q148" i="18" s="1"/>
  <c r="AD70" i="16"/>
  <c r="AD148" i="18" s="1"/>
  <c r="N70" i="16"/>
  <c r="N148" i="18" s="1"/>
  <c r="K70" i="16"/>
  <c r="K148" i="18" s="1"/>
  <c r="S70" i="16"/>
  <c r="S148" i="18" s="1"/>
  <c r="I70" i="16"/>
  <c r="I148" i="18" s="1"/>
  <c r="E70" i="16"/>
  <c r="E148" i="18" s="1"/>
  <c r="M70" i="16"/>
  <c r="M148" i="18" s="1"/>
  <c r="J70" i="16"/>
  <c r="J148" i="18" s="1"/>
  <c r="AA70" i="16"/>
  <c r="AA148" i="18" s="1"/>
  <c r="P70" i="16"/>
  <c r="P148" i="18" s="1"/>
  <c r="F70" i="16"/>
  <c r="F148" i="18" s="1"/>
  <c r="G70" i="16"/>
  <c r="G148" i="18" s="1"/>
  <c r="AF70" i="16"/>
  <c r="AF148" i="18" s="1"/>
  <c r="AE70" i="16"/>
  <c r="AE148" i="18" s="1"/>
  <c r="AG70" i="16"/>
  <c r="AG148" i="18" s="1"/>
  <c r="B153" i="18"/>
  <c r="AF75" i="16"/>
  <c r="AF153" i="18" s="1"/>
  <c r="AB75" i="16"/>
  <c r="AB153" i="18" s="1"/>
  <c r="X75" i="16"/>
  <c r="X153" i="18" s="1"/>
  <c r="T75" i="16"/>
  <c r="T153" i="18" s="1"/>
  <c r="P75" i="16"/>
  <c r="P153" i="18" s="1"/>
  <c r="L75" i="16"/>
  <c r="L153" i="18" s="1"/>
  <c r="H75" i="16"/>
  <c r="H153" i="18" s="1"/>
  <c r="D75" i="16"/>
  <c r="D153" i="18" s="1"/>
  <c r="AE75" i="16"/>
  <c r="AE153" i="18" s="1"/>
  <c r="AA75" i="16"/>
  <c r="AA153" i="18" s="1"/>
  <c r="W75" i="16"/>
  <c r="W153" i="18" s="1"/>
  <c r="S75" i="16"/>
  <c r="S153" i="18" s="1"/>
  <c r="O75" i="16"/>
  <c r="O153" i="18" s="1"/>
  <c r="K75" i="16"/>
  <c r="K153" i="18" s="1"/>
  <c r="G75" i="16"/>
  <c r="G153" i="18" s="1"/>
  <c r="C75" i="16"/>
  <c r="C153" i="18" s="1"/>
  <c r="AD75" i="16"/>
  <c r="AD153" i="18" s="1"/>
  <c r="Z75" i="16"/>
  <c r="Z153" i="18" s="1"/>
  <c r="V75" i="16"/>
  <c r="V153" i="18" s="1"/>
  <c r="R75" i="16"/>
  <c r="R153" i="18" s="1"/>
  <c r="N75" i="16"/>
  <c r="N153" i="18" s="1"/>
  <c r="J75" i="16"/>
  <c r="J153" i="18" s="1"/>
  <c r="F75" i="16"/>
  <c r="F153" i="18" s="1"/>
  <c r="AG75" i="16"/>
  <c r="AG153" i="18" s="1"/>
  <c r="Q75" i="16"/>
  <c r="Q153" i="18" s="1"/>
  <c r="AC75" i="16"/>
  <c r="AC153" i="18" s="1"/>
  <c r="M75" i="16"/>
  <c r="M153" i="18" s="1"/>
  <c r="U75" i="16"/>
  <c r="U153" i="18" s="1"/>
  <c r="Y75" i="16"/>
  <c r="Y153" i="18" s="1"/>
  <c r="I75" i="16"/>
  <c r="I153" i="18" s="1"/>
  <c r="E75" i="16"/>
  <c r="E153" i="18" s="1"/>
  <c r="B154" i="18"/>
  <c r="AG76" i="16"/>
  <c r="AG154" i="18" s="1"/>
  <c r="AC76" i="16"/>
  <c r="AC154" i="18" s="1"/>
  <c r="Y76" i="16"/>
  <c r="Y154" i="18" s="1"/>
  <c r="U76" i="16"/>
  <c r="U154" i="18" s="1"/>
  <c r="Q76" i="16"/>
  <c r="Q154" i="18" s="1"/>
  <c r="M76" i="16"/>
  <c r="M154" i="18" s="1"/>
  <c r="I76" i="16"/>
  <c r="I154" i="18" s="1"/>
  <c r="E76" i="16"/>
  <c r="E154" i="18" s="1"/>
  <c r="AF76" i="16"/>
  <c r="AF154" i="18" s="1"/>
  <c r="AB76" i="16"/>
  <c r="AB154" i="18" s="1"/>
  <c r="X76" i="16"/>
  <c r="X154" i="18" s="1"/>
  <c r="T76" i="16"/>
  <c r="T154" i="18" s="1"/>
  <c r="P76" i="16"/>
  <c r="P154" i="18" s="1"/>
  <c r="L76" i="16"/>
  <c r="L154" i="18" s="1"/>
  <c r="H76" i="16"/>
  <c r="H154" i="18" s="1"/>
  <c r="D76" i="16"/>
  <c r="D154" i="18" s="1"/>
  <c r="AE76" i="16"/>
  <c r="AE154" i="18" s="1"/>
  <c r="AA76" i="16"/>
  <c r="AA154" i="18" s="1"/>
  <c r="W76" i="16"/>
  <c r="W154" i="18" s="1"/>
  <c r="S76" i="16"/>
  <c r="S154" i="18" s="1"/>
  <c r="O76" i="16"/>
  <c r="O154" i="18" s="1"/>
  <c r="K76" i="16"/>
  <c r="K154" i="18" s="1"/>
  <c r="G76" i="16"/>
  <c r="G154" i="18" s="1"/>
  <c r="C76" i="16"/>
  <c r="C154" i="18" s="1"/>
  <c r="R76" i="16"/>
  <c r="R154" i="18" s="1"/>
  <c r="F76" i="16"/>
  <c r="F154" i="18" s="1"/>
  <c r="AD76" i="16"/>
  <c r="AD154" i="18" s="1"/>
  <c r="N76" i="16"/>
  <c r="N154" i="18" s="1"/>
  <c r="Z76" i="16"/>
  <c r="Z154" i="18" s="1"/>
  <c r="J76" i="16"/>
  <c r="J154" i="18" s="1"/>
  <c r="V76" i="16"/>
  <c r="V154" i="18" s="1"/>
  <c r="B155" i="18"/>
  <c r="AD77" i="16"/>
  <c r="AD155" i="18" s="1"/>
  <c r="Z77" i="16"/>
  <c r="Z155" i="18" s="1"/>
  <c r="V77" i="16"/>
  <c r="V155" i="18" s="1"/>
  <c r="R77" i="16"/>
  <c r="R155" i="18" s="1"/>
  <c r="N77" i="16"/>
  <c r="N155" i="18" s="1"/>
  <c r="J77" i="16"/>
  <c r="J155" i="18" s="1"/>
  <c r="F77" i="16"/>
  <c r="F155" i="18" s="1"/>
  <c r="AG77" i="16"/>
  <c r="AG155" i="18" s="1"/>
  <c r="AC77" i="16"/>
  <c r="AC155" i="18" s="1"/>
  <c r="Y77" i="16"/>
  <c r="Y155" i="18" s="1"/>
  <c r="U77" i="16"/>
  <c r="U155" i="18" s="1"/>
  <c r="Q77" i="16"/>
  <c r="Q155" i="18" s="1"/>
  <c r="M77" i="16"/>
  <c r="M155" i="18" s="1"/>
  <c r="I77" i="16"/>
  <c r="I155" i="18" s="1"/>
  <c r="E77" i="16"/>
  <c r="E155" i="18" s="1"/>
  <c r="AF77" i="16"/>
  <c r="AF155" i="18" s="1"/>
  <c r="AB77" i="16"/>
  <c r="AB155" i="18" s="1"/>
  <c r="X77" i="16"/>
  <c r="X155" i="18" s="1"/>
  <c r="T77" i="16"/>
  <c r="T155" i="18" s="1"/>
  <c r="P77" i="16"/>
  <c r="P155" i="18" s="1"/>
  <c r="L77" i="16"/>
  <c r="L155" i="18" s="1"/>
  <c r="H77" i="16"/>
  <c r="H155" i="18" s="1"/>
  <c r="D77" i="16"/>
  <c r="D155" i="18" s="1"/>
  <c r="S77" i="16"/>
  <c r="S155" i="18" s="1"/>
  <c r="C77" i="16"/>
  <c r="C155" i="18" s="1"/>
  <c r="AE77" i="16"/>
  <c r="AE155" i="18" s="1"/>
  <c r="O77" i="16"/>
  <c r="O155" i="18" s="1"/>
  <c r="AA77" i="16"/>
  <c r="AA155" i="18" s="1"/>
  <c r="K77" i="16"/>
  <c r="K155" i="18" s="1"/>
  <c r="W77" i="16"/>
  <c r="W155" i="18" s="1"/>
  <c r="G77" i="16"/>
  <c r="G155" i="18" s="1"/>
  <c r="B39" i="18"/>
  <c r="AD18" i="16"/>
  <c r="AD39" i="18" s="1"/>
  <c r="Z18" i="16"/>
  <c r="Z39" i="18" s="1"/>
  <c r="V18" i="16"/>
  <c r="V39" i="18" s="1"/>
  <c r="R18" i="16"/>
  <c r="R39" i="18" s="1"/>
  <c r="N18" i="16"/>
  <c r="N39" i="18" s="1"/>
  <c r="J18" i="16"/>
  <c r="J39" i="18" s="1"/>
  <c r="F18" i="16"/>
  <c r="F39" i="18" s="1"/>
  <c r="AG18" i="16"/>
  <c r="AG39" i="18" s="1"/>
  <c r="AC18" i="16"/>
  <c r="AC39" i="18" s="1"/>
  <c r="Y18" i="16"/>
  <c r="Y39" i="18" s="1"/>
  <c r="U18" i="16"/>
  <c r="U39" i="18" s="1"/>
  <c r="Q18" i="16"/>
  <c r="Q39" i="18" s="1"/>
  <c r="M18" i="16"/>
  <c r="M39" i="18" s="1"/>
  <c r="I18" i="16"/>
  <c r="I39" i="18" s="1"/>
  <c r="E18" i="16"/>
  <c r="E39" i="18" s="1"/>
  <c r="AF18" i="16"/>
  <c r="AF39" i="18" s="1"/>
  <c r="AB18" i="16"/>
  <c r="AB39" i="18" s="1"/>
  <c r="X18" i="16"/>
  <c r="X39" i="18" s="1"/>
  <c r="T18" i="16"/>
  <c r="T39" i="18" s="1"/>
  <c r="P18" i="16"/>
  <c r="P39" i="18" s="1"/>
  <c r="L18" i="16"/>
  <c r="L39" i="18" s="1"/>
  <c r="H18" i="16"/>
  <c r="H39" i="18" s="1"/>
  <c r="D18" i="16"/>
  <c r="D39" i="18" s="1"/>
  <c r="AE18" i="16"/>
  <c r="AE39" i="18" s="1"/>
  <c r="AA18" i="16"/>
  <c r="AA39" i="18" s="1"/>
  <c r="W18" i="16"/>
  <c r="W39" i="18" s="1"/>
  <c r="S18" i="16"/>
  <c r="S39" i="18" s="1"/>
  <c r="O18" i="16"/>
  <c r="O39" i="18" s="1"/>
  <c r="K18" i="16"/>
  <c r="K39" i="18" s="1"/>
  <c r="G18" i="16"/>
  <c r="G39" i="18" s="1"/>
  <c r="C18" i="16"/>
  <c r="C39" i="18" s="1"/>
  <c r="B42" i="18"/>
  <c r="AG21" i="16"/>
  <c r="AG42" i="18" s="1"/>
  <c r="AC21" i="16"/>
  <c r="AC42" i="18" s="1"/>
  <c r="Y21" i="16"/>
  <c r="Y42" i="18" s="1"/>
  <c r="U21" i="16"/>
  <c r="U42" i="18" s="1"/>
  <c r="Q21" i="16"/>
  <c r="Q42" i="18" s="1"/>
  <c r="M21" i="16"/>
  <c r="M42" i="18" s="1"/>
  <c r="I21" i="16"/>
  <c r="I42" i="18" s="1"/>
  <c r="E21" i="16"/>
  <c r="E42" i="18" s="1"/>
  <c r="AF21" i="16"/>
  <c r="AF42" i="18" s="1"/>
  <c r="AB21" i="16"/>
  <c r="AB42" i="18" s="1"/>
  <c r="X21" i="16"/>
  <c r="X42" i="18" s="1"/>
  <c r="T21" i="16"/>
  <c r="T42" i="18" s="1"/>
  <c r="P21" i="16"/>
  <c r="P42" i="18" s="1"/>
  <c r="L21" i="16"/>
  <c r="L42" i="18" s="1"/>
  <c r="H21" i="16"/>
  <c r="H42" i="18" s="1"/>
  <c r="D21" i="16"/>
  <c r="D42" i="18" s="1"/>
  <c r="AE21" i="16"/>
  <c r="AE42" i="18" s="1"/>
  <c r="AA21" i="16"/>
  <c r="AA42" i="18" s="1"/>
  <c r="W21" i="16"/>
  <c r="W42" i="18" s="1"/>
  <c r="S21" i="16"/>
  <c r="S42" i="18" s="1"/>
  <c r="O21" i="16"/>
  <c r="O42" i="18" s="1"/>
  <c r="K21" i="16"/>
  <c r="K42" i="18" s="1"/>
  <c r="G21" i="16"/>
  <c r="G42" i="18" s="1"/>
  <c r="C21" i="16"/>
  <c r="C42" i="18" s="1"/>
  <c r="AD21" i="16"/>
  <c r="AD42" i="18" s="1"/>
  <c r="Z21" i="16"/>
  <c r="Z42" i="18" s="1"/>
  <c r="V21" i="16"/>
  <c r="V42" i="18" s="1"/>
  <c r="R21" i="16"/>
  <c r="R42" i="18" s="1"/>
  <c r="N21" i="16"/>
  <c r="N42" i="18" s="1"/>
  <c r="J21" i="16"/>
  <c r="J42" i="18" s="1"/>
  <c r="F21" i="16"/>
  <c r="F42" i="18" s="1"/>
  <c r="B43" i="18"/>
  <c r="AD22" i="16"/>
  <c r="AD43" i="18" s="1"/>
  <c r="Z22" i="16"/>
  <c r="Z43" i="18" s="1"/>
  <c r="V22" i="16"/>
  <c r="V43" i="18" s="1"/>
  <c r="R22" i="16"/>
  <c r="R43" i="18" s="1"/>
  <c r="N22" i="16"/>
  <c r="N43" i="18" s="1"/>
  <c r="J22" i="16"/>
  <c r="J43" i="18" s="1"/>
  <c r="F22" i="16"/>
  <c r="F43" i="18" s="1"/>
  <c r="AG22" i="16"/>
  <c r="AG43" i="18" s="1"/>
  <c r="AC22" i="16"/>
  <c r="AC43" i="18" s="1"/>
  <c r="Y22" i="16"/>
  <c r="Y43" i="18" s="1"/>
  <c r="U22" i="16"/>
  <c r="U43" i="18" s="1"/>
  <c r="Q22" i="16"/>
  <c r="Q43" i="18" s="1"/>
  <c r="M22" i="16"/>
  <c r="M43" i="18" s="1"/>
  <c r="I22" i="16"/>
  <c r="I43" i="18" s="1"/>
  <c r="E22" i="16"/>
  <c r="E43" i="18" s="1"/>
  <c r="AF22" i="16"/>
  <c r="AF43" i="18" s="1"/>
  <c r="AB22" i="16"/>
  <c r="AB43" i="18" s="1"/>
  <c r="X22" i="16"/>
  <c r="X43" i="18" s="1"/>
  <c r="T22" i="16"/>
  <c r="T43" i="18" s="1"/>
  <c r="P22" i="16"/>
  <c r="P43" i="18" s="1"/>
  <c r="L22" i="16"/>
  <c r="L43" i="18" s="1"/>
  <c r="H22" i="16"/>
  <c r="H43" i="18" s="1"/>
  <c r="D22" i="16"/>
  <c r="D43" i="18" s="1"/>
  <c r="AE22" i="16"/>
  <c r="AE43" i="18" s="1"/>
  <c r="AA22" i="16"/>
  <c r="AA43" i="18" s="1"/>
  <c r="W22" i="16"/>
  <c r="W43" i="18" s="1"/>
  <c r="S22" i="16"/>
  <c r="S43" i="18" s="1"/>
  <c r="O22" i="16"/>
  <c r="O43" i="18" s="1"/>
  <c r="K22" i="16"/>
  <c r="K43" i="18" s="1"/>
  <c r="G22" i="16"/>
  <c r="G43" i="18" s="1"/>
  <c r="C22" i="16"/>
  <c r="C43" i="18" s="1"/>
  <c r="B44" i="18"/>
  <c r="AE23" i="16"/>
  <c r="AE44" i="18" s="1"/>
  <c r="AA23" i="16"/>
  <c r="AA44" i="18" s="1"/>
  <c r="W23" i="16"/>
  <c r="W44" i="18" s="1"/>
  <c r="S23" i="16"/>
  <c r="S44" i="18" s="1"/>
  <c r="O23" i="16"/>
  <c r="O44" i="18" s="1"/>
  <c r="K23" i="16"/>
  <c r="K44" i="18" s="1"/>
  <c r="G23" i="16"/>
  <c r="G44" i="18" s="1"/>
  <c r="C23" i="16"/>
  <c r="C44" i="18" s="1"/>
  <c r="AD23" i="16"/>
  <c r="AD44" i="18" s="1"/>
  <c r="Z23" i="16"/>
  <c r="Z44" i="18" s="1"/>
  <c r="V23" i="16"/>
  <c r="V44" i="18" s="1"/>
  <c r="R23" i="16"/>
  <c r="R44" i="18" s="1"/>
  <c r="N23" i="16"/>
  <c r="N44" i="18" s="1"/>
  <c r="J23" i="16"/>
  <c r="J44" i="18" s="1"/>
  <c r="F23" i="16"/>
  <c r="F44" i="18" s="1"/>
  <c r="AG23" i="16"/>
  <c r="AG44" i="18" s="1"/>
  <c r="AC23" i="16"/>
  <c r="AC44" i="18" s="1"/>
  <c r="Y23" i="16"/>
  <c r="Y44" i="18" s="1"/>
  <c r="U23" i="16"/>
  <c r="U44" i="18" s="1"/>
  <c r="Q23" i="16"/>
  <c r="Q44" i="18" s="1"/>
  <c r="M23" i="16"/>
  <c r="M44" i="18" s="1"/>
  <c r="I23" i="16"/>
  <c r="I44" i="18" s="1"/>
  <c r="E23" i="16"/>
  <c r="E44" i="18" s="1"/>
  <c r="AF23" i="16"/>
  <c r="AF44" i="18" s="1"/>
  <c r="AB23" i="16"/>
  <c r="AB44" i="18" s="1"/>
  <c r="X23" i="16"/>
  <c r="X44" i="18" s="1"/>
  <c r="T23" i="16"/>
  <c r="T44" i="18" s="1"/>
  <c r="P23" i="16"/>
  <c r="P44" i="18" s="1"/>
  <c r="L23" i="16"/>
  <c r="L44" i="18" s="1"/>
  <c r="H23" i="16"/>
  <c r="H44" i="18" s="1"/>
  <c r="D23" i="16"/>
  <c r="D44" i="18" s="1"/>
  <c r="AF24" i="16"/>
  <c r="AF45" i="18" s="1"/>
  <c r="AB24" i="16"/>
  <c r="AB45" i="18" s="1"/>
  <c r="X24" i="16"/>
  <c r="X45" i="18" s="1"/>
  <c r="T24" i="16"/>
  <c r="T45" i="18" s="1"/>
  <c r="P24" i="16"/>
  <c r="P45" i="18" s="1"/>
  <c r="L24" i="16"/>
  <c r="L45" i="18" s="1"/>
  <c r="H24" i="16"/>
  <c r="H45" i="18" s="1"/>
  <c r="D24" i="16"/>
  <c r="D45" i="18" s="1"/>
  <c r="B45" i="18"/>
  <c r="AE24" i="16"/>
  <c r="AE45" i="18" s="1"/>
  <c r="AA24" i="16"/>
  <c r="AA45" i="18" s="1"/>
  <c r="W24" i="16"/>
  <c r="W45" i="18" s="1"/>
  <c r="S24" i="16"/>
  <c r="S45" i="18" s="1"/>
  <c r="O24" i="16"/>
  <c r="O45" i="18" s="1"/>
  <c r="K24" i="16"/>
  <c r="K45" i="18" s="1"/>
  <c r="G24" i="16"/>
  <c r="G45" i="18" s="1"/>
  <c r="C24" i="16"/>
  <c r="C45" i="18" s="1"/>
  <c r="AD24" i="16"/>
  <c r="AD45" i="18" s="1"/>
  <c r="Z24" i="16"/>
  <c r="Z45" i="18" s="1"/>
  <c r="V24" i="16"/>
  <c r="V45" i="18" s="1"/>
  <c r="R24" i="16"/>
  <c r="R45" i="18" s="1"/>
  <c r="N24" i="16"/>
  <c r="N45" i="18" s="1"/>
  <c r="J24" i="16"/>
  <c r="J45" i="18" s="1"/>
  <c r="F24" i="16"/>
  <c r="F45" i="18" s="1"/>
  <c r="AG24" i="16"/>
  <c r="AG45" i="18" s="1"/>
  <c r="AC24" i="16"/>
  <c r="AC45" i="18" s="1"/>
  <c r="Y24" i="16"/>
  <c r="Y45" i="18" s="1"/>
  <c r="U24" i="16"/>
  <c r="U45" i="18" s="1"/>
  <c r="Q24" i="16"/>
  <c r="Q45" i="18" s="1"/>
  <c r="M24" i="16"/>
  <c r="M45" i="18" s="1"/>
  <c r="I24" i="16"/>
  <c r="I45" i="18" s="1"/>
  <c r="E24" i="16"/>
  <c r="E45" i="18" s="1"/>
  <c r="B69" i="18"/>
  <c r="D29" i="16"/>
  <c r="D69" i="18" s="1"/>
  <c r="T29" i="16"/>
  <c r="T69" i="18" s="1"/>
  <c r="H29" i="16"/>
  <c r="H69" i="18" s="1"/>
  <c r="X29" i="16"/>
  <c r="X69" i="18" s="1"/>
  <c r="E29" i="16"/>
  <c r="E69" i="18" s="1"/>
  <c r="U29" i="16"/>
  <c r="U69" i="18" s="1"/>
  <c r="R29" i="16"/>
  <c r="R69" i="18" s="1"/>
  <c r="K29" i="16"/>
  <c r="K69" i="18" s="1"/>
  <c r="AA29" i="16"/>
  <c r="AA69" i="18" s="1"/>
  <c r="L29" i="16"/>
  <c r="L69" i="18" s="1"/>
  <c r="I29" i="16"/>
  <c r="I69" i="18" s="1"/>
  <c r="AC29" i="16"/>
  <c r="AC69" i="18" s="1"/>
  <c r="F29" i="16"/>
  <c r="F69" i="18" s="1"/>
  <c r="Z29" i="16"/>
  <c r="Z69" i="18" s="1"/>
  <c r="S29" i="16"/>
  <c r="S69" i="18" s="1"/>
  <c r="Q29" i="16"/>
  <c r="Q69" i="18" s="1"/>
  <c r="P29" i="16"/>
  <c r="P69" i="18" s="1"/>
  <c r="M29" i="16"/>
  <c r="M69" i="18" s="1"/>
  <c r="J29" i="16"/>
  <c r="J69" i="18" s="1"/>
  <c r="AD29" i="16"/>
  <c r="AD69" i="18" s="1"/>
  <c r="C29" i="16"/>
  <c r="W29" i="16"/>
  <c r="W69" i="18" s="1"/>
  <c r="AB29" i="16"/>
  <c r="AB69" i="18" s="1"/>
  <c r="N29" i="16"/>
  <c r="N69" i="18" s="1"/>
  <c r="G29" i="16"/>
  <c r="G69" i="18" s="1"/>
  <c r="V29" i="16"/>
  <c r="V69" i="18" s="1"/>
  <c r="O29" i="16"/>
  <c r="O69" i="18" s="1"/>
  <c r="Y29" i="16"/>
  <c r="Y69" i="18" s="1"/>
  <c r="AF29" i="16"/>
  <c r="AF69" i="18" s="1"/>
  <c r="AG29" i="16"/>
  <c r="AG69" i="18" s="1"/>
  <c r="AE29" i="16"/>
  <c r="AE69" i="18" s="1"/>
  <c r="B70" i="18"/>
  <c r="I30" i="16"/>
  <c r="I70" i="18" s="1"/>
  <c r="Y30" i="16"/>
  <c r="Y70" i="18" s="1"/>
  <c r="M30" i="16"/>
  <c r="M70" i="18" s="1"/>
  <c r="AC30" i="16"/>
  <c r="AC70" i="18" s="1"/>
  <c r="J30" i="16"/>
  <c r="J70" i="18" s="1"/>
  <c r="Z30" i="16"/>
  <c r="Z70" i="18" s="1"/>
  <c r="C30" i="16"/>
  <c r="C70" i="18" s="1"/>
  <c r="S30" i="16"/>
  <c r="S70" i="18" s="1"/>
  <c r="P30" i="16"/>
  <c r="P70" i="18" s="1"/>
  <c r="Q30" i="16"/>
  <c r="Q70" i="18" s="1"/>
  <c r="V30" i="16"/>
  <c r="V70" i="18" s="1"/>
  <c r="O30" i="16"/>
  <c r="O70" i="18" s="1"/>
  <c r="L30" i="16"/>
  <c r="L70" i="18" s="1"/>
  <c r="AA30" i="16"/>
  <c r="AA70" i="18" s="1"/>
  <c r="D30" i="16"/>
  <c r="D70" i="18" s="1"/>
  <c r="U30" i="16"/>
  <c r="U70" i="18" s="1"/>
  <c r="F30" i="16"/>
  <c r="F70" i="18" s="1"/>
  <c r="AD30" i="16"/>
  <c r="AD70" i="18" s="1"/>
  <c r="W30" i="16"/>
  <c r="W70" i="18" s="1"/>
  <c r="T30" i="16"/>
  <c r="T70" i="18" s="1"/>
  <c r="N30" i="16"/>
  <c r="N70" i="18" s="1"/>
  <c r="G30" i="16"/>
  <c r="G70" i="18" s="1"/>
  <c r="X30" i="16"/>
  <c r="X70" i="18" s="1"/>
  <c r="E30" i="16"/>
  <c r="E70" i="18" s="1"/>
  <c r="R30" i="16"/>
  <c r="R70" i="18" s="1"/>
  <c r="AB30" i="16"/>
  <c r="AB70" i="18" s="1"/>
  <c r="K30" i="16"/>
  <c r="K70" i="18" s="1"/>
  <c r="H30" i="16"/>
  <c r="H70" i="18" s="1"/>
  <c r="AE30" i="16"/>
  <c r="AE70" i="18" s="1"/>
  <c r="AF30" i="16"/>
  <c r="AF70" i="18" s="1"/>
  <c r="AG30" i="16"/>
  <c r="AG70" i="18" s="1"/>
  <c r="B71" i="18"/>
  <c r="N31" i="16"/>
  <c r="N71" i="18" s="1"/>
  <c r="AD31" i="16"/>
  <c r="AD71" i="18" s="1"/>
  <c r="R31" i="16"/>
  <c r="R71" i="18" s="1"/>
  <c r="K31" i="16"/>
  <c r="K71" i="18" s="1"/>
  <c r="AA31" i="16"/>
  <c r="AA71" i="18" s="1"/>
  <c r="H31" i="16"/>
  <c r="H71" i="18" s="1"/>
  <c r="X31" i="16"/>
  <c r="X71" i="18" s="1"/>
  <c r="E31" i="16"/>
  <c r="E71" i="18" s="1"/>
  <c r="U31" i="16"/>
  <c r="U71" i="18" s="1"/>
  <c r="V31" i="16"/>
  <c r="V71" i="18" s="1"/>
  <c r="O31" i="16"/>
  <c r="O71" i="18" s="1"/>
  <c r="L31" i="16"/>
  <c r="L71" i="18" s="1"/>
  <c r="I31" i="16"/>
  <c r="I71" i="18" s="1"/>
  <c r="AC31" i="16"/>
  <c r="AC71" i="18" s="1"/>
  <c r="F31" i="16"/>
  <c r="F71" i="18" s="1"/>
  <c r="C31" i="16"/>
  <c r="C71" i="18" s="1"/>
  <c r="Q31" i="16"/>
  <c r="Q71" i="18" s="1"/>
  <c r="Z31" i="16"/>
  <c r="Z71" i="18" s="1"/>
  <c r="S31" i="16"/>
  <c r="S71" i="18" s="1"/>
  <c r="P31" i="16"/>
  <c r="P71" i="18" s="1"/>
  <c r="M31" i="16"/>
  <c r="M71" i="18" s="1"/>
  <c r="W31" i="16"/>
  <c r="W71" i="18" s="1"/>
  <c r="T31" i="16"/>
  <c r="T71" i="18" s="1"/>
  <c r="D31" i="16"/>
  <c r="D71" i="18" s="1"/>
  <c r="J31" i="16"/>
  <c r="J71" i="18" s="1"/>
  <c r="G31" i="16"/>
  <c r="G71" i="18" s="1"/>
  <c r="AB31" i="16"/>
  <c r="AB71" i="18" s="1"/>
  <c r="Y31" i="16"/>
  <c r="Y71" i="18" s="1"/>
  <c r="AE31" i="16"/>
  <c r="AE71" i="18" s="1"/>
  <c r="AF31" i="16"/>
  <c r="AF71" i="18" s="1"/>
  <c r="AG31" i="16"/>
  <c r="AG71" i="18" s="1"/>
  <c r="B38" i="18"/>
  <c r="E17" i="16"/>
  <c r="E38" i="18" s="1"/>
  <c r="U17" i="16"/>
  <c r="U38" i="18" s="1"/>
  <c r="Y17" i="16"/>
  <c r="Y38" i="18" s="1"/>
  <c r="I17" i="16"/>
  <c r="I38" i="18" s="1"/>
  <c r="AC17" i="16"/>
  <c r="AC38" i="18" s="1"/>
  <c r="F17" i="16"/>
  <c r="F38" i="18" s="1"/>
  <c r="V17" i="16"/>
  <c r="V38" i="18" s="1"/>
  <c r="G17" i="16"/>
  <c r="G38" i="18" s="1"/>
  <c r="W17" i="16"/>
  <c r="W38" i="18" s="1"/>
  <c r="P17" i="16"/>
  <c r="P38" i="18" s="1"/>
  <c r="M17" i="16"/>
  <c r="M38" i="18" s="1"/>
  <c r="Q17" i="16"/>
  <c r="Q38" i="18" s="1"/>
  <c r="Z17" i="16"/>
  <c r="Z38" i="18" s="1"/>
  <c r="C17" i="16"/>
  <c r="C38" i="18" s="1"/>
  <c r="AA17" i="16"/>
  <c r="AA38" i="18" s="1"/>
  <c r="L17" i="16"/>
  <c r="L38" i="18" s="1"/>
  <c r="D17" i="16"/>
  <c r="D38" i="18" s="1"/>
  <c r="J17" i="16"/>
  <c r="J38" i="18" s="1"/>
  <c r="AD17" i="16"/>
  <c r="AD38" i="18" s="1"/>
  <c r="K17" i="16"/>
  <c r="K38" i="18" s="1"/>
  <c r="T17" i="16"/>
  <c r="T38" i="18" s="1"/>
  <c r="N17" i="16"/>
  <c r="N38" i="18" s="1"/>
  <c r="O17" i="16"/>
  <c r="O38" i="18" s="1"/>
  <c r="X17" i="16"/>
  <c r="X38" i="18" s="1"/>
  <c r="S17" i="16"/>
  <c r="S38" i="18" s="1"/>
  <c r="AB17" i="16"/>
  <c r="AB38" i="18" s="1"/>
  <c r="R17" i="16"/>
  <c r="R38" i="18" s="1"/>
  <c r="H17" i="16"/>
  <c r="H38" i="18" s="1"/>
  <c r="AF17" i="16"/>
  <c r="AF38" i="18" s="1"/>
  <c r="AE17" i="16"/>
  <c r="AE38" i="18" s="1"/>
  <c r="AG17" i="16"/>
  <c r="AG38" i="18" s="1"/>
  <c r="B46" i="18"/>
  <c r="AG25" i="16"/>
  <c r="AG46" i="18" s="1"/>
  <c r="AC25" i="16"/>
  <c r="AC46" i="18" s="1"/>
  <c r="Y25" i="16"/>
  <c r="Y46" i="18" s="1"/>
  <c r="U25" i="16"/>
  <c r="U46" i="18" s="1"/>
  <c r="Q25" i="16"/>
  <c r="Q46" i="18" s="1"/>
  <c r="M25" i="16"/>
  <c r="M46" i="18" s="1"/>
  <c r="I25" i="16"/>
  <c r="I46" i="18" s="1"/>
  <c r="E25" i="16"/>
  <c r="E46" i="18" s="1"/>
  <c r="AF25" i="16"/>
  <c r="AF46" i="18" s="1"/>
  <c r="AB25" i="16"/>
  <c r="AB46" i="18" s="1"/>
  <c r="X25" i="16"/>
  <c r="X46" i="18" s="1"/>
  <c r="T25" i="16"/>
  <c r="T46" i="18" s="1"/>
  <c r="P25" i="16"/>
  <c r="P46" i="18" s="1"/>
  <c r="L25" i="16"/>
  <c r="L46" i="18" s="1"/>
  <c r="H25" i="16"/>
  <c r="H46" i="18" s="1"/>
  <c r="D25" i="16"/>
  <c r="D46" i="18" s="1"/>
  <c r="AE25" i="16"/>
  <c r="AE46" i="18" s="1"/>
  <c r="AA25" i="16"/>
  <c r="AA46" i="18" s="1"/>
  <c r="W25" i="16"/>
  <c r="W46" i="18" s="1"/>
  <c r="S25" i="16"/>
  <c r="S46" i="18" s="1"/>
  <c r="O25" i="16"/>
  <c r="O46" i="18" s="1"/>
  <c r="K25" i="16"/>
  <c r="K46" i="18" s="1"/>
  <c r="G25" i="16"/>
  <c r="G46" i="18" s="1"/>
  <c r="C25" i="16"/>
  <c r="C46" i="18" s="1"/>
  <c r="AD25" i="16"/>
  <c r="AD46" i="18" s="1"/>
  <c r="Z25" i="16"/>
  <c r="Z46" i="18" s="1"/>
  <c r="V25" i="16"/>
  <c r="V46" i="18" s="1"/>
  <c r="R25" i="16"/>
  <c r="R46" i="18" s="1"/>
  <c r="N25" i="16"/>
  <c r="N46" i="18" s="1"/>
  <c r="J25" i="16"/>
  <c r="J46" i="18" s="1"/>
  <c r="F25" i="16"/>
  <c r="F46" i="18" s="1"/>
  <c r="B32" i="18"/>
  <c r="P11" i="16"/>
  <c r="P32" i="18" s="1"/>
  <c r="AD11" i="16"/>
  <c r="AD32" i="18" s="1"/>
  <c r="D11" i="16"/>
  <c r="D32" i="18" s="1"/>
  <c r="T11" i="16"/>
  <c r="T32" i="18" s="1"/>
  <c r="C11" i="16"/>
  <c r="M11" i="16"/>
  <c r="M32" i="18" s="1"/>
  <c r="W11" i="16"/>
  <c r="W32" i="18" s="1"/>
  <c r="H11" i="16"/>
  <c r="H32" i="18" s="1"/>
  <c r="X11" i="16"/>
  <c r="X32" i="18" s="1"/>
  <c r="F11" i="16"/>
  <c r="F32" i="18" s="1"/>
  <c r="J11" i="16"/>
  <c r="J32" i="18" s="1"/>
  <c r="N11" i="16"/>
  <c r="N32" i="18" s="1"/>
  <c r="R11" i="16"/>
  <c r="R32" i="18" s="1"/>
  <c r="V11" i="16"/>
  <c r="V32" i="18" s="1"/>
  <c r="Z11" i="16"/>
  <c r="Z32" i="18" s="1"/>
  <c r="L11" i="16"/>
  <c r="L32" i="18" s="1"/>
  <c r="AB11" i="16"/>
  <c r="AB32" i="18" s="1"/>
  <c r="S11" i="16"/>
  <c r="S32" i="18" s="1"/>
  <c r="AC11" i="16"/>
  <c r="AC32" i="18" s="1"/>
  <c r="E11" i="16"/>
  <c r="E32" i="18" s="1"/>
  <c r="O11" i="16"/>
  <c r="O32" i="18" s="1"/>
  <c r="Q11" i="16"/>
  <c r="Q32" i="18" s="1"/>
  <c r="AA11" i="16"/>
  <c r="AA32" i="18" s="1"/>
  <c r="G11" i="16"/>
  <c r="G32" i="18" s="1"/>
  <c r="I11" i="16"/>
  <c r="I32" i="18" s="1"/>
  <c r="U11" i="16"/>
  <c r="U32" i="18" s="1"/>
  <c r="K11" i="16"/>
  <c r="K32" i="18" s="1"/>
  <c r="Y11" i="16"/>
  <c r="Y32" i="18" s="1"/>
  <c r="AG11" i="16"/>
  <c r="AG32" i="18" s="1"/>
  <c r="AF11" i="16"/>
  <c r="AF32" i="18" s="1"/>
  <c r="AE11" i="16"/>
  <c r="AE32" i="18" s="1"/>
  <c r="B33" i="18"/>
  <c r="E12" i="16"/>
  <c r="E33" i="18" s="1"/>
  <c r="U12" i="16"/>
  <c r="U33" i="18" s="1"/>
  <c r="J12" i="16"/>
  <c r="J33" i="18" s="1"/>
  <c r="Z12" i="16"/>
  <c r="Z33" i="18" s="1"/>
  <c r="O12" i="16"/>
  <c r="O33" i="18" s="1"/>
  <c r="AE12" i="16"/>
  <c r="AE33" i="18" s="1"/>
  <c r="D12" i="16"/>
  <c r="D33" i="18" s="1"/>
  <c r="T12" i="16"/>
  <c r="T33" i="18" s="1"/>
  <c r="Q12" i="16"/>
  <c r="Q33" i="18" s="1"/>
  <c r="V12" i="16"/>
  <c r="V33" i="18" s="1"/>
  <c r="G12" i="16"/>
  <c r="G33" i="18" s="1"/>
  <c r="AA12" i="16"/>
  <c r="AA33" i="18" s="1"/>
  <c r="H12" i="16"/>
  <c r="H33" i="18" s="1"/>
  <c r="AB12" i="16"/>
  <c r="AB33" i="18" s="1"/>
  <c r="I12" i="16"/>
  <c r="I33" i="18" s="1"/>
  <c r="Y12" i="16"/>
  <c r="Y33" i="18" s="1"/>
  <c r="F12" i="16"/>
  <c r="F33" i="18" s="1"/>
  <c r="AD12" i="16"/>
  <c r="AD33" i="18" s="1"/>
  <c r="K12" i="16"/>
  <c r="K33" i="18" s="1"/>
  <c r="L12" i="16"/>
  <c r="L33" i="18" s="1"/>
  <c r="AC12" i="16"/>
  <c r="AC33" i="18" s="1"/>
  <c r="N12" i="16"/>
  <c r="N33" i="18" s="1"/>
  <c r="S12" i="16"/>
  <c r="S33" i="18" s="1"/>
  <c r="P12" i="16"/>
  <c r="P33" i="18" s="1"/>
  <c r="M12" i="16"/>
  <c r="M33" i="18" s="1"/>
  <c r="W12" i="16"/>
  <c r="W33" i="18" s="1"/>
  <c r="X12" i="16"/>
  <c r="X33" i="18" s="1"/>
  <c r="R12" i="16"/>
  <c r="R33" i="18" s="1"/>
  <c r="C12" i="16"/>
  <c r="C33" i="18" s="1"/>
  <c r="AG12" i="16"/>
  <c r="AG33" i="18" s="1"/>
  <c r="AF12" i="16"/>
  <c r="AF33" i="18" s="1"/>
  <c r="B72" i="18"/>
  <c r="O32" i="16"/>
  <c r="O72" i="18" s="1"/>
  <c r="C32" i="16"/>
  <c r="C72" i="18" s="1"/>
  <c r="S32" i="16"/>
  <c r="S72" i="18" s="1"/>
  <c r="P32" i="16"/>
  <c r="P72" i="18" s="1"/>
  <c r="M32" i="16"/>
  <c r="M72" i="18" s="1"/>
  <c r="AC32" i="16"/>
  <c r="AC72" i="18" s="1"/>
  <c r="J32" i="16"/>
  <c r="J72" i="18" s="1"/>
  <c r="Z32" i="16"/>
  <c r="Z72" i="18" s="1"/>
  <c r="W32" i="16"/>
  <c r="W72" i="18" s="1"/>
  <c r="H32" i="16"/>
  <c r="H72" i="18" s="1"/>
  <c r="AB32" i="16"/>
  <c r="AB72" i="18" s="1"/>
  <c r="E32" i="16"/>
  <c r="E72" i="18" s="1"/>
  <c r="Y32" i="16"/>
  <c r="Y72" i="18" s="1"/>
  <c r="V32" i="16"/>
  <c r="V72" i="18" s="1"/>
  <c r="T32" i="16"/>
  <c r="T72" i="18" s="1"/>
  <c r="Q32" i="16"/>
  <c r="Q72" i="18" s="1"/>
  <c r="AA32" i="16"/>
  <c r="AA72" i="18" s="1"/>
  <c r="L32" i="16"/>
  <c r="L72" i="18" s="1"/>
  <c r="I32" i="16"/>
  <c r="I72" i="18" s="1"/>
  <c r="F32" i="16"/>
  <c r="F72" i="18" s="1"/>
  <c r="AD32" i="16"/>
  <c r="AD72" i="18" s="1"/>
  <c r="G32" i="16"/>
  <c r="G72" i="18" s="1"/>
  <c r="N32" i="16"/>
  <c r="N72" i="18" s="1"/>
  <c r="K32" i="16"/>
  <c r="K72" i="18" s="1"/>
  <c r="D32" i="16"/>
  <c r="D72" i="18" s="1"/>
  <c r="X32" i="16"/>
  <c r="X72" i="18" s="1"/>
  <c r="U32" i="16"/>
  <c r="U72" i="18" s="1"/>
  <c r="R32" i="16"/>
  <c r="R72" i="18" s="1"/>
  <c r="AE32" i="16"/>
  <c r="AE72" i="18" s="1"/>
  <c r="AG32" i="16"/>
  <c r="AG72" i="18" s="1"/>
  <c r="AF32" i="16"/>
  <c r="AF72" i="18" s="1"/>
  <c r="B73" i="18"/>
  <c r="D33" i="16"/>
  <c r="D73" i="18" s="1"/>
  <c r="T33" i="16"/>
  <c r="T73" i="18" s="1"/>
  <c r="H33" i="16"/>
  <c r="H73" i="18" s="1"/>
  <c r="X33" i="16"/>
  <c r="X73" i="18" s="1"/>
  <c r="E33" i="16"/>
  <c r="E73" i="18" s="1"/>
  <c r="U33" i="16"/>
  <c r="U73" i="18" s="1"/>
  <c r="R33" i="16"/>
  <c r="R73" i="18" s="1"/>
  <c r="K33" i="16"/>
  <c r="K73" i="18" s="1"/>
  <c r="AA33" i="16"/>
  <c r="AA73" i="18" s="1"/>
  <c r="AB33" i="16"/>
  <c r="AB73" i="18" s="1"/>
  <c r="Y33" i="16"/>
  <c r="Y73" i="18" s="1"/>
  <c r="V33" i="16"/>
  <c r="V73" i="18" s="1"/>
  <c r="O33" i="16"/>
  <c r="O73" i="18" s="1"/>
  <c r="AD33" i="16"/>
  <c r="AD73" i="18" s="1"/>
  <c r="C33" i="16"/>
  <c r="C73" i="18" s="1"/>
  <c r="W33" i="16"/>
  <c r="W73" i="18" s="1"/>
  <c r="I33" i="16"/>
  <c r="I73" i="18" s="1"/>
  <c r="AC33" i="16"/>
  <c r="AC73" i="18" s="1"/>
  <c r="F33" i="16"/>
  <c r="F73" i="18" s="1"/>
  <c r="Z33" i="16"/>
  <c r="Z73" i="18" s="1"/>
  <c r="S33" i="16"/>
  <c r="S73" i="18" s="1"/>
  <c r="L33" i="16"/>
  <c r="L73" i="18" s="1"/>
  <c r="M33" i="16"/>
  <c r="M73" i="18" s="1"/>
  <c r="J33" i="16"/>
  <c r="J73" i="18" s="1"/>
  <c r="AE33" i="16"/>
  <c r="AE73" i="18" s="1"/>
  <c r="P33" i="16"/>
  <c r="P73" i="18" s="1"/>
  <c r="Q33" i="16"/>
  <c r="Q73" i="18" s="1"/>
  <c r="N33" i="16"/>
  <c r="N73" i="18" s="1"/>
  <c r="G33" i="16"/>
  <c r="G73" i="18" s="1"/>
  <c r="AF33" i="16"/>
  <c r="AF73" i="18" s="1"/>
  <c r="AG33" i="16"/>
  <c r="AG73" i="18" s="1"/>
  <c r="B74" i="18"/>
  <c r="I34" i="16"/>
  <c r="I74" i="18" s="1"/>
  <c r="Y34" i="16"/>
  <c r="Y74" i="18" s="1"/>
  <c r="M34" i="16"/>
  <c r="M74" i="18" s="1"/>
  <c r="AC34" i="16"/>
  <c r="AC74" i="18" s="1"/>
  <c r="J34" i="16"/>
  <c r="J74" i="18" s="1"/>
  <c r="Z34" i="16"/>
  <c r="Z74" i="18" s="1"/>
  <c r="C34" i="16"/>
  <c r="C74" i="18" s="1"/>
  <c r="S34" i="16"/>
  <c r="S74" i="18" s="1"/>
  <c r="L34" i="16"/>
  <c r="L74" i="18" s="1"/>
  <c r="AB34" i="16"/>
  <c r="AB74" i="18" s="1"/>
  <c r="R34" i="16"/>
  <c r="R74" i="18" s="1"/>
  <c r="K34" i="16"/>
  <c r="K74" i="18" s="1"/>
  <c r="D34" i="16"/>
  <c r="D74" i="18" s="1"/>
  <c r="X34" i="16"/>
  <c r="X74" i="18" s="1"/>
  <c r="Q34" i="16"/>
  <c r="Q74" i="18" s="1"/>
  <c r="F34" i="16"/>
  <c r="F74" i="18" s="1"/>
  <c r="E34" i="16"/>
  <c r="E74" i="18" s="1"/>
  <c r="V34" i="16"/>
  <c r="V74" i="18" s="1"/>
  <c r="O34" i="16"/>
  <c r="O74" i="18" s="1"/>
  <c r="H34" i="16"/>
  <c r="H74" i="18" s="1"/>
  <c r="AD34" i="16"/>
  <c r="AD74" i="18" s="1"/>
  <c r="W34" i="16"/>
  <c r="W74" i="18" s="1"/>
  <c r="P34" i="16"/>
  <c r="P74" i="18" s="1"/>
  <c r="U34" i="16"/>
  <c r="U74" i="18" s="1"/>
  <c r="AA34" i="16"/>
  <c r="AA74" i="18" s="1"/>
  <c r="N34" i="16"/>
  <c r="N74" i="18" s="1"/>
  <c r="G34" i="16"/>
  <c r="G74" i="18" s="1"/>
  <c r="T34" i="16"/>
  <c r="T74" i="18" s="1"/>
  <c r="AE34" i="16"/>
  <c r="AE74" i="18" s="1"/>
  <c r="AF34" i="16"/>
  <c r="AF74" i="18" s="1"/>
  <c r="AG34" i="16"/>
  <c r="AG74" i="18" s="1"/>
  <c r="B75" i="18"/>
  <c r="N35" i="16"/>
  <c r="N75" i="18" s="1"/>
  <c r="AD35" i="16"/>
  <c r="AD75" i="18" s="1"/>
  <c r="R35" i="16"/>
  <c r="R75" i="18" s="1"/>
  <c r="K35" i="16"/>
  <c r="K75" i="18" s="1"/>
  <c r="AA35" i="16"/>
  <c r="AA75" i="18" s="1"/>
  <c r="H35" i="16"/>
  <c r="H75" i="18" s="1"/>
  <c r="X35" i="16"/>
  <c r="X75" i="18" s="1"/>
  <c r="Q35" i="16"/>
  <c r="Q75" i="18" s="1"/>
  <c r="F35" i="16"/>
  <c r="F75" i="18" s="1"/>
  <c r="G35" i="16"/>
  <c r="G75" i="18" s="1"/>
  <c r="D35" i="16"/>
  <c r="D75" i="18" s="1"/>
  <c r="AB35" i="16"/>
  <c r="AB75" i="18" s="1"/>
  <c r="U35" i="16"/>
  <c r="U75" i="18" s="1"/>
  <c r="S35" i="16"/>
  <c r="S75" i="18" s="1"/>
  <c r="P35" i="16"/>
  <c r="P75" i="18" s="1"/>
  <c r="I35" i="16"/>
  <c r="I75" i="18" s="1"/>
  <c r="J35" i="16"/>
  <c r="J75" i="18" s="1"/>
  <c r="O35" i="16"/>
  <c r="O75" i="18" s="1"/>
  <c r="L35" i="16"/>
  <c r="L75" i="18" s="1"/>
  <c r="E35" i="16"/>
  <c r="E75" i="18" s="1"/>
  <c r="Y35" i="16"/>
  <c r="Y75" i="18" s="1"/>
  <c r="V35" i="16"/>
  <c r="V75" i="18" s="1"/>
  <c r="AC35" i="16"/>
  <c r="AC75" i="18" s="1"/>
  <c r="Z35" i="16"/>
  <c r="Z75" i="18" s="1"/>
  <c r="C35" i="16"/>
  <c r="C75" i="18" s="1"/>
  <c r="M35" i="16"/>
  <c r="M75" i="18" s="1"/>
  <c r="W35" i="16"/>
  <c r="W75" i="18" s="1"/>
  <c r="T35" i="16"/>
  <c r="T75" i="18" s="1"/>
  <c r="AE35" i="16"/>
  <c r="AE75" i="18" s="1"/>
  <c r="AF35" i="16"/>
  <c r="AF75" i="18" s="1"/>
  <c r="AG35" i="16"/>
  <c r="AG75" i="18" s="1"/>
  <c r="B34" i="18"/>
  <c r="J13" i="16"/>
  <c r="J34" i="18" s="1"/>
  <c r="Z13" i="16"/>
  <c r="Z34" i="18" s="1"/>
  <c r="K13" i="16"/>
  <c r="K34" i="18" s="1"/>
  <c r="AA13" i="16"/>
  <c r="AA34" i="18" s="1"/>
  <c r="P13" i="16"/>
  <c r="P34" i="18" s="1"/>
  <c r="I13" i="16"/>
  <c r="I34" i="18" s="1"/>
  <c r="Y13" i="16"/>
  <c r="Y34" i="18" s="1"/>
  <c r="N13" i="16"/>
  <c r="N34" i="18" s="1"/>
  <c r="O13" i="16"/>
  <c r="O34" i="18" s="1"/>
  <c r="T13" i="16"/>
  <c r="T34" i="18" s="1"/>
  <c r="U13" i="16"/>
  <c r="U34" i="18" s="1"/>
  <c r="V13" i="16"/>
  <c r="V34" i="18" s="1"/>
  <c r="C13" i="16"/>
  <c r="C34" i="18" s="1"/>
  <c r="AB13" i="16"/>
  <c r="AB34" i="18" s="1"/>
  <c r="M13" i="16"/>
  <c r="M34" i="18" s="1"/>
  <c r="R13" i="16"/>
  <c r="R34" i="18" s="1"/>
  <c r="S13" i="16"/>
  <c r="S34" i="18" s="1"/>
  <c r="D13" i="16"/>
  <c r="D34" i="18" s="1"/>
  <c r="X13" i="16"/>
  <c r="X34" i="18" s="1"/>
  <c r="E13" i="16"/>
  <c r="E34" i="18" s="1"/>
  <c r="AC13" i="16"/>
  <c r="AC34" i="18" s="1"/>
  <c r="W13" i="16"/>
  <c r="W34" i="18" s="1"/>
  <c r="H13" i="16"/>
  <c r="H34" i="18" s="1"/>
  <c r="AD13" i="16"/>
  <c r="AD34" i="18" s="1"/>
  <c r="G13" i="16"/>
  <c r="G34" i="18" s="1"/>
  <c r="AE13" i="16"/>
  <c r="AE34" i="18" s="1"/>
  <c r="L13" i="16"/>
  <c r="L34" i="18" s="1"/>
  <c r="F13" i="16"/>
  <c r="F34" i="18" s="1"/>
  <c r="Q13" i="16"/>
  <c r="Q34" i="18" s="1"/>
  <c r="AF13" i="16"/>
  <c r="AF34" i="18" s="1"/>
  <c r="AG13" i="16"/>
  <c r="AG34" i="18" s="1"/>
  <c r="B36" i="18"/>
  <c r="AA15" i="16"/>
  <c r="AA36" i="18" s="1"/>
  <c r="W15" i="16"/>
  <c r="W36" i="18" s="1"/>
  <c r="G15" i="16"/>
  <c r="G36" i="18" s="1"/>
  <c r="O15" i="16"/>
  <c r="O36" i="18" s="1"/>
  <c r="K15" i="16"/>
  <c r="K36" i="18" s="1"/>
  <c r="L15" i="16"/>
  <c r="L36" i="18" s="1"/>
  <c r="AB15" i="16"/>
  <c r="AB36" i="18" s="1"/>
  <c r="Q15" i="16"/>
  <c r="Q36" i="18" s="1"/>
  <c r="J15" i="16"/>
  <c r="J36" i="18" s="1"/>
  <c r="Z15" i="16"/>
  <c r="Z36" i="18" s="1"/>
  <c r="S15" i="16"/>
  <c r="S36" i="18" s="1"/>
  <c r="P15" i="16"/>
  <c r="P36" i="18" s="1"/>
  <c r="U15" i="16"/>
  <c r="U36" i="18" s="1"/>
  <c r="F15" i="16"/>
  <c r="F36" i="18" s="1"/>
  <c r="AD15" i="16"/>
  <c r="AD36" i="18" s="1"/>
  <c r="D15" i="16"/>
  <c r="D36" i="18" s="1"/>
  <c r="I15" i="16"/>
  <c r="I36" i="18" s="1"/>
  <c r="R15" i="16"/>
  <c r="R36" i="18" s="1"/>
  <c r="T15" i="16"/>
  <c r="T36" i="18" s="1"/>
  <c r="E15" i="16"/>
  <c r="E36" i="18" s="1"/>
  <c r="Y15" i="16"/>
  <c r="Y36" i="18" s="1"/>
  <c r="N15" i="16"/>
  <c r="N36" i="18" s="1"/>
  <c r="X15" i="16"/>
  <c r="X36" i="18" s="1"/>
  <c r="AC15" i="16"/>
  <c r="AC36" i="18" s="1"/>
  <c r="H15" i="16"/>
  <c r="H36" i="18" s="1"/>
  <c r="M15" i="16"/>
  <c r="M36" i="18" s="1"/>
  <c r="V15" i="16"/>
  <c r="V36" i="18" s="1"/>
  <c r="C15" i="16"/>
  <c r="C36" i="18" s="1"/>
  <c r="AE15" i="16"/>
  <c r="AE36" i="18" s="1"/>
  <c r="AG15" i="16"/>
  <c r="AG36" i="18" s="1"/>
  <c r="AF15" i="16"/>
  <c r="AF36" i="18" s="1"/>
  <c r="B37" i="18"/>
  <c r="Q16" i="16"/>
  <c r="Q37" i="18" s="1"/>
  <c r="F16" i="16"/>
  <c r="F37" i="18" s="1"/>
  <c r="V16" i="16"/>
  <c r="V37" i="18" s="1"/>
  <c r="K16" i="16"/>
  <c r="K37" i="18" s="1"/>
  <c r="AA16" i="16"/>
  <c r="AA37" i="18" s="1"/>
  <c r="L16" i="16"/>
  <c r="L37" i="18" s="1"/>
  <c r="AB16" i="16"/>
  <c r="AB37" i="18" s="1"/>
  <c r="I16" i="16"/>
  <c r="I37" i="18" s="1"/>
  <c r="AC16" i="16"/>
  <c r="AC37" i="18" s="1"/>
  <c r="N16" i="16"/>
  <c r="N37" i="18" s="1"/>
  <c r="S16" i="16"/>
  <c r="S37" i="18" s="1"/>
  <c r="D16" i="16"/>
  <c r="D37" i="18" s="1"/>
  <c r="X16" i="16"/>
  <c r="X37" i="18" s="1"/>
  <c r="U16" i="16"/>
  <c r="U37" i="18" s="1"/>
  <c r="Z16" i="16"/>
  <c r="Z37" i="18" s="1"/>
  <c r="M16" i="16"/>
  <c r="M37" i="18" s="1"/>
  <c r="R16" i="16"/>
  <c r="R37" i="18" s="1"/>
  <c r="C16" i="16"/>
  <c r="C37" i="18" s="1"/>
  <c r="W16" i="16"/>
  <c r="W37" i="18" s="1"/>
  <c r="H16" i="16"/>
  <c r="H37" i="18" s="1"/>
  <c r="G16" i="16"/>
  <c r="G37" i="18" s="1"/>
  <c r="P16" i="16"/>
  <c r="P37" i="18" s="1"/>
  <c r="Y16" i="16"/>
  <c r="Y37" i="18" s="1"/>
  <c r="J16" i="16"/>
  <c r="J37" i="18" s="1"/>
  <c r="O16" i="16"/>
  <c r="O37" i="18" s="1"/>
  <c r="T16" i="16"/>
  <c r="T37" i="18" s="1"/>
  <c r="E16" i="16"/>
  <c r="E37" i="18" s="1"/>
  <c r="AD16" i="16"/>
  <c r="AD37" i="18" s="1"/>
  <c r="AE16" i="16"/>
  <c r="AE37" i="18" s="1"/>
  <c r="AG16" i="16"/>
  <c r="AG37" i="18" s="1"/>
  <c r="AF16" i="16"/>
  <c r="AF37" i="18" s="1"/>
  <c r="AF36" i="16"/>
  <c r="AF76" i="18" s="1"/>
  <c r="AB36" i="16"/>
  <c r="AB76" i="18" s="1"/>
  <c r="X36" i="16"/>
  <c r="X76" i="18" s="1"/>
  <c r="T36" i="16"/>
  <c r="T76" i="18" s="1"/>
  <c r="P36" i="16"/>
  <c r="P76" i="18" s="1"/>
  <c r="L36" i="16"/>
  <c r="L76" i="18" s="1"/>
  <c r="H36" i="16"/>
  <c r="H76" i="18" s="1"/>
  <c r="D36" i="16"/>
  <c r="D76" i="18" s="1"/>
  <c r="AE36" i="16"/>
  <c r="AE76" i="18" s="1"/>
  <c r="AA36" i="16"/>
  <c r="AA76" i="18" s="1"/>
  <c r="W36" i="16"/>
  <c r="W76" i="18" s="1"/>
  <c r="S36" i="16"/>
  <c r="S76" i="18" s="1"/>
  <c r="O36" i="16"/>
  <c r="O76" i="18" s="1"/>
  <c r="K36" i="16"/>
  <c r="K76" i="18" s="1"/>
  <c r="G36" i="16"/>
  <c r="G76" i="18" s="1"/>
  <c r="C36" i="16"/>
  <c r="C76" i="18" s="1"/>
  <c r="B76" i="18"/>
  <c r="AD36" i="16"/>
  <c r="AD76" i="18" s="1"/>
  <c r="Z36" i="16"/>
  <c r="Z76" i="18" s="1"/>
  <c r="V36" i="16"/>
  <c r="V76" i="18" s="1"/>
  <c r="R36" i="16"/>
  <c r="R76" i="18" s="1"/>
  <c r="N36" i="16"/>
  <c r="N76" i="18" s="1"/>
  <c r="J36" i="16"/>
  <c r="J76" i="18" s="1"/>
  <c r="F36" i="16"/>
  <c r="F76" i="18" s="1"/>
  <c r="AG36" i="16"/>
  <c r="AG76" i="18" s="1"/>
  <c r="AC36" i="16"/>
  <c r="AC76" i="18" s="1"/>
  <c r="Y36" i="16"/>
  <c r="Y76" i="18" s="1"/>
  <c r="U36" i="16"/>
  <c r="U76" i="18" s="1"/>
  <c r="Q36" i="16"/>
  <c r="Q76" i="18" s="1"/>
  <c r="M36" i="16"/>
  <c r="M76" i="18" s="1"/>
  <c r="I36" i="16"/>
  <c r="I76" i="18" s="1"/>
  <c r="E36" i="16"/>
  <c r="E76" i="18" s="1"/>
  <c r="AG37" i="16"/>
  <c r="AG77" i="18" s="1"/>
  <c r="AC37" i="16"/>
  <c r="AC77" i="18" s="1"/>
  <c r="Y37" i="16"/>
  <c r="Y77" i="18" s="1"/>
  <c r="U37" i="16"/>
  <c r="U77" i="18" s="1"/>
  <c r="Q37" i="16"/>
  <c r="Q77" i="18" s="1"/>
  <c r="M37" i="16"/>
  <c r="M77" i="18" s="1"/>
  <c r="I37" i="16"/>
  <c r="I77" i="18" s="1"/>
  <c r="E37" i="16"/>
  <c r="E77" i="18" s="1"/>
  <c r="AF37" i="16"/>
  <c r="AF77" i="18" s="1"/>
  <c r="AB37" i="16"/>
  <c r="AB77" i="18" s="1"/>
  <c r="X37" i="16"/>
  <c r="X77" i="18" s="1"/>
  <c r="T37" i="16"/>
  <c r="T77" i="18" s="1"/>
  <c r="P37" i="16"/>
  <c r="P77" i="18" s="1"/>
  <c r="L37" i="16"/>
  <c r="L77" i="18" s="1"/>
  <c r="H37" i="16"/>
  <c r="H77" i="18" s="1"/>
  <c r="D37" i="16"/>
  <c r="D77" i="18" s="1"/>
  <c r="AE37" i="16"/>
  <c r="AE77" i="18" s="1"/>
  <c r="AA37" i="16"/>
  <c r="AA77" i="18" s="1"/>
  <c r="W37" i="16"/>
  <c r="W77" i="18" s="1"/>
  <c r="S37" i="16"/>
  <c r="S77" i="18" s="1"/>
  <c r="O37" i="16"/>
  <c r="O77" i="18" s="1"/>
  <c r="K37" i="16"/>
  <c r="K77" i="18" s="1"/>
  <c r="G37" i="16"/>
  <c r="G77" i="18" s="1"/>
  <c r="C37" i="16"/>
  <c r="C77" i="18" s="1"/>
  <c r="B77" i="18"/>
  <c r="AD37" i="16"/>
  <c r="AD77" i="18" s="1"/>
  <c r="Z37" i="16"/>
  <c r="Z77" i="18" s="1"/>
  <c r="V37" i="16"/>
  <c r="V77" i="18" s="1"/>
  <c r="R37" i="16"/>
  <c r="R77" i="18" s="1"/>
  <c r="N37" i="16"/>
  <c r="N77" i="18" s="1"/>
  <c r="J37" i="16"/>
  <c r="J77" i="18" s="1"/>
  <c r="F37" i="16"/>
  <c r="F77" i="18" s="1"/>
  <c r="B78" i="18"/>
  <c r="AD38" i="16"/>
  <c r="AD78" i="18" s="1"/>
  <c r="Z38" i="16"/>
  <c r="Z78" i="18" s="1"/>
  <c r="V38" i="16"/>
  <c r="V78" i="18" s="1"/>
  <c r="R38" i="16"/>
  <c r="R78" i="18" s="1"/>
  <c r="N38" i="16"/>
  <c r="N78" i="18" s="1"/>
  <c r="J38" i="16"/>
  <c r="J78" i="18" s="1"/>
  <c r="F38" i="16"/>
  <c r="F78" i="18" s="1"/>
  <c r="AG38" i="16"/>
  <c r="AG78" i="18" s="1"/>
  <c r="AC38" i="16"/>
  <c r="AC78" i="18" s="1"/>
  <c r="Y38" i="16"/>
  <c r="Y78" i="18" s="1"/>
  <c r="U38" i="16"/>
  <c r="U78" i="18" s="1"/>
  <c r="Q38" i="16"/>
  <c r="Q78" i="18" s="1"/>
  <c r="M38" i="16"/>
  <c r="M78" i="18" s="1"/>
  <c r="I38" i="16"/>
  <c r="I78" i="18" s="1"/>
  <c r="E38" i="16"/>
  <c r="E78" i="18" s="1"/>
  <c r="AF38" i="16"/>
  <c r="AF78" i="18" s="1"/>
  <c r="AB38" i="16"/>
  <c r="AB78" i="18" s="1"/>
  <c r="X38" i="16"/>
  <c r="X78" i="18" s="1"/>
  <c r="T38" i="16"/>
  <c r="T78" i="18" s="1"/>
  <c r="P38" i="16"/>
  <c r="P78" i="18" s="1"/>
  <c r="L38" i="16"/>
  <c r="L78" i="18" s="1"/>
  <c r="H38" i="16"/>
  <c r="H78" i="18" s="1"/>
  <c r="D38" i="16"/>
  <c r="D78" i="18" s="1"/>
  <c r="AE38" i="16"/>
  <c r="AE78" i="18" s="1"/>
  <c r="AA38" i="16"/>
  <c r="AA78" i="18" s="1"/>
  <c r="W38" i="16"/>
  <c r="W78" i="18" s="1"/>
  <c r="S38" i="16"/>
  <c r="S78" i="18" s="1"/>
  <c r="O38" i="16"/>
  <c r="O78" i="18" s="1"/>
  <c r="K38" i="16"/>
  <c r="K78" i="18" s="1"/>
  <c r="G38" i="16"/>
  <c r="G78" i="18" s="1"/>
  <c r="C38" i="16"/>
  <c r="C78" i="18" s="1"/>
  <c r="B79" i="18"/>
  <c r="AE39" i="16"/>
  <c r="AE79" i="18" s="1"/>
  <c r="AA39" i="16"/>
  <c r="AA79" i="18" s="1"/>
  <c r="W39" i="16"/>
  <c r="W79" i="18" s="1"/>
  <c r="S39" i="16"/>
  <c r="S79" i="18" s="1"/>
  <c r="O39" i="16"/>
  <c r="O79" i="18" s="1"/>
  <c r="K39" i="16"/>
  <c r="K79" i="18" s="1"/>
  <c r="G39" i="16"/>
  <c r="G79" i="18" s="1"/>
  <c r="C39" i="16"/>
  <c r="C79" i="18" s="1"/>
  <c r="AD39" i="16"/>
  <c r="AD79" i="18" s="1"/>
  <c r="Z39" i="16"/>
  <c r="Z79" i="18" s="1"/>
  <c r="V39" i="16"/>
  <c r="V79" i="18" s="1"/>
  <c r="R39" i="16"/>
  <c r="R79" i="18" s="1"/>
  <c r="N39" i="16"/>
  <c r="N79" i="18" s="1"/>
  <c r="J39" i="16"/>
  <c r="J79" i="18" s="1"/>
  <c r="F39" i="16"/>
  <c r="F79" i="18" s="1"/>
  <c r="AG39" i="16"/>
  <c r="AG79" i="18" s="1"/>
  <c r="AC39" i="16"/>
  <c r="AC79" i="18" s="1"/>
  <c r="Y39" i="16"/>
  <c r="Y79" i="18" s="1"/>
  <c r="U39" i="16"/>
  <c r="U79" i="18" s="1"/>
  <c r="Q39" i="16"/>
  <c r="Q79" i="18" s="1"/>
  <c r="M39" i="16"/>
  <c r="M79" i="18" s="1"/>
  <c r="I39" i="16"/>
  <c r="I79" i="18" s="1"/>
  <c r="E39" i="16"/>
  <c r="E79" i="18" s="1"/>
  <c r="AF39" i="16"/>
  <c r="AF79" i="18" s="1"/>
  <c r="AB39" i="16"/>
  <c r="AB79" i="18" s="1"/>
  <c r="X39" i="16"/>
  <c r="X79" i="18" s="1"/>
  <c r="T39" i="16"/>
  <c r="T79" i="18" s="1"/>
  <c r="P39" i="16"/>
  <c r="P79" i="18" s="1"/>
  <c r="L39" i="16"/>
  <c r="L79" i="18" s="1"/>
  <c r="H39" i="16"/>
  <c r="H79" i="18" s="1"/>
  <c r="D39" i="16"/>
  <c r="D79" i="18" s="1"/>
  <c r="B35" i="18"/>
  <c r="K14" i="16"/>
  <c r="K35" i="18" s="1"/>
  <c r="AA14" i="16"/>
  <c r="AA35" i="18" s="1"/>
  <c r="L14" i="16"/>
  <c r="L35" i="18" s="1"/>
  <c r="AB14" i="16"/>
  <c r="AB35" i="18" s="1"/>
  <c r="E14" i="16"/>
  <c r="E35" i="18" s="1"/>
  <c r="U14" i="16"/>
  <c r="U35" i="18" s="1"/>
  <c r="N14" i="16"/>
  <c r="N35" i="18" s="1"/>
  <c r="AD14" i="16"/>
  <c r="AD35" i="18" s="1"/>
  <c r="C14" i="16"/>
  <c r="C35" i="18" s="1"/>
  <c r="W14" i="16"/>
  <c r="W35" i="18" s="1"/>
  <c r="D14" i="16"/>
  <c r="D35" i="18" s="1"/>
  <c r="X14" i="16"/>
  <c r="X35" i="18" s="1"/>
  <c r="M14" i="16"/>
  <c r="M35" i="18" s="1"/>
  <c r="R14" i="16"/>
  <c r="R35" i="18" s="1"/>
  <c r="P14" i="16"/>
  <c r="P35" i="18" s="1"/>
  <c r="Z14" i="16"/>
  <c r="Z35" i="18" s="1"/>
  <c r="G14" i="16"/>
  <c r="G35" i="18" s="1"/>
  <c r="AE14" i="16"/>
  <c r="AE35" i="18" s="1"/>
  <c r="H14" i="16"/>
  <c r="H35" i="18" s="1"/>
  <c r="Q14" i="16"/>
  <c r="Q35" i="18" s="1"/>
  <c r="V14" i="16"/>
  <c r="V35" i="18" s="1"/>
  <c r="O14" i="16"/>
  <c r="O35" i="18" s="1"/>
  <c r="Y14" i="16"/>
  <c r="Y35" i="18" s="1"/>
  <c r="F14" i="16"/>
  <c r="F35" i="18" s="1"/>
  <c r="T14" i="16"/>
  <c r="T35" i="18" s="1"/>
  <c r="AC14" i="16"/>
  <c r="AC35" i="18" s="1"/>
  <c r="J14" i="16"/>
  <c r="J35" i="18" s="1"/>
  <c r="S14" i="16"/>
  <c r="S35" i="18" s="1"/>
  <c r="I14" i="16"/>
  <c r="I35" i="18" s="1"/>
  <c r="AF14" i="16"/>
  <c r="AF35" i="18" s="1"/>
  <c r="AG14" i="16"/>
  <c r="AG35" i="18" s="1"/>
  <c r="AE19" i="16"/>
  <c r="AE40" i="18" s="1"/>
  <c r="AA19" i="16"/>
  <c r="AA40" i="18" s="1"/>
  <c r="W19" i="16"/>
  <c r="W40" i="18" s="1"/>
  <c r="S19" i="16"/>
  <c r="S40" i="18" s="1"/>
  <c r="O19" i="16"/>
  <c r="O40" i="18" s="1"/>
  <c r="K19" i="16"/>
  <c r="K40" i="18" s="1"/>
  <c r="G19" i="16"/>
  <c r="G40" i="18" s="1"/>
  <c r="C19" i="16"/>
  <c r="C40" i="18" s="1"/>
  <c r="AD19" i="16"/>
  <c r="AD40" i="18" s="1"/>
  <c r="Z19" i="16"/>
  <c r="Z40" i="18" s="1"/>
  <c r="V19" i="16"/>
  <c r="V40" i="18" s="1"/>
  <c r="R19" i="16"/>
  <c r="R40" i="18" s="1"/>
  <c r="N19" i="16"/>
  <c r="N40" i="18" s="1"/>
  <c r="J19" i="16"/>
  <c r="J40" i="18" s="1"/>
  <c r="F19" i="16"/>
  <c r="F40" i="18" s="1"/>
  <c r="B40" i="18"/>
  <c r="AG19" i="16"/>
  <c r="AG40" i="18" s="1"/>
  <c r="AC19" i="16"/>
  <c r="AC40" i="18" s="1"/>
  <c r="Y19" i="16"/>
  <c r="Y40" i="18" s="1"/>
  <c r="U19" i="16"/>
  <c r="U40" i="18" s="1"/>
  <c r="Q19" i="16"/>
  <c r="Q40" i="18" s="1"/>
  <c r="M19" i="16"/>
  <c r="M40" i="18" s="1"/>
  <c r="I19" i="16"/>
  <c r="I40" i="18" s="1"/>
  <c r="E19" i="16"/>
  <c r="E40" i="18" s="1"/>
  <c r="AF19" i="16"/>
  <c r="AF40" i="18" s="1"/>
  <c r="AB19" i="16"/>
  <c r="AB40" i="18" s="1"/>
  <c r="X19" i="16"/>
  <c r="X40" i="18" s="1"/>
  <c r="T19" i="16"/>
  <c r="T40" i="18" s="1"/>
  <c r="P19" i="16"/>
  <c r="P40" i="18" s="1"/>
  <c r="L19" i="16"/>
  <c r="L40" i="18" s="1"/>
  <c r="H19" i="16"/>
  <c r="H40" i="18" s="1"/>
  <c r="D19" i="16"/>
  <c r="D40" i="18" s="1"/>
  <c r="AF20" i="16"/>
  <c r="AF41" i="18" s="1"/>
  <c r="AB20" i="16"/>
  <c r="AB41" i="18" s="1"/>
  <c r="X20" i="16"/>
  <c r="X41" i="18" s="1"/>
  <c r="T20" i="16"/>
  <c r="T41" i="18" s="1"/>
  <c r="P20" i="16"/>
  <c r="P41" i="18" s="1"/>
  <c r="L20" i="16"/>
  <c r="L41" i="18" s="1"/>
  <c r="H20" i="16"/>
  <c r="H41" i="18" s="1"/>
  <c r="D20" i="16"/>
  <c r="D41" i="18" s="1"/>
  <c r="AE20" i="16"/>
  <c r="AE41" i="18" s="1"/>
  <c r="AA20" i="16"/>
  <c r="AA41" i="18" s="1"/>
  <c r="W20" i="16"/>
  <c r="W41" i="18" s="1"/>
  <c r="S20" i="16"/>
  <c r="S41" i="18" s="1"/>
  <c r="O20" i="16"/>
  <c r="O41" i="18" s="1"/>
  <c r="K20" i="16"/>
  <c r="K41" i="18" s="1"/>
  <c r="G20" i="16"/>
  <c r="G41" i="18" s="1"/>
  <c r="C20" i="16"/>
  <c r="C41" i="18" s="1"/>
  <c r="AD20" i="16"/>
  <c r="AD41" i="18" s="1"/>
  <c r="Z20" i="16"/>
  <c r="Z41" i="18" s="1"/>
  <c r="V20" i="16"/>
  <c r="V41" i="18" s="1"/>
  <c r="R20" i="16"/>
  <c r="R41" i="18" s="1"/>
  <c r="N20" i="16"/>
  <c r="N41" i="18" s="1"/>
  <c r="J20" i="16"/>
  <c r="J41" i="18" s="1"/>
  <c r="F20" i="16"/>
  <c r="F41" i="18" s="1"/>
  <c r="B41" i="18"/>
  <c r="AG20" i="16"/>
  <c r="AG41" i="18" s="1"/>
  <c r="AC20" i="16"/>
  <c r="AC41" i="18" s="1"/>
  <c r="Y20" i="16"/>
  <c r="Y41" i="18" s="1"/>
  <c r="U20" i="16"/>
  <c r="U41" i="18" s="1"/>
  <c r="Q20" i="16"/>
  <c r="Q41" i="18" s="1"/>
  <c r="M20" i="16"/>
  <c r="M41" i="18" s="1"/>
  <c r="I20" i="16"/>
  <c r="I41" i="18" s="1"/>
  <c r="E20" i="16"/>
  <c r="E41" i="18" s="1"/>
  <c r="B80" i="18"/>
  <c r="AF40" i="16"/>
  <c r="AF80" i="18" s="1"/>
  <c r="AB40" i="16"/>
  <c r="AB80" i="18" s="1"/>
  <c r="X40" i="16"/>
  <c r="X80" i="18" s="1"/>
  <c r="T40" i="16"/>
  <c r="T80" i="18" s="1"/>
  <c r="P40" i="16"/>
  <c r="P80" i="18" s="1"/>
  <c r="L40" i="16"/>
  <c r="L80" i="18" s="1"/>
  <c r="H40" i="16"/>
  <c r="H80" i="18" s="1"/>
  <c r="D40" i="16"/>
  <c r="D80" i="18" s="1"/>
  <c r="AE40" i="16"/>
  <c r="AE80" i="18" s="1"/>
  <c r="AA40" i="16"/>
  <c r="AA80" i="18" s="1"/>
  <c r="W40" i="16"/>
  <c r="W80" i="18" s="1"/>
  <c r="S40" i="16"/>
  <c r="S80" i="18" s="1"/>
  <c r="O40" i="16"/>
  <c r="O80" i="18" s="1"/>
  <c r="K40" i="16"/>
  <c r="K80" i="18" s="1"/>
  <c r="G40" i="16"/>
  <c r="G80" i="18" s="1"/>
  <c r="C40" i="16"/>
  <c r="C80" i="18" s="1"/>
  <c r="AD40" i="16"/>
  <c r="AD80" i="18" s="1"/>
  <c r="Z40" i="16"/>
  <c r="Z80" i="18" s="1"/>
  <c r="V40" i="16"/>
  <c r="V80" i="18" s="1"/>
  <c r="R40" i="16"/>
  <c r="R80" i="18" s="1"/>
  <c r="N40" i="16"/>
  <c r="N80" i="18" s="1"/>
  <c r="J40" i="16"/>
  <c r="J80" i="18" s="1"/>
  <c r="F40" i="16"/>
  <c r="F80" i="18" s="1"/>
  <c r="AG40" i="16"/>
  <c r="AG80" i="18" s="1"/>
  <c r="AC40" i="16"/>
  <c r="AC80" i="18" s="1"/>
  <c r="Y40" i="16"/>
  <c r="Y80" i="18" s="1"/>
  <c r="U40" i="16"/>
  <c r="U80" i="18" s="1"/>
  <c r="Q40" i="16"/>
  <c r="Q80" i="18" s="1"/>
  <c r="M40" i="16"/>
  <c r="M80" i="18" s="1"/>
  <c r="I40" i="16"/>
  <c r="I80" i="18" s="1"/>
  <c r="E40" i="16"/>
  <c r="E80" i="18" s="1"/>
  <c r="AG41" i="16"/>
  <c r="AG81" i="18" s="1"/>
  <c r="AC41" i="16"/>
  <c r="AC81" i="18" s="1"/>
  <c r="Y41" i="16"/>
  <c r="Y81" i="18" s="1"/>
  <c r="U41" i="16"/>
  <c r="U81" i="18" s="1"/>
  <c r="Q41" i="16"/>
  <c r="Q81" i="18" s="1"/>
  <c r="M41" i="16"/>
  <c r="M81" i="18" s="1"/>
  <c r="I41" i="16"/>
  <c r="I81" i="18" s="1"/>
  <c r="E41" i="16"/>
  <c r="E81" i="18" s="1"/>
  <c r="B81" i="18"/>
  <c r="AF41" i="16"/>
  <c r="AF81" i="18" s="1"/>
  <c r="AB41" i="16"/>
  <c r="AB81" i="18" s="1"/>
  <c r="X41" i="16"/>
  <c r="X81" i="18" s="1"/>
  <c r="T41" i="16"/>
  <c r="T81" i="18" s="1"/>
  <c r="P41" i="16"/>
  <c r="P81" i="18" s="1"/>
  <c r="L41" i="16"/>
  <c r="L81" i="18" s="1"/>
  <c r="H41" i="16"/>
  <c r="H81" i="18" s="1"/>
  <c r="D41" i="16"/>
  <c r="D81" i="18" s="1"/>
  <c r="AE41" i="16"/>
  <c r="AE81" i="18" s="1"/>
  <c r="AA41" i="16"/>
  <c r="AA81" i="18" s="1"/>
  <c r="W41" i="16"/>
  <c r="W81" i="18" s="1"/>
  <c r="S41" i="16"/>
  <c r="S81" i="18" s="1"/>
  <c r="O41" i="16"/>
  <c r="O81" i="18" s="1"/>
  <c r="K41" i="16"/>
  <c r="K81" i="18" s="1"/>
  <c r="G41" i="16"/>
  <c r="G81" i="18" s="1"/>
  <c r="C41" i="16"/>
  <c r="C81" i="18" s="1"/>
  <c r="AD41" i="16"/>
  <c r="AD81" i="18" s="1"/>
  <c r="Z41" i="16"/>
  <c r="Z81" i="18" s="1"/>
  <c r="V41" i="16"/>
  <c r="V81" i="18" s="1"/>
  <c r="R41" i="16"/>
  <c r="R81" i="18" s="1"/>
  <c r="N41" i="16"/>
  <c r="N81" i="18" s="1"/>
  <c r="J41" i="16"/>
  <c r="J81" i="18" s="1"/>
  <c r="F41" i="16"/>
  <c r="F81" i="18" s="1"/>
  <c r="B82" i="18"/>
  <c r="AD42" i="16"/>
  <c r="AD82" i="18" s="1"/>
  <c r="Z42" i="16"/>
  <c r="Z82" i="18" s="1"/>
  <c r="V42" i="16"/>
  <c r="V82" i="18" s="1"/>
  <c r="R42" i="16"/>
  <c r="R82" i="18" s="1"/>
  <c r="N42" i="16"/>
  <c r="N82" i="18" s="1"/>
  <c r="J42" i="16"/>
  <c r="J82" i="18" s="1"/>
  <c r="F42" i="16"/>
  <c r="F82" i="18" s="1"/>
  <c r="AG42" i="16"/>
  <c r="AG82" i="18" s="1"/>
  <c r="AC42" i="16"/>
  <c r="AC82" i="18" s="1"/>
  <c r="Y42" i="16"/>
  <c r="Y82" i="18" s="1"/>
  <c r="U42" i="16"/>
  <c r="U82" i="18" s="1"/>
  <c r="Q42" i="16"/>
  <c r="Q82" i="18" s="1"/>
  <c r="M42" i="16"/>
  <c r="M82" i="18" s="1"/>
  <c r="I42" i="16"/>
  <c r="I82" i="18" s="1"/>
  <c r="E42" i="16"/>
  <c r="E82" i="18" s="1"/>
  <c r="AF42" i="16"/>
  <c r="AF82" i="18" s="1"/>
  <c r="AB42" i="16"/>
  <c r="AB82" i="18" s="1"/>
  <c r="X42" i="16"/>
  <c r="X82" i="18" s="1"/>
  <c r="T42" i="16"/>
  <c r="T82" i="18" s="1"/>
  <c r="P42" i="16"/>
  <c r="P82" i="18" s="1"/>
  <c r="L42" i="16"/>
  <c r="L82" i="18" s="1"/>
  <c r="H42" i="16"/>
  <c r="H82" i="18" s="1"/>
  <c r="D42" i="16"/>
  <c r="D82" i="18" s="1"/>
  <c r="AE42" i="16"/>
  <c r="AE82" i="18" s="1"/>
  <c r="AA42" i="16"/>
  <c r="AA82" i="18" s="1"/>
  <c r="W42" i="16"/>
  <c r="W82" i="18" s="1"/>
  <c r="S42" i="16"/>
  <c r="S82" i="18" s="1"/>
  <c r="O42" i="16"/>
  <c r="O82" i="18" s="1"/>
  <c r="K42" i="16"/>
  <c r="K82" i="18" s="1"/>
  <c r="G42" i="16"/>
  <c r="G82" i="18" s="1"/>
  <c r="C42" i="16"/>
  <c r="C82" i="18" s="1"/>
  <c r="B83" i="18"/>
  <c r="AE43" i="16"/>
  <c r="AE83" i="18" s="1"/>
  <c r="AA43" i="16"/>
  <c r="AA83" i="18" s="1"/>
  <c r="W43" i="16"/>
  <c r="W83" i="18" s="1"/>
  <c r="S43" i="16"/>
  <c r="S83" i="18" s="1"/>
  <c r="O43" i="16"/>
  <c r="O83" i="18" s="1"/>
  <c r="K43" i="16"/>
  <c r="K83" i="18" s="1"/>
  <c r="G43" i="16"/>
  <c r="G83" i="18" s="1"/>
  <c r="C43" i="16"/>
  <c r="C83" i="18" s="1"/>
  <c r="AD43" i="16"/>
  <c r="AD83" i="18" s="1"/>
  <c r="Z43" i="16"/>
  <c r="Z83" i="18" s="1"/>
  <c r="V43" i="16"/>
  <c r="V83" i="18" s="1"/>
  <c r="R43" i="16"/>
  <c r="R83" i="18" s="1"/>
  <c r="N43" i="16"/>
  <c r="N83" i="18" s="1"/>
  <c r="J43" i="16"/>
  <c r="J83" i="18" s="1"/>
  <c r="F43" i="16"/>
  <c r="F83" i="18" s="1"/>
  <c r="AG43" i="16"/>
  <c r="AG83" i="18" s="1"/>
  <c r="AC43" i="16"/>
  <c r="AC83" i="18" s="1"/>
  <c r="Y43" i="16"/>
  <c r="Y83" i="18" s="1"/>
  <c r="U43" i="16"/>
  <c r="U83" i="18" s="1"/>
  <c r="Q43" i="16"/>
  <c r="Q83" i="18" s="1"/>
  <c r="M43" i="16"/>
  <c r="M83" i="18" s="1"/>
  <c r="I43" i="16"/>
  <c r="I83" i="18" s="1"/>
  <c r="E43" i="16"/>
  <c r="E83" i="18" s="1"/>
  <c r="AF43" i="16"/>
  <c r="AF83" i="18" s="1"/>
  <c r="AB43" i="16"/>
  <c r="AB83" i="18" s="1"/>
  <c r="X43" i="16"/>
  <c r="X83" i="18" s="1"/>
  <c r="T43" i="16"/>
  <c r="T83" i="18" s="1"/>
  <c r="P43" i="16"/>
  <c r="P83" i="18" s="1"/>
  <c r="L43" i="16"/>
  <c r="L83" i="18" s="1"/>
  <c r="H43" i="16"/>
  <c r="H83" i="18" s="1"/>
  <c r="D43" i="16"/>
  <c r="D83" i="18" s="1"/>
  <c r="U83" i="16"/>
  <c r="U180" i="18" s="1"/>
  <c r="C106" i="18" l="1"/>
  <c r="B45" i="16"/>
  <c r="C32" i="18"/>
  <c r="B8" i="16"/>
  <c r="C69" i="18"/>
  <c r="B27" i="16"/>
  <c r="C217" i="18"/>
  <c r="B99" i="16"/>
  <c r="C143" i="18"/>
  <c r="B63" i="16"/>
  <c r="M83" i="16"/>
  <c r="M180" i="18" s="1"/>
  <c r="X83" i="16"/>
  <c r="X180" i="18" s="1"/>
  <c r="P83" i="16"/>
  <c r="P180" i="18" s="1"/>
  <c r="J83" i="16"/>
  <c r="J180" i="18" s="1"/>
  <c r="R83" i="16"/>
  <c r="R180" i="18" s="1"/>
  <c r="L83" i="16"/>
  <c r="L180" i="18" s="1"/>
  <c r="D83" i="16"/>
  <c r="D180" i="18" s="1"/>
  <c r="F83" i="16"/>
  <c r="F180" i="18" s="1"/>
  <c r="Q83" i="16"/>
  <c r="Q180" i="18" s="1"/>
  <c r="AB83" i="16"/>
  <c r="AB180" i="18" s="1"/>
  <c r="I83" i="16"/>
  <c r="I180" i="18" s="1"/>
  <c r="K83" i="16"/>
  <c r="K180" i="18" s="1"/>
  <c r="G83" i="16"/>
  <c r="G180" i="18" s="1"/>
  <c r="AG83" i="16"/>
  <c r="AG180" i="18" s="1"/>
  <c r="V83" i="16"/>
  <c r="V180" i="18" s="1"/>
  <c r="Z83" i="16"/>
  <c r="Z180" i="18" s="1"/>
  <c r="B180" i="18"/>
  <c r="S83" i="16"/>
  <c r="S180" i="18" s="1"/>
  <c r="H83" i="16"/>
  <c r="H180" i="18" s="1"/>
  <c r="C83" i="16"/>
  <c r="T83" i="16"/>
  <c r="T180" i="18" s="1"/>
  <c r="AC83" i="16"/>
  <c r="AC180" i="18" s="1"/>
  <c r="AE83" i="16"/>
  <c r="AE180" i="18" s="1"/>
  <c r="N83" i="16"/>
  <c r="N180" i="18" s="1"/>
  <c r="E83" i="16"/>
  <c r="E180" i="18" s="1"/>
  <c r="AA83" i="16"/>
  <c r="AA180" i="18" s="1"/>
  <c r="W83" i="16"/>
  <c r="W180" i="18" s="1"/>
  <c r="AF83" i="16"/>
  <c r="AF180" i="18" s="1"/>
  <c r="AD83" i="16"/>
  <c r="AD180" i="18" s="1"/>
  <c r="O83" i="16"/>
  <c r="O180" i="18" s="1"/>
  <c r="Y83" i="16"/>
  <c r="Y180" i="18" s="1"/>
  <c r="B215" i="18" l="1"/>
  <c r="B25" i="18"/>
  <c r="B29" i="18"/>
  <c r="B20" i="18"/>
  <c r="C180" i="18"/>
  <c r="B81" i="16"/>
  <c r="B21" i="18"/>
  <c r="B67" i="18"/>
  <c r="B22" i="18"/>
  <c r="B104" i="18"/>
  <c r="B141" i="18"/>
  <c r="B23" i="18"/>
  <c r="B178" i="18" l="1"/>
  <c r="B24" i="18"/>
</calcChain>
</file>

<file path=xl/comments1.xml><?xml version="1.0" encoding="utf-8"?>
<comments xmlns="http://schemas.openxmlformats.org/spreadsheetml/2006/main">
  <authors>
    <author>Autor</author>
  </authors>
  <commentList>
    <comment ref="C7" authorId="0">
      <text>
        <r>
          <rPr>
            <b/>
            <sz val="10"/>
            <color indexed="81"/>
            <rFont val="Tahoma"/>
            <family val="2"/>
          </rPr>
          <t xml:space="preserve">
Insira nesta coluna a quantidade de horas de atrazo em número.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C7" authorId="0">
      <text>
        <r>
          <rPr>
            <b/>
            <sz val="10"/>
            <color indexed="81"/>
            <rFont val="Tahoma"/>
            <family val="2"/>
          </rPr>
          <t xml:space="preserve">
Insira aqui a quantidade de horas de saída antecipada em número.</t>
        </r>
      </text>
    </comment>
  </commentList>
</comments>
</file>

<file path=xl/comments3.xml><?xml version="1.0" encoding="utf-8"?>
<comments xmlns="http://schemas.openxmlformats.org/spreadsheetml/2006/main">
  <authors>
    <author>Autor</author>
  </authors>
  <commentList>
    <comment ref="C7" authorId="0">
      <text>
        <r>
          <rPr>
            <b/>
            <sz val="10"/>
            <color indexed="81"/>
            <rFont val="Tahoma"/>
            <family val="2"/>
          </rPr>
          <t xml:space="preserve">
Insira nesta coluna a quantidade de horas de trabalho na folga em número.</t>
        </r>
      </text>
    </comment>
  </commentList>
</comments>
</file>

<file path=xl/sharedStrings.xml><?xml version="1.0" encoding="utf-8"?>
<sst xmlns="http://schemas.openxmlformats.org/spreadsheetml/2006/main" count="372" uniqueCount="88">
  <si>
    <t>CADASTRO</t>
  </si>
  <si>
    <t>Cadastro dos Funcionários</t>
  </si>
  <si>
    <t>Nome Completo</t>
  </si>
  <si>
    <t>Matrícula</t>
  </si>
  <si>
    <t>Posto de Serviço</t>
  </si>
  <si>
    <t>Cadastro dos Clientes</t>
  </si>
  <si>
    <t>Telefone</t>
  </si>
  <si>
    <t>Celular</t>
  </si>
  <si>
    <t>E-mail</t>
  </si>
  <si>
    <t>Nome da Empresa</t>
  </si>
  <si>
    <t>Contato</t>
  </si>
  <si>
    <t>LANÇAMENTOS</t>
  </si>
  <si>
    <t>Registros das faltas dos funcionários</t>
  </si>
  <si>
    <t>Data</t>
  </si>
  <si>
    <t>Funcionário</t>
  </si>
  <si>
    <t>Ação adotada</t>
  </si>
  <si>
    <t>Observação</t>
  </si>
  <si>
    <t>Rótulos de Linha</t>
  </si>
  <si>
    <t>Qde Horas</t>
  </si>
  <si>
    <t>Registros dos atrasos dos funcionários</t>
  </si>
  <si>
    <t>Registros das saídas antecipadas dos funcionários</t>
  </si>
  <si>
    <t>Desempate</t>
  </si>
  <si>
    <t>Faltas</t>
  </si>
  <si>
    <t>Funcionarios</t>
  </si>
  <si>
    <t>Faltas Desempate</t>
  </si>
  <si>
    <t>Atrasos</t>
  </si>
  <si>
    <t>Atrasos Desempate</t>
  </si>
  <si>
    <t>Antecipadas</t>
  </si>
  <si>
    <t>Antecipadas Desempate</t>
  </si>
  <si>
    <t>Posto de Servico</t>
  </si>
  <si>
    <t>Postos de Servico</t>
  </si>
  <si>
    <t>RESULTADOS</t>
  </si>
  <si>
    <t xml:space="preserve">Informe o ano: 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</si>
  <si>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</si>
  <si>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</si>
  <si>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</si>
  <si>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</si>
  <si>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</si>
  <si>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</si>
  <si>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</si>
  <si>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</si>
  <si>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</si>
  <si>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</si>
  <si>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</si>
  <si>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</si>
  <si>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</si>
  <si>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Funcionários</t>
  </si>
  <si>
    <t>GRÁFICOS</t>
  </si>
  <si>
    <t xml:space="preserve">Selecione o Funcionário: </t>
  </si>
  <si>
    <t>Horas de atraso</t>
  </si>
  <si>
    <t>Horas de saída antecipada</t>
  </si>
  <si>
    <t>RELATÓRIO</t>
  </si>
  <si>
    <t>RELATÓRIO GERENCIAL DO CONTROLE DE ABSENTEÍSMO</t>
  </si>
  <si>
    <t>DASHBOARD</t>
  </si>
  <si>
    <t>Total de Faltas no Ano</t>
  </si>
  <si>
    <t>Total de Horas de Atraso no Ano</t>
  </si>
  <si>
    <t>Totasl de Horas de Saída Antecipada no Ano</t>
  </si>
  <si>
    <t>Indicador</t>
  </si>
  <si>
    <t>Média</t>
  </si>
  <si>
    <t xml:space="preserve">Selecione o mês: </t>
  </si>
  <si>
    <t>Consolidado Mensal das Faltas, Atrasos e Saídas Antecipadas</t>
  </si>
  <si>
    <t>Consolidado Anual das Faltas, Atrasos e Saídas Antecipadas</t>
  </si>
  <si>
    <t>Inicio</t>
  </si>
  <si>
    <t>Fim</t>
  </si>
  <si>
    <t>Participação do mês no total de faltas acumuladas no ano</t>
  </si>
  <si>
    <t>Participação do mês no total de horas de atraso acumuladas no ano</t>
  </si>
  <si>
    <t>Participação do mês no total de horas de saídas antecipadas acumuladas no ano</t>
  </si>
  <si>
    <t>Registros das folgas trabalhadas</t>
  </si>
  <si>
    <t>Folgas trabalhadas</t>
  </si>
  <si>
    <t>Folgas trabalhas</t>
  </si>
  <si>
    <t>RELATÓRIOS</t>
  </si>
  <si>
    <t>Na aba cadastro você deverá cadastrar os dados de identificação dos clientes e dos funcionários. Essa etapa é muito importante pois será utilizado nos lançamentos das faltas, atrasos, saídas antecipadas e folgas trabalhadas, além de proporcionar uma rápida consulta para contactar os clientes e funcionários.</t>
  </si>
  <si>
    <t>Na aba lançamentos você deverá fazer os lançamentos das faltas, atrasos, saídas antecipadas e folgas trabalhadas, informando a data, quantidade de horas, nome do funcionário e o posto de serviço.</t>
  </si>
  <si>
    <t>Na aba resultados você encontra os resultados do controle de faltas, atrasos, saídas antecipadas e folgas trabalhadas no formato de tabelas e gráficos.</t>
  </si>
  <si>
    <t>Na aba relatórios você encontra os relatório pronto para impressão com todos os resultados do controle de faltas, atrasos, saídas antecipadas e folgas trabalhadas no formato de tabelas e gráficos.</t>
  </si>
  <si>
    <t>(vazio)</t>
  </si>
  <si>
    <t>Empresa de Teste AS</t>
  </si>
  <si>
    <t>Fulano de Tal</t>
  </si>
  <si>
    <t>(01)23345-6789</t>
  </si>
  <si>
    <t>(09)8765-4321</t>
  </si>
  <si>
    <t>fulano@empresa.com.br</t>
  </si>
  <si>
    <t>Bertrano de Tal</t>
  </si>
  <si>
    <t>(01)2345-6789</t>
  </si>
  <si>
    <t>bertrano@gmail.com</t>
  </si>
  <si>
    <t>Enviado o cobertura de faltas</t>
  </si>
  <si>
    <t>Acionado o supervisor para o local</t>
  </si>
  <si>
    <t xml:space="preserve">Ano da análise: </t>
  </si>
  <si>
    <t>PLANILHA DE CONTROLE DE ABSENTEÍSMO
VERSÃO DEMONSTRATIVA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</si>
</sst>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000"/>
    <numFmt numFmtId="165" formatCode="0.0"/>
    <numFmt numFmtId="166" formatCode="0.000000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indexed="81"/>
      <name val="Tahoma"/>
      <family val="2"/>
    </font>
    <font>
      <sz val="14"/>
      <color theme="1" tint="0.34998626667073579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5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3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</fills>
  <borders count="14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/>
      <bottom/>
      <diagonal/>
    </border>
  </borders>
  <cellStyleXfs count="3">
    <xf numFmtId="0" fontId="0" fillId="0" borderId="0"/>
    <xf numFmtId="9" fontId="14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113">
    <xf numFmtId="0" fontId="0" fillId="0" borderId="0" xfId="0"/>
    <xf numFmtId="0" fontId="4" fillId="3" borderId="0" xfId="0" applyFont="1" applyFill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164" fontId="0" fillId="0" borderId="4" xfId="0" applyNumberFormat="1" applyBorder="1"/>
    <xf numFmtId="0" fontId="0" fillId="0" borderId="4" xfId="0" applyBorder="1" applyAlignment="1">
      <alignment horizontal="left"/>
    </xf>
    <xf numFmtId="0" fontId="0" fillId="0" borderId="4" xfId="0" applyNumberFormat="1" applyBorder="1"/>
    <xf numFmtId="0" fontId="0" fillId="0" borderId="4" xfId="0" applyBorder="1"/>
    <xf numFmtId="0" fontId="0" fillId="0" borderId="5" xfId="0" applyNumberFormat="1" applyBorder="1"/>
    <xf numFmtId="0" fontId="0" fillId="0" borderId="5" xfId="0" applyBorder="1" applyAlignment="1">
      <alignment horizontal="left"/>
    </xf>
    <xf numFmtId="166" fontId="0" fillId="0" borderId="4" xfId="0" applyNumberFormat="1" applyBorder="1" applyAlignment="1">
      <alignment horizontal="left"/>
    </xf>
    <xf numFmtId="14" fontId="0" fillId="0" borderId="4" xfId="0" applyNumberFormat="1" applyBorder="1"/>
    <xf numFmtId="0" fontId="4" fillId="3" borderId="4" xfId="0" applyFont="1" applyFill="1" applyBorder="1"/>
    <xf numFmtId="164" fontId="4" fillId="3" borderId="4" xfId="0" applyNumberFormat="1" applyFont="1" applyFill="1" applyBorder="1"/>
    <xf numFmtId="0" fontId="16" fillId="2" borderId="0" xfId="0" applyFont="1" applyFill="1" applyProtection="1"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0" fillId="2" borderId="0" xfId="0" applyFill="1" applyProtection="1">
      <protection hidden="1"/>
    </xf>
    <xf numFmtId="0" fontId="16" fillId="3" borderId="0" xfId="0" applyFont="1" applyFill="1" applyProtection="1">
      <protection hidden="1"/>
    </xf>
    <xf numFmtId="0" fontId="0" fillId="3" borderId="0" xfId="0" applyFill="1" applyAlignment="1" applyProtection="1">
      <alignment horizontal="left" vertical="center"/>
      <protection hidden="1"/>
    </xf>
    <xf numFmtId="0" fontId="0" fillId="3" borderId="0" xfId="0" applyFill="1" applyAlignment="1" applyProtection="1">
      <alignment horizontal="center" vertical="center"/>
      <protection hidden="1"/>
    </xf>
    <xf numFmtId="0" fontId="0" fillId="3" borderId="0" xfId="0" applyFill="1" applyProtection="1">
      <protection hidden="1"/>
    </xf>
    <xf numFmtId="0" fontId="16" fillId="0" borderId="0" xfId="0" applyFont="1" applyProtection="1"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6" borderId="1" xfId="0" applyFill="1" applyBorder="1" applyAlignment="1" applyProtection="1">
      <alignment horizontal="right" vertical="center"/>
      <protection hidden="1"/>
    </xf>
    <xf numFmtId="0" fontId="4" fillId="2" borderId="0" xfId="0" applyFont="1" applyFill="1" applyAlignment="1" applyProtection="1">
      <alignment horizontal="left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0" fontId="4" fillId="3" borderId="1" xfId="0" applyFont="1" applyFill="1" applyBorder="1" applyAlignment="1" applyProtection="1">
      <alignment horizontal="left" vertical="center"/>
      <protection hidden="1"/>
    </xf>
    <xf numFmtId="0" fontId="4" fillId="3" borderId="1" xfId="0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left" vertical="center"/>
      <protection hidden="1"/>
    </xf>
    <xf numFmtId="2" fontId="0" fillId="6" borderId="1" xfId="0" applyNumberFormat="1" applyFill="1" applyBorder="1" applyAlignment="1" applyProtection="1">
      <alignment horizontal="center" vertical="center"/>
      <protection hidden="1"/>
    </xf>
    <xf numFmtId="2" fontId="3" fillId="6" borderId="1" xfId="0" applyNumberFormat="1" applyFont="1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center" vertical="center"/>
      <protection locked="0"/>
    </xf>
    <xf numFmtId="14" fontId="0" fillId="0" borderId="0" xfId="0" applyNumberFormat="1" applyProtection="1">
      <protection hidden="1"/>
    </xf>
    <xf numFmtId="0" fontId="0" fillId="0" borderId="4" xfId="0" applyBorder="1" applyAlignment="1" applyProtection="1">
      <alignment horizontal="left" vertical="center"/>
      <protection hidden="1"/>
    </xf>
    <xf numFmtId="165" fontId="10" fillId="6" borderId="1" xfId="0" applyNumberFormat="1" applyFont="1" applyFill="1" applyBorder="1" applyAlignment="1" applyProtection="1">
      <alignment horizontal="center" vertical="center"/>
      <protection hidden="1"/>
    </xf>
    <xf numFmtId="165" fontId="0" fillId="0" borderId="0" xfId="0" applyNumberFormat="1" applyProtection="1">
      <protection hidden="1"/>
    </xf>
    <xf numFmtId="0" fontId="0" fillId="0" borderId="1" xfId="0" applyFont="1" applyBorder="1" applyAlignment="1" applyProtection="1">
      <alignment horizontal="left" vertical="center" wrapText="1"/>
      <protection hidden="1"/>
    </xf>
    <xf numFmtId="0" fontId="1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9" fillId="0" borderId="0" xfId="0" applyFont="1" applyAlignment="1" applyProtection="1">
      <alignment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horizontal="right"/>
      <protection hidden="1"/>
    </xf>
    <xf numFmtId="0" fontId="4" fillId="3" borderId="1" xfId="0" applyFont="1" applyFill="1" applyBorder="1" applyAlignment="1" applyProtection="1">
      <alignment horizontal="left" vertical="center" wrapText="1"/>
      <protection hidden="1"/>
    </xf>
    <xf numFmtId="0" fontId="11" fillId="3" borderId="1" xfId="0" applyFont="1" applyFill="1" applyBorder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horizontal="left" vertical="center" wrapText="1"/>
      <protection hidden="1"/>
    </xf>
    <xf numFmtId="0" fontId="13" fillId="2" borderId="0" xfId="0" applyFont="1" applyFill="1" applyProtection="1">
      <protection hidden="1"/>
    </xf>
    <xf numFmtId="0" fontId="13" fillId="3" borderId="0" xfId="0" applyFont="1" applyFill="1" applyProtection="1">
      <protection hidden="1"/>
    </xf>
    <xf numFmtId="0" fontId="13" fillId="0" borderId="0" xfId="0" applyFont="1" applyProtection="1">
      <protection hidden="1"/>
    </xf>
    <xf numFmtId="14" fontId="0" fillId="0" borderId="0" xfId="0" applyNumberFormat="1" applyAlignment="1" applyProtection="1">
      <alignment horizontal="left" vertical="center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15" fillId="4" borderId="1" xfId="0" applyFont="1" applyFill="1" applyBorder="1" applyAlignment="1" applyProtection="1">
      <alignment horizontal="center" vertical="center"/>
      <protection hidden="1"/>
    </xf>
    <xf numFmtId="9" fontId="16" fillId="0" borderId="0" xfId="1" applyFont="1" applyProtection="1">
      <protection hidden="1"/>
    </xf>
    <xf numFmtId="167" fontId="0" fillId="0" borderId="0" xfId="1" applyNumberFormat="1" applyFont="1" applyProtection="1"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8" fillId="4" borderId="1" xfId="0" applyFont="1" applyFill="1" applyBorder="1" applyAlignment="1" applyProtection="1">
      <alignment horizontal="center" vertical="center"/>
      <protection hidden="1"/>
    </xf>
    <xf numFmtId="0" fontId="0" fillId="7" borderId="9" xfId="0" applyFill="1" applyBorder="1" applyAlignment="1" applyProtection="1">
      <alignment horizontal="left" vertical="center"/>
      <protection locked="0"/>
    </xf>
    <xf numFmtId="0" fontId="16" fillId="2" borderId="0" xfId="0" applyFont="1" applyFill="1" applyBorder="1" applyProtection="1">
      <protection hidden="1"/>
    </xf>
    <xf numFmtId="0" fontId="16" fillId="3" borderId="0" xfId="0" applyFont="1" applyFill="1" applyBorder="1" applyProtection="1">
      <protection hidden="1"/>
    </xf>
    <xf numFmtId="0" fontId="16" fillId="0" borderId="0" xfId="0" applyFont="1" applyBorder="1" applyProtection="1">
      <protection hidden="1"/>
    </xf>
    <xf numFmtId="14" fontId="16" fillId="0" borderId="0" xfId="0" applyNumberFormat="1" applyFont="1" applyBorder="1" applyProtection="1"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4" fillId="3" borderId="0" xfId="0" applyFont="1" applyFill="1" applyAlignment="1" applyProtection="1">
      <alignment horizontal="left" vertical="center"/>
      <protection hidden="1"/>
    </xf>
    <xf numFmtId="0" fontId="0" fillId="4" borderId="1" xfId="0" applyFill="1" applyBorder="1" applyAlignment="1" applyProtection="1">
      <alignment horizontal="left" vertical="center"/>
      <protection hidden="1"/>
    </xf>
    <xf numFmtId="0" fontId="0" fillId="4" borderId="3" xfId="0" applyFill="1" applyBorder="1" applyAlignment="1" applyProtection="1">
      <alignment horizontal="left" vertical="center"/>
      <protection hidden="1"/>
    </xf>
    <xf numFmtId="14" fontId="0" fillId="0" borderId="1" xfId="0" applyNumberForma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2" fontId="0" fillId="0" borderId="1" xfId="0" applyNumberFormat="1" applyBorder="1" applyAlignment="1" applyProtection="1">
      <alignment horizontal="left" vertical="center"/>
      <protection locked="0"/>
    </xf>
    <xf numFmtId="0" fontId="0" fillId="6" borderId="1" xfId="0" applyFill="1" applyBorder="1" applyAlignment="1" applyProtection="1">
      <alignment horizontal="center" vertical="center"/>
      <protection hidden="1"/>
    </xf>
    <xf numFmtId="0" fontId="0" fillId="6" borderId="1" xfId="0" applyFill="1" applyBorder="1" applyAlignment="1" applyProtection="1">
      <alignment horizontal="right" vertical="center"/>
      <protection hidden="1"/>
    </xf>
    <xf numFmtId="9" fontId="15" fillId="0" borderId="6" xfId="1" applyNumberFormat="1" applyFont="1" applyBorder="1" applyAlignment="1" applyProtection="1">
      <alignment horizontal="center" vertical="center"/>
      <protection hidden="1"/>
    </xf>
    <xf numFmtId="9" fontId="15" fillId="0" borderId="8" xfId="1" applyNumberFormat="1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0" fillId="6" borderId="1" xfId="0" applyFill="1" applyBorder="1" applyAlignment="1" applyProtection="1">
      <alignment horizontal="center" vertical="center"/>
      <protection hidden="1"/>
    </xf>
    <xf numFmtId="0" fontId="0" fillId="6" borderId="1" xfId="0" applyFill="1" applyBorder="1" applyAlignment="1" applyProtection="1">
      <alignment horizontal="right" vertical="center"/>
      <protection hidden="1"/>
    </xf>
    <xf numFmtId="0" fontId="0" fillId="5" borderId="6" xfId="0" applyFill="1" applyBorder="1" applyAlignment="1" applyProtection="1">
      <alignment horizontal="center" vertical="center"/>
      <protection locked="0"/>
    </xf>
    <xf numFmtId="0" fontId="0" fillId="5" borderId="7" xfId="0" applyFill="1" applyBorder="1" applyAlignment="1" applyProtection="1">
      <alignment horizontal="center" vertical="center"/>
      <protection locked="0"/>
    </xf>
    <xf numFmtId="0" fontId="0" fillId="5" borderId="8" xfId="0" applyFill="1" applyBorder="1" applyAlignment="1" applyProtection="1">
      <alignment horizontal="center" vertical="center"/>
      <protection locked="0"/>
    </xf>
    <xf numFmtId="0" fontId="0" fillId="5" borderId="6" xfId="0" applyFill="1" applyBorder="1" applyAlignment="1" applyProtection="1">
      <alignment horizontal="left" vertical="center"/>
      <protection locked="0"/>
    </xf>
    <xf numFmtId="0" fontId="0" fillId="5" borderId="7" xfId="0" applyFill="1" applyBorder="1" applyAlignment="1" applyProtection="1">
      <alignment horizontal="left" vertical="center"/>
      <protection locked="0"/>
    </xf>
    <xf numFmtId="0" fontId="0" fillId="5" borderId="8" xfId="0" applyFill="1" applyBorder="1" applyAlignment="1" applyProtection="1">
      <alignment horizontal="left" vertical="center"/>
      <protection locked="0"/>
    </xf>
    <xf numFmtId="0" fontId="0" fillId="5" borderId="6" xfId="0" applyFill="1" applyBorder="1" applyAlignment="1" applyProtection="1">
      <alignment vertical="center"/>
      <protection locked="0"/>
    </xf>
    <xf numFmtId="0" fontId="0" fillId="5" borderId="7" xfId="0" applyFill="1" applyBorder="1" applyAlignment="1" applyProtection="1">
      <alignment vertical="center"/>
      <protection locked="0"/>
    </xf>
    <xf numFmtId="0" fontId="0" fillId="5" borderId="8" xfId="0" applyFill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indent="2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horizontal="left" vertical="center" wrapText="1"/>
      <protection hidden="1"/>
    </xf>
    <xf numFmtId="0" fontId="17" fillId="5" borderId="0" xfId="0" applyFont="1" applyFill="1" applyAlignment="1" applyProtection="1">
      <alignment horizontal="left" vertical="center" wrapText="1"/>
      <protection hidden="1"/>
    </xf>
    <xf numFmtId="0" fontId="17" fillId="5" borderId="0" xfId="0" applyFont="1" applyFill="1" applyAlignment="1" applyProtection="1">
      <alignment horizontal="left" vertical="center"/>
      <protection hidden="1"/>
    </xf>
    <xf numFmtId="0" fontId="17" fillId="5" borderId="0" xfId="0" applyFont="1" applyFill="1" applyAlignment="1" applyProtection="1">
      <alignment vertical="center"/>
      <protection hidden="1"/>
    </xf>
    <xf numFmtId="0" fontId="0" fillId="5" borderId="0" xfId="0" applyFill="1" applyProtection="1">
      <protection hidden="1"/>
    </xf>
    <xf numFmtId="0" fontId="18" fillId="3" borderId="1" xfId="0" applyFont="1" applyFill="1" applyBorder="1" applyAlignment="1" applyProtection="1">
      <alignment horizontal="left" vertical="center" indent="1"/>
      <protection hidden="1"/>
    </xf>
    <xf numFmtId="0" fontId="0" fillId="6" borderId="1" xfId="0" applyFill="1" applyBorder="1" applyAlignment="1" applyProtection="1">
      <alignment horizontal="left" vertical="center" wrapText="1" indent="1"/>
      <protection hidden="1"/>
    </xf>
    <xf numFmtId="0" fontId="0" fillId="6" borderId="1" xfId="0" applyFill="1" applyBorder="1" applyProtection="1">
      <protection hidden="1"/>
    </xf>
    <xf numFmtId="0" fontId="4" fillId="2" borderId="2" xfId="0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 applyProtection="1">
      <alignment horizontal="left" vertical="center"/>
      <protection locked="0"/>
    </xf>
    <xf numFmtId="0" fontId="19" fillId="0" borderId="1" xfId="2" applyBorder="1" applyAlignment="1" applyProtection="1">
      <alignment horizontal="left" vertical="center"/>
      <protection locked="0"/>
    </xf>
    <xf numFmtId="0" fontId="4" fillId="0" borderId="0" xfId="0" applyFont="1" applyFill="1" applyAlignment="1" applyProtection="1">
      <alignment vertical="center"/>
      <protection hidden="1"/>
    </xf>
    <xf numFmtId="14" fontId="0" fillId="0" borderId="1" xfId="0" applyNumberFormat="1" applyBorder="1" applyAlignment="1" applyProtection="1">
      <alignment horizontal="left" vertical="center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14" fontId="0" fillId="0" borderId="3" xfId="0" applyNumberFormat="1" applyBorder="1" applyAlignment="1" applyProtection="1">
      <alignment horizontal="left" vertical="center"/>
      <protection hidden="1"/>
    </xf>
    <xf numFmtId="0" fontId="0" fillId="0" borderId="3" xfId="0" applyBorder="1" applyAlignment="1" applyProtection="1">
      <alignment horizontal="left" vertical="center" wrapText="1"/>
      <protection hidden="1"/>
    </xf>
    <xf numFmtId="2" fontId="0" fillId="0" borderId="1" xfId="0" applyNumberFormat="1" applyBorder="1" applyAlignment="1" applyProtection="1">
      <alignment horizontal="left" vertical="center"/>
      <protection hidden="1"/>
    </xf>
    <xf numFmtId="2" fontId="0" fillId="0" borderId="3" xfId="0" applyNumberFormat="1" applyBorder="1" applyAlignment="1" applyProtection="1">
      <alignment horizontal="left" vertical="center"/>
      <protection hidden="1"/>
    </xf>
  </cellXfs>
  <cellStyles count="3">
    <cellStyle name="Hiperlink" xfId="2" builtinId="8"/>
    <cellStyle name="Normal" xfId="0" builtinId="0"/>
    <cellStyle name="Porcentagem" xfId="1" builtinId="5"/>
  </cellStyles>
  <dxfs count="77">
    <dxf>
      <alignment horizontal="left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/>
        </patternFill>
      </fill>
      <alignment horizontal="left" vertical="center" textRotation="0" wrapText="0" indent="0" justifyLastLine="0" shrinkToFit="0" readingOrder="0"/>
      <protection locked="1" hidden="1"/>
    </dxf>
    <dxf>
      <alignment horizontal="left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alignment horizontal="left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alignment horizontal="left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numFmt numFmtId="2" formatCode="0.00"/>
      <alignment horizontal="left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numFmt numFmtId="19" formatCode="dd/mm/yyyy"/>
      <alignment horizontal="left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alignment horizontal="left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/>
        </patternFill>
      </fill>
      <alignment horizontal="left" vertical="center" textRotation="0" wrapText="0" indent="0" justifyLastLine="0" shrinkToFit="0" readingOrder="0"/>
      <protection locked="1" hidden="1"/>
    </dxf>
    <dxf>
      <alignment horizontal="left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alignment horizontal="left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alignment horizontal="left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alignment horizontal="left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numFmt numFmtId="2" formatCode="0.00"/>
      <alignment horizontal="left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numFmt numFmtId="19" formatCode="dd/mm/yyyy"/>
      <alignment horizontal="left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alignment horizontal="left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/>
        </patternFill>
      </fill>
      <alignment horizontal="left" vertical="center" textRotation="0" wrapText="0" indent="0" justifyLastLine="0" shrinkToFit="0" readingOrder="0"/>
      <protection locked="1" hidden="1"/>
    </dxf>
    <dxf>
      <alignment horizontal="left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alignment horizontal="left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alignment horizontal="left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alignment horizontal="left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numFmt numFmtId="2" formatCode="0.00"/>
      <alignment horizontal="left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numFmt numFmtId="19" formatCode="dd/mm/yyyy"/>
      <alignment horizontal="left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alignment horizontal="left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/>
        </patternFill>
      </fill>
      <alignment horizontal="left" vertical="center" textRotation="0" wrapText="0" indent="0" justifyLastLine="0" shrinkToFit="0" readingOrder="0"/>
      <protection locked="1" hidden="1"/>
    </dxf>
    <dxf>
      <alignment horizontal="left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alignment horizontal="left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alignment horizontal="left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alignment horizontal="left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numFmt numFmtId="19" formatCode="dd/mm/yyyy"/>
      <alignment horizontal="left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border outline="0">
        <bottom style="thin">
          <color rgb="FFBFBFBF"/>
        </bottom>
      </border>
    </dxf>
    <dxf>
      <border outline="0">
        <bottom style="thin">
          <color rgb="FFBFBFBF"/>
        </bottom>
      </border>
    </dxf>
    <dxf>
      <border outline="0">
        <bottom style="thin">
          <color rgb="FFBFBFBF"/>
        </bottom>
      </border>
    </dxf>
    <dxf>
      <border outline="0">
        <bottom style="thin">
          <color theme="0" tint="-0.24994659260841701"/>
        </bottom>
      </border>
    </dxf>
    <dxf>
      <font>
        <b/>
        <i val="0"/>
        <color theme="0"/>
      </font>
      <fill>
        <patternFill>
          <bgColor theme="4"/>
        </patternFill>
      </fill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</dxfs>
  <tableStyles count="1" defaultTableStyle="MyTable" defaultPivotStyle="PivotStyleMedium9">
    <tableStyle name="MyTable" pivot="0" count="2">
      <tableStyleElement type="wholeTable" dxfId="76"/>
      <tableStyleElement type="headerRow" dxfId="75"/>
    </tableStyle>
  </tableStyles>
  <colors>
    <mruColors>
      <color rgb="FFFFD75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29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4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3.xml"/><Relationship Id="rId27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Consolidado Mensal das Faltas</a:t>
            </a:r>
          </a:p>
        </c:rich>
      </c:tx>
      <c:layout/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Das!$AA$28</c:f>
              <c:strCache>
                <c:ptCount val="1"/>
                <c:pt idx="0">
                  <c:v>Faltas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ln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Das!$AB$27:$AM$27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Das!$AB$28:$AM$28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9"/>
        <c:axId val="159645056"/>
        <c:axId val="159704192"/>
      </c:barChart>
      <c:lineChart>
        <c:grouping val="standard"/>
        <c:varyColors val="0"/>
        <c:ser>
          <c:idx val="1"/>
          <c:order val="1"/>
          <c:tx>
            <c:strRef>
              <c:f>Das!$AA$29</c:f>
              <c:strCache>
                <c:ptCount val="1"/>
                <c:pt idx="0">
                  <c:v>Média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strRef>
              <c:f>Das!$AB$27:$AM$27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Das!$AB$29:$AM$29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645056"/>
        <c:axId val="159704192"/>
      </c:lineChart>
      <c:catAx>
        <c:axId val="15964505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2700000"/>
          <a:lstStyle/>
          <a:p>
            <a:pPr>
              <a:defRPr sz="800"/>
            </a:pPr>
            <a:endParaRPr lang="pt-BR"/>
          </a:p>
        </c:txPr>
        <c:crossAx val="159704192"/>
        <c:crosses val="autoZero"/>
        <c:auto val="1"/>
        <c:lblAlgn val="ctr"/>
        <c:lblOffset val="100"/>
        <c:noMultiLvlLbl val="0"/>
      </c:catAx>
      <c:valAx>
        <c:axId val="15970419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59645056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r"/>
      <c:layout/>
      <c:overlay val="0"/>
      <c:txPr>
        <a:bodyPr/>
        <a:lstStyle/>
        <a:p>
          <a:pPr>
            <a:defRPr sz="8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8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ResMes!$B$65</c:f>
              <c:strCache>
                <c:ptCount val="1"/>
                <c:pt idx="0">
                  <c:v>Empresa de Teste AS</c:v>
                </c:pt>
              </c:strCache>
            </c:strRef>
          </c:tx>
          <c:invertIfNegative val="0"/>
          <c:val>
            <c:numRef>
              <c:f>ResMes!$C$65:$AG$65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"/>
          <c:order val="1"/>
          <c:tx>
            <c:strRef>
              <c:f>ResMes!$B$66</c:f>
              <c:strCache>
                <c:ptCount val="1"/>
              </c:strCache>
            </c:strRef>
          </c:tx>
          <c:invertIfNegative val="0"/>
          <c:val>
            <c:numRef>
              <c:f>ResMes!$C$66:$AG$66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3"/>
          <c:order val="2"/>
          <c:tx>
            <c:strRef>
              <c:f>ResMes!$B$67</c:f>
              <c:strCache>
                <c:ptCount val="1"/>
              </c:strCache>
            </c:strRef>
          </c:tx>
          <c:invertIfNegative val="0"/>
          <c:val>
            <c:numRef>
              <c:f>ResMes!$C$67:$AG$67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4"/>
          <c:order val="3"/>
          <c:tx>
            <c:strRef>
              <c:f>ResMes!$B$68</c:f>
              <c:strCache>
                <c:ptCount val="1"/>
              </c:strCache>
            </c:strRef>
          </c:tx>
          <c:invertIfNegative val="0"/>
          <c:val>
            <c:numRef>
              <c:f>ResMes!$C$68:$AG$68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5"/>
          <c:order val="4"/>
          <c:tx>
            <c:strRef>
              <c:f>ResMes!$B$69</c:f>
              <c:strCache>
                <c:ptCount val="1"/>
              </c:strCache>
            </c:strRef>
          </c:tx>
          <c:invertIfNegative val="0"/>
          <c:val>
            <c:numRef>
              <c:f>ResMes!$C$69:$AG$69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5"/>
          <c:tx>
            <c:strRef>
              <c:f>ResMes!$B$70</c:f>
              <c:strCache>
                <c:ptCount val="1"/>
              </c:strCache>
            </c:strRef>
          </c:tx>
          <c:invertIfNegative val="0"/>
          <c:val>
            <c:numRef>
              <c:f>ResMes!$C$70:$AG$70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0"/>
          <c:order val="6"/>
          <c:tx>
            <c:strRef>
              <c:f>ResMes!$B$71</c:f>
              <c:strCache>
                <c:ptCount val="1"/>
              </c:strCache>
            </c:strRef>
          </c:tx>
          <c:invertIfNegative val="0"/>
          <c:val>
            <c:numRef>
              <c:f>ResMes!$C$71:$AG$71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ResMes!$B$72</c:f>
              <c:strCache>
                <c:ptCount val="1"/>
              </c:strCache>
            </c:strRef>
          </c:tx>
          <c:invertIfNegative val="0"/>
          <c:val>
            <c:numRef>
              <c:f>ResMes!$C$72:$AG$72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ResMes!$B$73</c:f>
              <c:strCache>
                <c:ptCount val="1"/>
              </c:strCache>
            </c:strRef>
          </c:tx>
          <c:invertIfNegative val="0"/>
          <c:val>
            <c:numRef>
              <c:f>ResMes!$C$73:$AG$73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ResMes!$B$74</c:f>
              <c:strCache>
                <c:ptCount val="1"/>
              </c:strCache>
            </c:strRef>
          </c:tx>
          <c:invertIfNegative val="0"/>
          <c:val>
            <c:numRef>
              <c:f>ResMes!$C$74:$AG$74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2225920"/>
        <c:axId val="202244096"/>
      </c:barChart>
      <c:catAx>
        <c:axId val="202225920"/>
        <c:scaling>
          <c:orientation val="minMax"/>
        </c:scaling>
        <c:delete val="0"/>
        <c:axPos val="b"/>
        <c:majorTickMark val="out"/>
        <c:minorTickMark val="none"/>
        <c:tickLblPos val="nextTo"/>
        <c:crossAx val="202244096"/>
        <c:crosses val="autoZero"/>
        <c:auto val="1"/>
        <c:lblAlgn val="ctr"/>
        <c:lblOffset val="100"/>
        <c:noMultiLvlLbl val="0"/>
      </c:catAx>
      <c:valAx>
        <c:axId val="202244096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2022259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ResMes!$B$83</c:f>
              <c:strCache>
                <c:ptCount val="1"/>
                <c:pt idx="0">
                  <c:v>Empresa de Teste AS</c:v>
                </c:pt>
              </c:strCache>
            </c:strRef>
          </c:tx>
          <c:invertIfNegative val="0"/>
          <c:val>
            <c:numRef>
              <c:f>ResMes!$C$83:$AG$83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"/>
          <c:order val="1"/>
          <c:tx>
            <c:strRef>
              <c:f>ResMes!$B$84</c:f>
              <c:strCache>
                <c:ptCount val="1"/>
              </c:strCache>
            </c:strRef>
          </c:tx>
          <c:invertIfNegative val="0"/>
          <c:val>
            <c:numRef>
              <c:f>ResMes!$C$84:$AG$84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3"/>
          <c:order val="2"/>
          <c:tx>
            <c:strRef>
              <c:f>ResMes!$B$85</c:f>
              <c:strCache>
                <c:ptCount val="1"/>
              </c:strCache>
            </c:strRef>
          </c:tx>
          <c:invertIfNegative val="0"/>
          <c:val>
            <c:numRef>
              <c:f>ResMes!$C$85:$AG$85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4"/>
          <c:order val="3"/>
          <c:tx>
            <c:strRef>
              <c:f>ResMes!$B$86</c:f>
              <c:strCache>
                <c:ptCount val="1"/>
              </c:strCache>
            </c:strRef>
          </c:tx>
          <c:invertIfNegative val="0"/>
          <c:val>
            <c:numRef>
              <c:f>ResMes!$C$86:$AG$86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5"/>
          <c:order val="4"/>
          <c:tx>
            <c:strRef>
              <c:f>ResMes!$B$87</c:f>
              <c:strCache>
                <c:ptCount val="1"/>
              </c:strCache>
            </c:strRef>
          </c:tx>
          <c:invertIfNegative val="0"/>
          <c:val>
            <c:numRef>
              <c:f>ResMes!$C$87:$AG$87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5"/>
          <c:tx>
            <c:strRef>
              <c:f>ResMes!$B$88</c:f>
              <c:strCache>
                <c:ptCount val="1"/>
              </c:strCache>
            </c:strRef>
          </c:tx>
          <c:invertIfNegative val="0"/>
          <c:val>
            <c:numRef>
              <c:f>ResMes!$C$88:$AG$88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0"/>
          <c:order val="6"/>
          <c:tx>
            <c:strRef>
              <c:f>ResMes!$B$89</c:f>
              <c:strCache>
                <c:ptCount val="1"/>
              </c:strCache>
            </c:strRef>
          </c:tx>
          <c:invertIfNegative val="0"/>
          <c:val>
            <c:numRef>
              <c:f>ResMes!$C$89:$AG$89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ResMes!$B$90</c:f>
              <c:strCache>
                <c:ptCount val="1"/>
              </c:strCache>
            </c:strRef>
          </c:tx>
          <c:invertIfNegative val="0"/>
          <c:val>
            <c:numRef>
              <c:f>ResMes!$C$90:$AG$90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ResMes!$B$91</c:f>
              <c:strCache>
                <c:ptCount val="1"/>
              </c:strCache>
            </c:strRef>
          </c:tx>
          <c:invertIfNegative val="0"/>
          <c:val>
            <c:numRef>
              <c:f>ResMes!$C$91:$AG$91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ResMes!$B$92</c:f>
              <c:strCache>
                <c:ptCount val="1"/>
              </c:strCache>
            </c:strRef>
          </c:tx>
          <c:invertIfNegative val="0"/>
          <c:val>
            <c:numRef>
              <c:f>ResMes!$C$92:$AG$92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2284032"/>
        <c:axId val="202294016"/>
      </c:barChart>
      <c:catAx>
        <c:axId val="202284032"/>
        <c:scaling>
          <c:orientation val="minMax"/>
        </c:scaling>
        <c:delete val="0"/>
        <c:axPos val="b"/>
        <c:majorTickMark val="out"/>
        <c:minorTickMark val="none"/>
        <c:tickLblPos val="nextTo"/>
        <c:crossAx val="202294016"/>
        <c:crosses val="autoZero"/>
        <c:auto val="1"/>
        <c:lblAlgn val="ctr"/>
        <c:lblOffset val="100"/>
        <c:noMultiLvlLbl val="0"/>
      </c:catAx>
      <c:valAx>
        <c:axId val="202294016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2022840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ResMes!$B$101</c:f>
              <c:strCache>
                <c:ptCount val="1"/>
                <c:pt idx="0">
                  <c:v>Empresa de Teste AS</c:v>
                </c:pt>
              </c:strCache>
            </c:strRef>
          </c:tx>
          <c:invertIfNegative val="0"/>
          <c:val>
            <c:numRef>
              <c:f>ResMes!$C$101:$AG$101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"/>
          <c:order val="1"/>
          <c:tx>
            <c:strRef>
              <c:f>ResMes!$B$102</c:f>
              <c:strCache>
                <c:ptCount val="1"/>
              </c:strCache>
            </c:strRef>
          </c:tx>
          <c:invertIfNegative val="0"/>
          <c:val>
            <c:numRef>
              <c:f>ResMes!$C$102:$AG$102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3"/>
          <c:order val="2"/>
          <c:tx>
            <c:strRef>
              <c:f>ResMes!$B$103</c:f>
              <c:strCache>
                <c:ptCount val="1"/>
              </c:strCache>
            </c:strRef>
          </c:tx>
          <c:invertIfNegative val="0"/>
          <c:val>
            <c:numRef>
              <c:f>ResMes!$C$103:$AG$103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4"/>
          <c:order val="3"/>
          <c:tx>
            <c:strRef>
              <c:f>ResMes!$B$104</c:f>
              <c:strCache>
                <c:ptCount val="1"/>
              </c:strCache>
            </c:strRef>
          </c:tx>
          <c:invertIfNegative val="0"/>
          <c:val>
            <c:numRef>
              <c:f>ResMes!$C$104:$AG$104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5"/>
          <c:order val="4"/>
          <c:tx>
            <c:strRef>
              <c:f>ResMes!$B$105</c:f>
              <c:strCache>
                <c:ptCount val="1"/>
              </c:strCache>
            </c:strRef>
          </c:tx>
          <c:invertIfNegative val="0"/>
          <c:val>
            <c:numRef>
              <c:f>ResMes!$C$105:$AG$105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5"/>
          <c:tx>
            <c:strRef>
              <c:f>ResMes!$B$106</c:f>
              <c:strCache>
                <c:ptCount val="1"/>
              </c:strCache>
            </c:strRef>
          </c:tx>
          <c:invertIfNegative val="0"/>
          <c:val>
            <c:numRef>
              <c:f>ResMes!$C$106:$AG$106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0"/>
          <c:order val="6"/>
          <c:tx>
            <c:strRef>
              <c:f>ResMes!$B$107</c:f>
              <c:strCache>
                <c:ptCount val="1"/>
              </c:strCache>
            </c:strRef>
          </c:tx>
          <c:invertIfNegative val="0"/>
          <c:val>
            <c:numRef>
              <c:f>ResMes!$C$107:$AG$107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ResMes!$B$108</c:f>
              <c:strCache>
                <c:ptCount val="1"/>
              </c:strCache>
            </c:strRef>
          </c:tx>
          <c:invertIfNegative val="0"/>
          <c:val>
            <c:numRef>
              <c:f>ResMes!$C$108:$AG$108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ResMes!$B$109</c:f>
              <c:strCache>
                <c:ptCount val="1"/>
              </c:strCache>
            </c:strRef>
          </c:tx>
          <c:invertIfNegative val="0"/>
          <c:val>
            <c:numRef>
              <c:f>ResMes!$C$109:$AG$109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ResMes!$B$110</c:f>
              <c:strCache>
                <c:ptCount val="1"/>
              </c:strCache>
            </c:strRef>
          </c:tx>
          <c:invertIfNegative val="0"/>
          <c:val>
            <c:numRef>
              <c:f>ResMes!$C$110:$AG$110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2337664"/>
        <c:axId val="202351744"/>
      </c:barChart>
      <c:catAx>
        <c:axId val="202337664"/>
        <c:scaling>
          <c:orientation val="minMax"/>
        </c:scaling>
        <c:delete val="0"/>
        <c:axPos val="b"/>
        <c:majorTickMark val="out"/>
        <c:minorTickMark val="none"/>
        <c:tickLblPos val="nextTo"/>
        <c:crossAx val="202351744"/>
        <c:crosses val="autoZero"/>
        <c:auto val="1"/>
        <c:lblAlgn val="ctr"/>
        <c:lblOffset val="100"/>
        <c:noMultiLvlLbl val="0"/>
      </c:catAx>
      <c:valAx>
        <c:axId val="202351744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2023376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ResAno!$B$11</c:f>
              <c:strCache>
                <c:ptCount val="1"/>
                <c:pt idx="0">
                  <c:v>Bertrano de Tal</c:v>
                </c:pt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ResAno!$C$11:$N$11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ResAno!$B$12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ResAno!$C$12:$N$12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ResAno!$B$13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ResAno!$C$13:$N$13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ResAno!$B$14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ResAno!$C$14:$N$14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ResAno!$B$15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ResAno!$C$15:$N$15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ResAno!$B$16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ResAno!$C$16:$N$16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ResAno!$B$17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ResAno!$C$17:$N$17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ResAno!$B$18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ResAno!$C$18:$N$18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ResAno!$B$19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ResAno!$C$19:$N$19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ResAno!$B$20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ResAno!$C$20:$N$20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202823168"/>
        <c:axId val="202824704"/>
      </c:barChart>
      <c:catAx>
        <c:axId val="202823168"/>
        <c:scaling>
          <c:orientation val="minMax"/>
        </c:scaling>
        <c:delete val="0"/>
        <c:axPos val="b"/>
        <c:majorTickMark val="out"/>
        <c:minorTickMark val="none"/>
        <c:tickLblPos val="nextTo"/>
        <c:crossAx val="202824704"/>
        <c:crosses val="autoZero"/>
        <c:auto val="1"/>
        <c:lblAlgn val="ctr"/>
        <c:lblOffset val="100"/>
        <c:noMultiLvlLbl val="0"/>
      </c:catAx>
      <c:valAx>
        <c:axId val="202824704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202823168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quantidade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ResAno!$O$10</c:f>
              <c:strCache>
                <c:ptCount val="1"/>
                <c:pt idx="0">
                  <c:v>TOTAL</c:v>
                </c:pt>
              </c:strCache>
            </c:strRef>
          </c:tx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ResAno!$B$11:$B$20</c:f>
              <c:strCache>
                <c:ptCount val="1"/>
                <c:pt idx="0">
                  <c:v>Bertrano de Tal</c:v>
                </c:pt>
              </c:strCache>
            </c:strRef>
          </c:cat>
          <c:val>
            <c:numRef>
              <c:f>ResAno!$O$11:$O$20</c:f>
              <c:numCache>
                <c:formatCode>0.00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%</a:t>
            </a:r>
          </a:p>
        </c:rich>
      </c:tx>
      <c:layout/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ResAno!$O$10</c:f>
              <c:strCache>
                <c:ptCount val="1"/>
                <c:pt idx="0">
                  <c:v>TOTAL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ResAno!$B$11:$B$20</c:f>
              <c:strCache>
                <c:ptCount val="1"/>
                <c:pt idx="0">
                  <c:v>Bertrano de Tal</c:v>
                </c:pt>
              </c:strCache>
            </c:strRef>
          </c:cat>
          <c:val>
            <c:numRef>
              <c:f>ResAno!$O$11:$O$20</c:f>
              <c:numCache>
                <c:formatCode>0.00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r"/>
      <c:layout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ResAno!$B$29</c:f>
              <c:strCache>
                <c:ptCount val="1"/>
                <c:pt idx="0">
                  <c:v>Bertrano de Tal</c:v>
                </c:pt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ResAno!$C$29:$N$29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ResAno!$B$30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ResAno!$C$30:$N$30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ResAno!$B$31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ResAno!$C$31:$N$31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ResAno!$B$32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ResAno!$C$32:$N$32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ResAno!$B$33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ResAno!$C$33:$N$33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ResAno!$B$34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ResAno!$C$34:$N$34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ResAno!$B$35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ResAno!$C$35:$N$35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ResAno!$B$36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ResAno!$C$36:$N$36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ResAno!$B$37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ResAno!$C$37:$N$37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ResAno!$B$38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ResAno!$C$38:$N$38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2558464"/>
        <c:axId val="202568448"/>
      </c:barChart>
      <c:catAx>
        <c:axId val="202558464"/>
        <c:scaling>
          <c:orientation val="minMax"/>
        </c:scaling>
        <c:delete val="0"/>
        <c:axPos val="b"/>
        <c:majorTickMark val="out"/>
        <c:minorTickMark val="none"/>
        <c:tickLblPos val="nextTo"/>
        <c:crossAx val="202568448"/>
        <c:crosses val="autoZero"/>
        <c:auto val="1"/>
        <c:lblAlgn val="ctr"/>
        <c:lblOffset val="100"/>
        <c:noMultiLvlLbl val="0"/>
      </c:catAx>
      <c:valAx>
        <c:axId val="20256844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2025584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quantidade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ResAno!$O$28</c:f>
              <c:strCache>
                <c:ptCount val="1"/>
                <c:pt idx="0">
                  <c:v>TOTAL</c:v>
                </c:pt>
              </c:strCache>
            </c:strRef>
          </c:tx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ResAno!$B$29:$B$38</c:f>
              <c:strCache>
                <c:ptCount val="1"/>
                <c:pt idx="0">
                  <c:v>Bertrano de Tal</c:v>
                </c:pt>
              </c:strCache>
            </c:strRef>
          </c:cat>
          <c:val>
            <c:numRef>
              <c:f>ResAno!$O$29:$O$38</c:f>
              <c:numCache>
                <c:formatCode>0.00</c:formatCode>
                <c:ptCount val="10"/>
                <c:pt idx="0">
                  <c:v>2.5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%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ResAno!$O$28</c:f>
              <c:strCache>
                <c:ptCount val="1"/>
                <c:pt idx="0">
                  <c:v>TOTAL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ResAno!$B$29:$B$38</c:f>
              <c:strCache>
                <c:ptCount val="1"/>
                <c:pt idx="0">
                  <c:v>Bertrano de Tal</c:v>
                </c:pt>
              </c:strCache>
            </c:strRef>
          </c:cat>
          <c:val>
            <c:numRef>
              <c:f>ResAno!$O$29:$O$38</c:f>
              <c:numCache>
                <c:formatCode>0.00</c:formatCode>
                <c:ptCount val="10"/>
                <c:pt idx="0">
                  <c:v>2.5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ResAno!$B$47</c:f>
              <c:strCache>
                <c:ptCount val="1"/>
                <c:pt idx="0">
                  <c:v>Bertrano de Tal</c:v>
                </c:pt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ResAno!$C$47:$N$47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ResAno!$B$48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ResAno!$C$48:$N$48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ResAno!$B$49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ResAno!$C$49:$N$49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ResAno!$B$50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ResAno!$C$50:$N$50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ResAno!$B$51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ResAno!$C$51:$N$51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ResAno!$B$52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ResAno!$C$52:$N$52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ResAno!$B$53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ResAno!$C$53:$N$53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ResAno!$B$54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ResAno!$C$54:$N$54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ResAno!$B$55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ResAno!$C$55:$N$55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ResAno!$B$56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ResAno!$C$56:$N$56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202749056"/>
        <c:axId val="202750592"/>
      </c:barChart>
      <c:catAx>
        <c:axId val="202749056"/>
        <c:scaling>
          <c:orientation val="minMax"/>
        </c:scaling>
        <c:delete val="0"/>
        <c:axPos val="b"/>
        <c:majorTickMark val="out"/>
        <c:minorTickMark val="none"/>
        <c:tickLblPos val="nextTo"/>
        <c:crossAx val="202750592"/>
        <c:crosses val="autoZero"/>
        <c:auto val="1"/>
        <c:lblAlgn val="ctr"/>
        <c:lblOffset val="100"/>
        <c:noMultiLvlLbl val="0"/>
      </c:catAx>
      <c:valAx>
        <c:axId val="202750592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2027490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Consolidado Mensal das Horas de Atraso</a:t>
            </a:r>
          </a:p>
        </c:rich>
      </c:tx>
      <c:layout/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Das!$AA$32</c:f>
              <c:strCache>
                <c:ptCount val="1"/>
                <c:pt idx="0">
                  <c:v>Horas de atraso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spPr>
              <a:ln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Das!$AB$31:$AM$31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Das!$AB$32:$AM$32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9"/>
        <c:axId val="160324224"/>
        <c:axId val="160330112"/>
      </c:barChart>
      <c:lineChart>
        <c:grouping val="standard"/>
        <c:varyColors val="0"/>
        <c:ser>
          <c:idx val="1"/>
          <c:order val="1"/>
          <c:tx>
            <c:strRef>
              <c:f>Das!$AA$33</c:f>
              <c:strCache>
                <c:ptCount val="1"/>
                <c:pt idx="0">
                  <c:v>Média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strRef>
              <c:f>Das!$AB$31:$AM$31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Das!$AB$33:$AM$33</c:f>
              <c:numCache>
                <c:formatCode>General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324224"/>
        <c:axId val="160330112"/>
      </c:lineChart>
      <c:catAx>
        <c:axId val="16032422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BR"/>
          </a:p>
        </c:txPr>
        <c:crossAx val="160330112"/>
        <c:crosses val="autoZero"/>
        <c:auto val="1"/>
        <c:lblAlgn val="ctr"/>
        <c:lblOffset val="100"/>
        <c:noMultiLvlLbl val="0"/>
      </c:catAx>
      <c:valAx>
        <c:axId val="1603301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60324224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r"/>
      <c:layout/>
      <c:overlay val="0"/>
      <c:txPr>
        <a:bodyPr/>
        <a:lstStyle/>
        <a:p>
          <a:pPr>
            <a:defRPr sz="8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8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quantidade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ResAno!$O$46</c:f>
              <c:strCache>
                <c:ptCount val="1"/>
                <c:pt idx="0">
                  <c:v>TOTAL</c:v>
                </c:pt>
              </c:strCache>
            </c:strRef>
          </c:tx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ResAno!$B$47:$B$56</c:f>
              <c:strCache>
                <c:ptCount val="1"/>
                <c:pt idx="0">
                  <c:v>Bertrano de Tal</c:v>
                </c:pt>
              </c:strCache>
            </c:strRef>
          </c:cat>
          <c:val>
            <c:numRef>
              <c:f>ResAno!$O$47:$O$56</c:f>
              <c:numCache>
                <c:formatCode>0.00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%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ResAno!$O$46</c:f>
              <c:strCache>
                <c:ptCount val="1"/>
                <c:pt idx="0">
                  <c:v>TOTAL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ResAno!$B$47:$B$56</c:f>
              <c:strCache>
                <c:ptCount val="1"/>
                <c:pt idx="0">
                  <c:v>Bertrano de Tal</c:v>
                </c:pt>
              </c:strCache>
            </c:strRef>
          </c:cat>
          <c:val>
            <c:numRef>
              <c:f>ResAno!$O$47:$O$56</c:f>
              <c:numCache>
                <c:formatCode>0.00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ResAno!$B$65</c:f>
              <c:strCache>
                <c:ptCount val="1"/>
                <c:pt idx="0">
                  <c:v>Empresa de Teste AS</c:v>
                </c:pt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ResAno!$C$65:$N$65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ResAno!$B$66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ResAno!$C$66:$N$66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ResAno!$B$67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ResAno!$C$67:$N$67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ResAno!$B$68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ResAno!$C$68:$N$68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ResAno!$B$69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ResAno!$C$69:$N$69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ResAno!$B$70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ResAno!$C$70:$N$70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ResAno!$B$71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ResAno!$C$71:$N$71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ResAno!$B$72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ResAno!$C$72:$N$72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ResAno!$B$73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ResAno!$C$73:$N$73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ResAno!$B$74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ResAno!$C$74:$N$74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3037696"/>
        <c:axId val="203055872"/>
      </c:barChart>
      <c:catAx>
        <c:axId val="203037696"/>
        <c:scaling>
          <c:orientation val="minMax"/>
        </c:scaling>
        <c:delete val="0"/>
        <c:axPos val="b"/>
        <c:majorTickMark val="out"/>
        <c:minorTickMark val="none"/>
        <c:tickLblPos val="nextTo"/>
        <c:crossAx val="203055872"/>
        <c:crosses val="autoZero"/>
        <c:auto val="1"/>
        <c:lblAlgn val="ctr"/>
        <c:lblOffset val="100"/>
        <c:noMultiLvlLbl val="0"/>
      </c:catAx>
      <c:valAx>
        <c:axId val="203055872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2030376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quantidade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ResAno!$O$64</c:f>
              <c:strCache>
                <c:ptCount val="1"/>
                <c:pt idx="0">
                  <c:v>TOTAL</c:v>
                </c:pt>
              </c:strCache>
            </c:strRef>
          </c:tx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ResAno!$B$65:$B$74</c:f>
              <c:strCache>
                <c:ptCount val="1"/>
                <c:pt idx="0">
                  <c:v>Empresa de Teste AS</c:v>
                </c:pt>
              </c:strCache>
            </c:strRef>
          </c:cat>
          <c:val>
            <c:numRef>
              <c:f>ResAno!$O$65:$O$74</c:f>
              <c:numCache>
                <c:formatCode>0.00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%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ResAno!$O$64</c:f>
              <c:strCache>
                <c:ptCount val="1"/>
                <c:pt idx="0">
                  <c:v>TOTAL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ResAno!$B$65:$B$74</c:f>
              <c:strCache>
                <c:ptCount val="1"/>
                <c:pt idx="0">
                  <c:v>Empresa de Teste AS</c:v>
                </c:pt>
              </c:strCache>
            </c:strRef>
          </c:cat>
          <c:val>
            <c:numRef>
              <c:f>ResAno!$O$65:$O$74</c:f>
              <c:numCache>
                <c:formatCode>0.00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ResAno!$B$83</c:f>
              <c:strCache>
                <c:ptCount val="1"/>
                <c:pt idx="0">
                  <c:v>Empresa de Teste AS</c:v>
                </c:pt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ResAno!$C$83:$N$83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ResAno!$B$84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ResAno!$C$84:$N$84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ResAno!$B$85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ResAno!$C$85:$N$85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ResAno!$B$86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ResAno!$C$86:$N$86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ResAno!$B$87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ResAno!$C$87:$N$87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ResAno!$B$88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ResAno!$C$88:$N$88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ResAno!$B$89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ResAno!$C$89:$N$89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ResAno!$B$90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ResAno!$C$90:$N$90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ResAno!$B$91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ResAno!$C$91:$N$91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ResAno!$B$92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ResAno!$C$92:$N$92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3240576"/>
        <c:axId val="203242112"/>
      </c:barChart>
      <c:catAx>
        <c:axId val="203240576"/>
        <c:scaling>
          <c:orientation val="minMax"/>
        </c:scaling>
        <c:delete val="0"/>
        <c:axPos val="b"/>
        <c:majorTickMark val="out"/>
        <c:minorTickMark val="none"/>
        <c:tickLblPos val="nextTo"/>
        <c:crossAx val="203242112"/>
        <c:crosses val="autoZero"/>
        <c:auto val="1"/>
        <c:lblAlgn val="ctr"/>
        <c:lblOffset val="100"/>
        <c:noMultiLvlLbl val="0"/>
      </c:catAx>
      <c:valAx>
        <c:axId val="203242112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2032405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quantidade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ResAno!$O$82</c:f>
              <c:strCache>
                <c:ptCount val="1"/>
                <c:pt idx="0">
                  <c:v>TOTAL</c:v>
                </c:pt>
              </c:strCache>
            </c:strRef>
          </c:tx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ResAno!$B$83:$B$92</c:f>
              <c:strCache>
                <c:ptCount val="1"/>
                <c:pt idx="0">
                  <c:v>Empresa de Teste AS</c:v>
                </c:pt>
              </c:strCache>
            </c:strRef>
          </c:cat>
          <c:val>
            <c:numRef>
              <c:f>ResAno!$O$83:$O$92</c:f>
              <c:numCache>
                <c:formatCode>0.00</c:formatCode>
                <c:ptCount val="10"/>
                <c:pt idx="0">
                  <c:v>2.5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%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ResAno!$O$82</c:f>
              <c:strCache>
                <c:ptCount val="1"/>
                <c:pt idx="0">
                  <c:v>TOTAL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ResAno!$B$83:$B$92</c:f>
              <c:strCache>
                <c:ptCount val="1"/>
                <c:pt idx="0">
                  <c:v>Empresa de Teste AS</c:v>
                </c:pt>
              </c:strCache>
            </c:strRef>
          </c:cat>
          <c:val>
            <c:numRef>
              <c:f>ResAno!$O$83:$O$92</c:f>
              <c:numCache>
                <c:formatCode>0.00</c:formatCode>
                <c:ptCount val="10"/>
                <c:pt idx="0">
                  <c:v>2.5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ResAno!$B$101</c:f>
              <c:strCache>
                <c:ptCount val="1"/>
                <c:pt idx="0">
                  <c:v>Empresa de Teste AS</c:v>
                </c:pt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ResAno!$C$101:$N$101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ResAno!$B$102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ResAno!$C$102:$N$102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ResAno!$B$103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ResAno!$C$103:$N$103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ResAno!$B$104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ResAno!$C$104:$N$104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ResAno!$B$105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ResAno!$C$105:$N$105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ResAno!$B$106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ResAno!$C$106:$N$106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ResAno!$B$107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ResAno!$C$107:$N$107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ResAno!$B$108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ResAno!$C$108:$N$108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ResAno!$B$109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ResAno!$C$109:$N$109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ResAno!$B$110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ResAno!$C$110:$N$110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3414912"/>
        <c:axId val="203420800"/>
      </c:barChart>
      <c:catAx>
        <c:axId val="203414912"/>
        <c:scaling>
          <c:orientation val="minMax"/>
        </c:scaling>
        <c:delete val="0"/>
        <c:axPos val="b"/>
        <c:majorTickMark val="out"/>
        <c:minorTickMark val="none"/>
        <c:tickLblPos val="nextTo"/>
        <c:crossAx val="203420800"/>
        <c:crosses val="autoZero"/>
        <c:auto val="1"/>
        <c:lblAlgn val="ctr"/>
        <c:lblOffset val="100"/>
        <c:noMultiLvlLbl val="0"/>
      </c:catAx>
      <c:valAx>
        <c:axId val="20342080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203414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quantidade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ResAno!$O$100</c:f>
              <c:strCache>
                <c:ptCount val="1"/>
                <c:pt idx="0">
                  <c:v>TOTAL</c:v>
                </c:pt>
              </c:strCache>
            </c:strRef>
          </c:tx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ResAno!$B$101:$B$110</c:f>
              <c:strCache>
                <c:ptCount val="1"/>
                <c:pt idx="0">
                  <c:v>Empresa de Teste AS</c:v>
                </c:pt>
              </c:strCache>
            </c:strRef>
          </c:cat>
          <c:val>
            <c:numRef>
              <c:f>ResAno!$O$101:$O$110</c:f>
              <c:numCache>
                <c:formatCode>0.00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Consolidado Mensal das Horas de Saída Antecipada</a:t>
            </a: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2.397466656689189E-2"/>
          <c:y val="6.9544006371963354E-2"/>
          <c:w val="0.80951292942311937"/>
          <c:h val="0.659000896057347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Das!$AA$36</c:f>
              <c:strCache>
                <c:ptCount val="1"/>
                <c:pt idx="0">
                  <c:v>Horas de saída antecipada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Lbls>
            <c:spPr>
              <a:ln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Das!$AB$35:$AM$35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Das!$AB$36:$AM$36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9"/>
        <c:axId val="160364416"/>
        <c:axId val="160365952"/>
      </c:barChart>
      <c:lineChart>
        <c:grouping val="standard"/>
        <c:varyColors val="0"/>
        <c:ser>
          <c:idx val="1"/>
          <c:order val="1"/>
          <c:tx>
            <c:strRef>
              <c:f>Das!$AA$37</c:f>
              <c:strCache>
                <c:ptCount val="1"/>
                <c:pt idx="0">
                  <c:v>Média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strRef>
              <c:f>Das!$AB$35:$AM$35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Das!$AB$37:$AM$37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364416"/>
        <c:axId val="160365952"/>
      </c:lineChart>
      <c:catAx>
        <c:axId val="16036441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BR"/>
          </a:p>
        </c:txPr>
        <c:crossAx val="160365952"/>
        <c:crosses val="autoZero"/>
        <c:auto val="1"/>
        <c:lblAlgn val="ctr"/>
        <c:lblOffset val="100"/>
        <c:noMultiLvlLbl val="0"/>
      </c:catAx>
      <c:valAx>
        <c:axId val="16036595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60364416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r"/>
      <c:layout>
        <c:manualLayout>
          <c:xMode val="edge"/>
          <c:yMode val="edge"/>
          <c:x val="0.85172468096668996"/>
          <c:y val="0.34404868578255676"/>
          <c:w val="0.13611726238219091"/>
          <c:h val="0.36880227001194743"/>
        </c:manualLayout>
      </c:layout>
      <c:overlay val="0"/>
      <c:txPr>
        <a:bodyPr/>
        <a:lstStyle/>
        <a:p>
          <a:pPr>
            <a:defRPr sz="8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8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%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ResAno!$O$100</c:f>
              <c:strCache>
                <c:ptCount val="1"/>
                <c:pt idx="0">
                  <c:v>TOTAL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ResAno!$B$101:$B$110</c:f>
              <c:strCache>
                <c:ptCount val="1"/>
                <c:pt idx="0">
                  <c:v>Empresa de Teste AS</c:v>
                </c:pt>
              </c:strCache>
            </c:strRef>
          </c:cat>
          <c:val>
            <c:numRef>
              <c:f>ResAno!$O$101:$O$110</c:f>
              <c:numCache>
                <c:formatCode>0.00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IndFun!$B$11</c:f>
              <c:strCache>
                <c:ptCount val="1"/>
                <c:pt idx="0">
                  <c:v>Faltas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trendline>
            <c:trendlineType val="linear"/>
            <c:dispRSqr val="0"/>
            <c:dispEq val="0"/>
          </c:trendline>
          <c:cat>
            <c:strRef>
              <c:f>IndFun!$C$10:$N$10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IndFun!$C$11:$N$11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03887744"/>
        <c:axId val="203889280"/>
      </c:barChart>
      <c:catAx>
        <c:axId val="203887744"/>
        <c:scaling>
          <c:orientation val="minMax"/>
        </c:scaling>
        <c:delete val="0"/>
        <c:axPos val="b"/>
        <c:majorTickMark val="out"/>
        <c:minorTickMark val="none"/>
        <c:tickLblPos val="nextTo"/>
        <c:crossAx val="203889280"/>
        <c:crosses val="autoZero"/>
        <c:auto val="1"/>
        <c:lblAlgn val="ctr"/>
        <c:lblOffset val="100"/>
        <c:noMultiLvlLbl val="0"/>
      </c:catAx>
      <c:valAx>
        <c:axId val="20388928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203887744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layout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IndFun!$B$11</c:f>
              <c:strCache>
                <c:ptCount val="1"/>
                <c:pt idx="0">
                  <c:v>Faltas</c:v>
                </c:pt>
              </c:strCache>
            </c:strRef>
          </c:tx>
          <c:dLbls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IndFun!$C$10:$N$10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IndFun!$C$11:$N$11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IndFun!$B$12</c:f>
              <c:strCache>
                <c:ptCount val="1"/>
                <c:pt idx="0">
                  <c:v>Horas de atraso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dLbls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trendline>
            <c:trendlineType val="linear"/>
            <c:dispRSqr val="0"/>
            <c:dispEq val="0"/>
          </c:trendline>
          <c:cat>
            <c:strRef>
              <c:f>IndFun!$C$10:$N$10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IndFun!$C$12:$N$12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03926144"/>
        <c:axId val="203694464"/>
      </c:barChart>
      <c:catAx>
        <c:axId val="203926144"/>
        <c:scaling>
          <c:orientation val="minMax"/>
        </c:scaling>
        <c:delete val="0"/>
        <c:axPos val="b"/>
        <c:majorTickMark val="out"/>
        <c:minorTickMark val="none"/>
        <c:tickLblPos val="nextTo"/>
        <c:crossAx val="203694464"/>
        <c:crosses val="autoZero"/>
        <c:auto val="1"/>
        <c:lblAlgn val="ctr"/>
        <c:lblOffset val="100"/>
        <c:noMultiLvlLbl val="0"/>
      </c:catAx>
      <c:valAx>
        <c:axId val="20369446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203926144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IndFun!$B$12</c:f>
              <c:strCache>
                <c:ptCount val="1"/>
                <c:pt idx="0">
                  <c:v>Horas de atraso</c:v>
                </c:pt>
              </c:strCache>
            </c:strRef>
          </c:tx>
          <c:dLbls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IndFun!$C$10:$N$10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IndFun!$C$12:$N$12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chemeClr val="bg1">
            <a:lumMod val="95000"/>
          </a:schemeClr>
        </a:solidFill>
      </c:spPr>
    </c:plotArea>
    <c:legend>
      <c:legendPos val="r"/>
      <c:overlay val="1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IndFun!$B$13</c:f>
              <c:strCache>
                <c:ptCount val="1"/>
                <c:pt idx="0">
                  <c:v>Horas de saída antecipada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trendline>
            <c:trendlineType val="linear"/>
            <c:dispRSqr val="0"/>
            <c:dispEq val="0"/>
          </c:trendline>
          <c:cat>
            <c:strRef>
              <c:f>IndFun!$C$10:$N$10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IndFun!$C$13:$N$13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03764096"/>
        <c:axId val="203765632"/>
      </c:barChart>
      <c:catAx>
        <c:axId val="203764096"/>
        <c:scaling>
          <c:orientation val="minMax"/>
        </c:scaling>
        <c:delete val="0"/>
        <c:axPos val="b"/>
        <c:majorTickMark val="out"/>
        <c:minorTickMark val="none"/>
        <c:tickLblPos val="nextTo"/>
        <c:crossAx val="203765632"/>
        <c:crosses val="autoZero"/>
        <c:auto val="1"/>
        <c:lblAlgn val="ctr"/>
        <c:lblOffset val="100"/>
        <c:noMultiLvlLbl val="0"/>
      </c:catAx>
      <c:valAx>
        <c:axId val="203765632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203764096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IndFun!$B$13</c:f>
              <c:strCache>
                <c:ptCount val="1"/>
                <c:pt idx="0">
                  <c:v>Horas de saída antecipada</c:v>
                </c:pt>
              </c:strCache>
            </c:strRef>
          </c:tx>
          <c:dLbls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IndFun!$C$10:$N$10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IndFun!$C$13:$N$13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chemeClr val="bg1">
            <a:lumMod val="95000"/>
          </a:schemeClr>
        </a:solidFill>
      </c:spPr>
    </c:plotArea>
    <c:legend>
      <c:legendPos val="r"/>
      <c:overlay val="1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IndFun!$B$14</c:f>
              <c:strCache>
                <c:ptCount val="1"/>
                <c:pt idx="0">
                  <c:v>Folgas trabalhadas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trendline>
            <c:trendlineType val="linear"/>
            <c:dispRSqr val="0"/>
            <c:dispEq val="0"/>
          </c:trendline>
          <c:cat>
            <c:strRef>
              <c:f>IndFun!$C$10:$N$10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IndFun!$C$14:$N$14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03814784"/>
        <c:axId val="203816320"/>
      </c:barChart>
      <c:catAx>
        <c:axId val="203814784"/>
        <c:scaling>
          <c:orientation val="minMax"/>
        </c:scaling>
        <c:delete val="0"/>
        <c:axPos val="b"/>
        <c:majorTickMark val="out"/>
        <c:minorTickMark val="none"/>
        <c:tickLblPos val="nextTo"/>
        <c:crossAx val="203816320"/>
        <c:crosses val="autoZero"/>
        <c:auto val="1"/>
        <c:lblAlgn val="ctr"/>
        <c:lblOffset val="100"/>
        <c:noMultiLvlLbl val="0"/>
      </c:catAx>
      <c:valAx>
        <c:axId val="20381632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203814784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IndFun!$B$14</c:f>
              <c:strCache>
                <c:ptCount val="1"/>
                <c:pt idx="0">
                  <c:v>Folgas trabalhadas</c:v>
                </c:pt>
              </c:strCache>
            </c:strRef>
          </c:tx>
          <c:dLbls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IndFun!$C$10:$N$10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IndFun!$C$14:$N$14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chemeClr val="bg1">
            <a:lumMod val="95000"/>
          </a:schemeClr>
        </a:solidFill>
      </c:spPr>
    </c:plotArea>
    <c:legend>
      <c:legendPos val="r"/>
      <c:overlay val="1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IndCli!$B$11</c:f>
              <c:strCache>
                <c:ptCount val="1"/>
                <c:pt idx="0">
                  <c:v>Faltas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trendline>
            <c:trendlineType val="linear"/>
            <c:dispRSqr val="0"/>
            <c:dispEq val="0"/>
          </c:trendline>
          <c:cat>
            <c:strRef>
              <c:f>IndCli!$C$10:$N$10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IndCli!$C$11:$N$11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00676096"/>
        <c:axId val="200677632"/>
      </c:barChart>
      <c:catAx>
        <c:axId val="200676096"/>
        <c:scaling>
          <c:orientation val="minMax"/>
        </c:scaling>
        <c:delete val="0"/>
        <c:axPos val="b"/>
        <c:majorTickMark val="out"/>
        <c:minorTickMark val="none"/>
        <c:tickLblPos val="nextTo"/>
        <c:crossAx val="200677632"/>
        <c:crosses val="autoZero"/>
        <c:auto val="1"/>
        <c:lblAlgn val="ctr"/>
        <c:lblOffset val="100"/>
        <c:noMultiLvlLbl val="0"/>
      </c:catAx>
      <c:valAx>
        <c:axId val="200677632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200676096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layout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238919078777129E-2"/>
          <c:y val="2.1091928726300519E-2"/>
          <c:w val="0.55237699160844334"/>
          <c:h val="0.9743792895453286"/>
        </c:manualLayout>
      </c:layout>
      <c:doughnut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Lit>
              <c:ptCount val="2"/>
              <c:pt idx="0">
                <c:v>Acumulado no ano</c:v>
              </c:pt>
              <c:pt idx="1">
                <c:v>Total mês</c:v>
              </c:pt>
            </c:strLit>
          </c:cat>
          <c:val>
            <c:numRef>
              <c:f>Das!$A$15:$B$15</c:f>
              <c:numCache>
                <c:formatCode>General</c:formatCode>
                <c:ptCount val="2"/>
                <c:pt idx="0">
                  <c:v>0</c:v>
                </c:pt>
                <c:pt idx="1">
                  <c:v>2.5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r"/>
      <c:layout/>
      <c:overlay val="0"/>
      <c:txPr>
        <a:bodyPr/>
        <a:lstStyle/>
        <a:p>
          <a:pPr rtl="0">
            <a:defRPr sz="8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8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IndCli!$B$11</c:f>
              <c:strCache>
                <c:ptCount val="1"/>
                <c:pt idx="0">
                  <c:v>Faltas</c:v>
                </c:pt>
              </c:strCache>
            </c:strRef>
          </c:tx>
          <c:dLbls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IndCli!$C$10:$N$10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IndCli!$C$11:$N$11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IndCli!$B$12</c:f>
              <c:strCache>
                <c:ptCount val="1"/>
                <c:pt idx="0">
                  <c:v>Horas de atraso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dLbls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trendline>
            <c:trendlineType val="linear"/>
            <c:dispRSqr val="0"/>
            <c:dispEq val="0"/>
          </c:trendline>
          <c:cat>
            <c:strRef>
              <c:f>IndCli!$C$10:$N$10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IndCli!$C$12:$N$12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02500352"/>
        <c:axId val="204062720"/>
      </c:barChart>
      <c:catAx>
        <c:axId val="202500352"/>
        <c:scaling>
          <c:orientation val="minMax"/>
        </c:scaling>
        <c:delete val="0"/>
        <c:axPos val="b"/>
        <c:majorTickMark val="out"/>
        <c:minorTickMark val="none"/>
        <c:tickLblPos val="nextTo"/>
        <c:crossAx val="204062720"/>
        <c:crosses val="autoZero"/>
        <c:auto val="1"/>
        <c:lblAlgn val="ctr"/>
        <c:lblOffset val="100"/>
        <c:noMultiLvlLbl val="0"/>
      </c:catAx>
      <c:valAx>
        <c:axId val="20406272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202500352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IndCli!$B$12</c:f>
              <c:strCache>
                <c:ptCount val="1"/>
                <c:pt idx="0">
                  <c:v>Horas de atraso</c:v>
                </c:pt>
              </c:strCache>
            </c:strRef>
          </c:tx>
          <c:dLbls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IndCli!$C$10:$N$10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IndCli!$C$12:$N$12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chemeClr val="bg1">
            <a:lumMod val="95000"/>
          </a:schemeClr>
        </a:solidFill>
      </c:spPr>
    </c:plotArea>
    <c:legend>
      <c:legendPos val="r"/>
      <c:overlay val="1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IndCli!$B$13</c:f>
              <c:strCache>
                <c:ptCount val="1"/>
                <c:pt idx="0">
                  <c:v>Horas de saída antecipada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trendline>
            <c:trendlineType val="linear"/>
            <c:dispRSqr val="0"/>
            <c:dispEq val="0"/>
          </c:trendline>
          <c:cat>
            <c:strRef>
              <c:f>IndCli!$C$10:$N$10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IndCli!$C$13:$N$13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04406784"/>
        <c:axId val="204408320"/>
      </c:barChart>
      <c:catAx>
        <c:axId val="204406784"/>
        <c:scaling>
          <c:orientation val="minMax"/>
        </c:scaling>
        <c:delete val="0"/>
        <c:axPos val="b"/>
        <c:majorTickMark val="out"/>
        <c:minorTickMark val="none"/>
        <c:tickLblPos val="nextTo"/>
        <c:crossAx val="204408320"/>
        <c:crosses val="autoZero"/>
        <c:auto val="1"/>
        <c:lblAlgn val="ctr"/>
        <c:lblOffset val="100"/>
        <c:noMultiLvlLbl val="0"/>
      </c:catAx>
      <c:valAx>
        <c:axId val="20440832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204406784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IndCli!$B$13</c:f>
              <c:strCache>
                <c:ptCount val="1"/>
                <c:pt idx="0">
                  <c:v>Horas de saída antecipada</c:v>
                </c:pt>
              </c:strCache>
            </c:strRef>
          </c:tx>
          <c:dLbls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IndCli!$C$10:$N$10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IndCli!$C$13:$N$13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chemeClr val="bg1">
            <a:lumMod val="95000"/>
          </a:schemeClr>
        </a:solidFill>
      </c:spPr>
    </c:plotArea>
    <c:legend>
      <c:legendPos val="r"/>
      <c:overlay val="1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IndCli!$B$14</c:f>
              <c:strCache>
                <c:ptCount val="1"/>
                <c:pt idx="0">
                  <c:v>Folgas trabalhas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trendline>
            <c:trendlineType val="linear"/>
            <c:dispRSqr val="0"/>
            <c:dispEq val="0"/>
          </c:trendline>
          <c:cat>
            <c:strRef>
              <c:f>IndCli!$C$10:$N$10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IndCli!$C$14:$N$14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204477952"/>
        <c:axId val="204479488"/>
      </c:barChart>
      <c:catAx>
        <c:axId val="204477952"/>
        <c:scaling>
          <c:orientation val="minMax"/>
        </c:scaling>
        <c:delete val="0"/>
        <c:axPos val="b"/>
        <c:majorTickMark val="out"/>
        <c:minorTickMark val="none"/>
        <c:tickLblPos val="nextTo"/>
        <c:crossAx val="204479488"/>
        <c:crosses val="autoZero"/>
        <c:auto val="1"/>
        <c:lblAlgn val="ctr"/>
        <c:lblOffset val="100"/>
        <c:noMultiLvlLbl val="0"/>
      </c:catAx>
      <c:valAx>
        <c:axId val="20447948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204477952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legend>
      <c:legendPos val="b"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 b="0"/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IndCli!$B$14</c:f>
              <c:strCache>
                <c:ptCount val="1"/>
                <c:pt idx="0">
                  <c:v>Folgas trabalhas</c:v>
                </c:pt>
              </c:strCache>
            </c:strRef>
          </c:tx>
          <c:dLbls>
            <c:txPr>
              <a:bodyPr/>
              <a:lstStyle/>
              <a:p>
                <a:pPr>
                  <a:defRPr sz="900"/>
                </a:pPr>
                <a:endParaRPr lang="pt-BR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IndCli!$C$10:$N$10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IndCli!$C$14:$N$14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chemeClr val="bg1">
            <a:lumMod val="95000"/>
          </a:schemeClr>
        </a:solidFill>
      </c:spPr>
    </c:plotArea>
    <c:legend>
      <c:legendPos val="r"/>
      <c:overlay val="1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ResMes!$B$11</c:f>
              <c:strCache>
                <c:ptCount val="1"/>
                <c:pt idx="0">
                  <c:v>Bertrano de Tal</c:v>
                </c:pt>
              </c:strCache>
            </c:strRef>
          </c:tx>
          <c:invertIfNegative val="0"/>
          <c:val>
            <c:numRef>
              <c:f>ResMes!$C$11:$AG$11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"/>
          <c:order val="1"/>
          <c:tx>
            <c:strRef>
              <c:f>ResMes!$B$12</c:f>
              <c:strCache>
                <c:ptCount val="1"/>
              </c:strCache>
            </c:strRef>
          </c:tx>
          <c:invertIfNegative val="0"/>
          <c:val>
            <c:numRef>
              <c:f>ResMes!$C$12:$AG$12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3"/>
          <c:order val="2"/>
          <c:tx>
            <c:strRef>
              <c:f>ResMes!$B$13</c:f>
              <c:strCache>
                <c:ptCount val="1"/>
              </c:strCache>
            </c:strRef>
          </c:tx>
          <c:invertIfNegative val="0"/>
          <c:val>
            <c:numRef>
              <c:f>ResMes!$C$13:$AG$13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4"/>
          <c:order val="3"/>
          <c:tx>
            <c:strRef>
              <c:f>ResMes!$B$14</c:f>
              <c:strCache>
                <c:ptCount val="1"/>
              </c:strCache>
            </c:strRef>
          </c:tx>
          <c:invertIfNegative val="0"/>
          <c:val>
            <c:numRef>
              <c:f>ResMes!$C$14:$AG$14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5"/>
          <c:order val="4"/>
          <c:tx>
            <c:strRef>
              <c:f>ResMes!$B$15</c:f>
              <c:strCache>
                <c:ptCount val="1"/>
              </c:strCache>
            </c:strRef>
          </c:tx>
          <c:invertIfNegative val="0"/>
          <c:val>
            <c:numRef>
              <c:f>ResMes!$C$15:$AG$15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5"/>
          <c:tx>
            <c:strRef>
              <c:f>ResMes!$B$16</c:f>
              <c:strCache>
                <c:ptCount val="1"/>
              </c:strCache>
            </c:strRef>
          </c:tx>
          <c:invertIfNegative val="0"/>
          <c:val>
            <c:numRef>
              <c:f>ResMes!$C$16:$AG$16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7"/>
          <c:order val="6"/>
          <c:tx>
            <c:strRef>
              <c:f>ResMes!$B$17</c:f>
              <c:strCache>
                <c:ptCount val="1"/>
              </c:strCache>
            </c:strRef>
          </c:tx>
          <c:invertIfNegative val="0"/>
          <c:val>
            <c:numRef>
              <c:f>ResMes!$C$17:$AG$17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0"/>
          <c:order val="7"/>
          <c:tx>
            <c:strRef>
              <c:f>ResMes!$B$18</c:f>
              <c:strCache>
                <c:ptCount val="1"/>
              </c:strCache>
            </c:strRef>
          </c:tx>
          <c:invertIfNegative val="0"/>
          <c:val>
            <c:numRef>
              <c:f>ResMes!$C$18:$AG$18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ResMes!$B$19</c:f>
              <c:strCache>
                <c:ptCount val="1"/>
              </c:strCache>
            </c:strRef>
          </c:tx>
          <c:invertIfNegative val="0"/>
          <c:val>
            <c:numRef>
              <c:f>ResMes!$C$19:$AG$19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ResMes!$B$20</c:f>
              <c:strCache>
                <c:ptCount val="1"/>
              </c:strCache>
            </c:strRef>
          </c:tx>
          <c:invertIfNegative val="0"/>
          <c:val>
            <c:numRef>
              <c:f>ResMes!$C$20:$AG$20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880128"/>
        <c:axId val="204890112"/>
      </c:barChart>
      <c:catAx>
        <c:axId val="204880128"/>
        <c:scaling>
          <c:orientation val="minMax"/>
        </c:scaling>
        <c:delete val="0"/>
        <c:axPos val="b"/>
        <c:majorTickMark val="out"/>
        <c:minorTickMark val="none"/>
        <c:tickLblPos val="nextTo"/>
        <c:crossAx val="204890112"/>
        <c:crosses val="autoZero"/>
        <c:auto val="1"/>
        <c:lblAlgn val="ctr"/>
        <c:lblOffset val="100"/>
        <c:noMultiLvlLbl val="0"/>
      </c:catAx>
      <c:valAx>
        <c:axId val="204890112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20488012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ResMes!$B$29</c:f>
              <c:strCache>
                <c:ptCount val="1"/>
                <c:pt idx="0">
                  <c:v>Bertrano de Tal</c:v>
                </c:pt>
              </c:strCache>
            </c:strRef>
          </c:tx>
          <c:invertIfNegative val="0"/>
          <c:val>
            <c:numRef>
              <c:f>ResMes!$C$29:$AG$29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"/>
          <c:order val="1"/>
          <c:tx>
            <c:strRef>
              <c:f>ResMes!$B$30</c:f>
              <c:strCache>
                <c:ptCount val="1"/>
              </c:strCache>
            </c:strRef>
          </c:tx>
          <c:invertIfNegative val="0"/>
          <c:val>
            <c:numRef>
              <c:f>ResMes!$C$30:$AG$30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3"/>
          <c:order val="2"/>
          <c:tx>
            <c:strRef>
              <c:f>ResMes!$B$31</c:f>
              <c:strCache>
                <c:ptCount val="1"/>
              </c:strCache>
            </c:strRef>
          </c:tx>
          <c:invertIfNegative val="0"/>
          <c:val>
            <c:numRef>
              <c:f>ResMes!$C$31:$AG$31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4"/>
          <c:order val="3"/>
          <c:tx>
            <c:strRef>
              <c:f>ResMes!$B$32</c:f>
              <c:strCache>
                <c:ptCount val="1"/>
              </c:strCache>
            </c:strRef>
          </c:tx>
          <c:invertIfNegative val="0"/>
          <c:val>
            <c:numRef>
              <c:f>ResMes!$C$32:$AG$32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5"/>
          <c:order val="4"/>
          <c:tx>
            <c:strRef>
              <c:f>ResMes!$B$33</c:f>
              <c:strCache>
                <c:ptCount val="1"/>
              </c:strCache>
            </c:strRef>
          </c:tx>
          <c:invertIfNegative val="0"/>
          <c:val>
            <c:numRef>
              <c:f>ResMes!$C$33:$AG$33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5"/>
          <c:tx>
            <c:strRef>
              <c:f>ResMes!$B$34</c:f>
              <c:strCache>
                <c:ptCount val="1"/>
              </c:strCache>
            </c:strRef>
          </c:tx>
          <c:invertIfNegative val="0"/>
          <c:val>
            <c:numRef>
              <c:f>ResMes!$C$34:$AG$34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7"/>
          <c:order val="6"/>
          <c:tx>
            <c:strRef>
              <c:f>ResMes!$B$35</c:f>
              <c:strCache>
                <c:ptCount val="1"/>
              </c:strCache>
            </c:strRef>
          </c:tx>
          <c:invertIfNegative val="0"/>
          <c:val>
            <c:numRef>
              <c:f>ResMes!$C$35:$AG$35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0"/>
          <c:order val="7"/>
          <c:tx>
            <c:strRef>
              <c:f>ResMes!$B$36</c:f>
              <c:strCache>
                <c:ptCount val="1"/>
              </c:strCache>
            </c:strRef>
          </c:tx>
          <c:invertIfNegative val="0"/>
          <c:val>
            <c:numRef>
              <c:f>ResMes!$C$36:$AG$36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ResMes!$B$37</c:f>
              <c:strCache>
                <c:ptCount val="1"/>
              </c:strCache>
            </c:strRef>
          </c:tx>
          <c:invertIfNegative val="0"/>
          <c:val>
            <c:numRef>
              <c:f>ResMes!$C$37:$AG$37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ResMes!$B$38</c:f>
              <c:strCache>
                <c:ptCount val="1"/>
              </c:strCache>
            </c:strRef>
          </c:tx>
          <c:invertIfNegative val="0"/>
          <c:val>
            <c:numRef>
              <c:f>ResMes!$C$38:$AG$38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999296"/>
        <c:axId val="205005184"/>
      </c:barChart>
      <c:catAx>
        <c:axId val="204999296"/>
        <c:scaling>
          <c:orientation val="minMax"/>
        </c:scaling>
        <c:delete val="0"/>
        <c:axPos val="b"/>
        <c:majorTickMark val="out"/>
        <c:minorTickMark val="none"/>
        <c:tickLblPos val="nextTo"/>
        <c:crossAx val="205005184"/>
        <c:crosses val="autoZero"/>
        <c:auto val="1"/>
        <c:lblAlgn val="ctr"/>
        <c:lblOffset val="100"/>
        <c:noMultiLvlLbl val="0"/>
      </c:catAx>
      <c:valAx>
        <c:axId val="205005184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20499929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ResMes!$B$47</c:f>
              <c:strCache>
                <c:ptCount val="1"/>
                <c:pt idx="0">
                  <c:v>Bertrano de Tal</c:v>
                </c:pt>
              </c:strCache>
            </c:strRef>
          </c:tx>
          <c:invertIfNegative val="0"/>
          <c:val>
            <c:numRef>
              <c:f>ResMes!$C$47:$AG$47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"/>
          <c:order val="1"/>
          <c:tx>
            <c:strRef>
              <c:f>ResMes!$B$48</c:f>
              <c:strCache>
                <c:ptCount val="1"/>
              </c:strCache>
            </c:strRef>
          </c:tx>
          <c:invertIfNegative val="0"/>
          <c:val>
            <c:numRef>
              <c:f>ResMes!$C$48:$AG$48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3"/>
          <c:order val="2"/>
          <c:tx>
            <c:strRef>
              <c:f>ResMes!$B$49</c:f>
              <c:strCache>
                <c:ptCount val="1"/>
              </c:strCache>
            </c:strRef>
          </c:tx>
          <c:invertIfNegative val="0"/>
          <c:val>
            <c:numRef>
              <c:f>ResMes!$C$49:$AG$49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4"/>
          <c:order val="3"/>
          <c:tx>
            <c:strRef>
              <c:f>ResMes!$B$50</c:f>
              <c:strCache>
                <c:ptCount val="1"/>
              </c:strCache>
            </c:strRef>
          </c:tx>
          <c:invertIfNegative val="0"/>
          <c:val>
            <c:numRef>
              <c:f>ResMes!$C$50:$AG$50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5"/>
          <c:order val="4"/>
          <c:tx>
            <c:strRef>
              <c:f>ResMes!$B$51</c:f>
              <c:strCache>
                <c:ptCount val="1"/>
              </c:strCache>
            </c:strRef>
          </c:tx>
          <c:invertIfNegative val="0"/>
          <c:val>
            <c:numRef>
              <c:f>ResMes!$C$51:$AG$51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5"/>
          <c:tx>
            <c:strRef>
              <c:f>ResMes!$B$52</c:f>
              <c:strCache>
                <c:ptCount val="1"/>
              </c:strCache>
            </c:strRef>
          </c:tx>
          <c:invertIfNegative val="0"/>
          <c:val>
            <c:numRef>
              <c:f>ResMes!$C$52:$AG$52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7"/>
          <c:order val="6"/>
          <c:tx>
            <c:strRef>
              <c:f>ResMes!$B$53</c:f>
              <c:strCache>
                <c:ptCount val="1"/>
              </c:strCache>
            </c:strRef>
          </c:tx>
          <c:invertIfNegative val="0"/>
          <c:val>
            <c:numRef>
              <c:f>ResMes!$C$53:$AG$53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0"/>
          <c:order val="7"/>
          <c:tx>
            <c:strRef>
              <c:f>ResMes!$B$54</c:f>
              <c:strCache>
                <c:ptCount val="1"/>
              </c:strCache>
            </c:strRef>
          </c:tx>
          <c:invertIfNegative val="0"/>
          <c:val>
            <c:numRef>
              <c:f>ResMes!$C$54:$AG$54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ResMes!$B$55</c:f>
              <c:strCache>
                <c:ptCount val="1"/>
              </c:strCache>
            </c:strRef>
          </c:tx>
          <c:invertIfNegative val="0"/>
          <c:val>
            <c:numRef>
              <c:f>ResMes!$C$55:$AG$55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ResMes!$B$56</c:f>
              <c:strCache>
                <c:ptCount val="1"/>
              </c:strCache>
            </c:strRef>
          </c:tx>
          <c:invertIfNegative val="0"/>
          <c:val>
            <c:numRef>
              <c:f>ResMes!$C$56:$AG$56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5044736"/>
        <c:axId val="205054720"/>
      </c:barChart>
      <c:catAx>
        <c:axId val="205044736"/>
        <c:scaling>
          <c:orientation val="minMax"/>
        </c:scaling>
        <c:delete val="0"/>
        <c:axPos val="b"/>
        <c:majorTickMark val="out"/>
        <c:minorTickMark val="none"/>
        <c:tickLblPos val="nextTo"/>
        <c:crossAx val="205054720"/>
        <c:crosses val="autoZero"/>
        <c:auto val="1"/>
        <c:lblAlgn val="ctr"/>
        <c:lblOffset val="100"/>
        <c:noMultiLvlLbl val="0"/>
      </c:catAx>
      <c:valAx>
        <c:axId val="205054720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2050447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1.8290108841289961E-2"/>
          <c:y val="1.327519379844961E-2"/>
          <c:w val="0.54850136739900524"/>
          <c:h val="0.96524547803617566"/>
        </c:manualLayout>
      </c:layout>
      <c:doughnutChart>
        <c:varyColors val="1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chemeClr val="bg1">
                  <a:lumMod val="85000"/>
                </a:schemeClr>
              </a:solidFill>
            </a:ln>
          </c:spPr>
          <c:dPt>
            <c:idx val="0"/>
            <c:bubble3D val="0"/>
            <c:spPr>
              <a:solidFill>
                <a:schemeClr val="accent1"/>
              </a:solidFill>
              <a:ln>
                <a:solidFill>
                  <a:schemeClr val="bg1">
                    <a:lumMod val="85000"/>
                  </a:schemeClr>
                </a:solidFill>
              </a:ln>
            </c:spPr>
          </c:dPt>
          <c:dPt>
            <c:idx val="1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solidFill>
                  <a:schemeClr val="bg1">
                    <a:lumMod val="85000"/>
                  </a:schemeClr>
                </a:solidFill>
              </a:ln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Lit>
              <c:ptCount val="2"/>
              <c:pt idx="0">
                <c:v>Acumulado no ano</c:v>
              </c:pt>
              <c:pt idx="1">
                <c:v>Total mês</c:v>
              </c:pt>
            </c:strLit>
          </c:cat>
          <c:val>
            <c:numRef>
              <c:f>Das!$A$10:$B$10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r"/>
      <c:layout/>
      <c:overlay val="0"/>
      <c:txPr>
        <a:bodyPr/>
        <a:lstStyle/>
        <a:p>
          <a:pPr rtl="0">
            <a:defRPr sz="8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8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ResMes!$B$65</c:f>
              <c:strCache>
                <c:ptCount val="1"/>
                <c:pt idx="0">
                  <c:v>Empresa de Teste AS</c:v>
                </c:pt>
              </c:strCache>
            </c:strRef>
          </c:tx>
          <c:invertIfNegative val="0"/>
          <c:val>
            <c:numRef>
              <c:f>ResMes!$C$65:$AG$65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"/>
          <c:order val="1"/>
          <c:tx>
            <c:strRef>
              <c:f>ResMes!$B$66</c:f>
              <c:strCache>
                <c:ptCount val="1"/>
              </c:strCache>
            </c:strRef>
          </c:tx>
          <c:invertIfNegative val="0"/>
          <c:val>
            <c:numRef>
              <c:f>ResMes!$C$66:$AG$66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3"/>
          <c:order val="2"/>
          <c:tx>
            <c:strRef>
              <c:f>ResMes!$B$67</c:f>
              <c:strCache>
                <c:ptCount val="1"/>
              </c:strCache>
            </c:strRef>
          </c:tx>
          <c:invertIfNegative val="0"/>
          <c:val>
            <c:numRef>
              <c:f>ResMes!$C$67:$AG$67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4"/>
          <c:order val="3"/>
          <c:tx>
            <c:strRef>
              <c:f>ResMes!$B$68</c:f>
              <c:strCache>
                <c:ptCount val="1"/>
              </c:strCache>
            </c:strRef>
          </c:tx>
          <c:invertIfNegative val="0"/>
          <c:val>
            <c:numRef>
              <c:f>ResMes!$C$68:$AG$68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5"/>
          <c:order val="4"/>
          <c:tx>
            <c:strRef>
              <c:f>ResMes!$B$69</c:f>
              <c:strCache>
                <c:ptCount val="1"/>
              </c:strCache>
            </c:strRef>
          </c:tx>
          <c:invertIfNegative val="0"/>
          <c:val>
            <c:numRef>
              <c:f>ResMes!$C$69:$AG$69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5"/>
          <c:tx>
            <c:strRef>
              <c:f>ResMes!$B$70</c:f>
              <c:strCache>
                <c:ptCount val="1"/>
              </c:strCache>
            </c:strRef>
          </c:tx>
          <c:invertIfNegative val="0"/>
          <c:val>
            <c:numRef>
              <c:f>ResMes!$C$70:$AG$70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0"/>
          <c:order val="6"/>
          <c:tx>
            <c:strRef>
              <c:f>ResMes!$B$71</c:f>
              <c:strCache>
                <c:ptCount val="1"/>
              </c:strCache>
            </c:strRef>
          </c:tx>
          <c:invertIfNegative val="0"/>
          <c:val>
            <c:numRef>
              <c:f>ResMes!$C$71:$AG$71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ResMes!$B$72</c:f>
              <c:strCache>
                <c:ptCount val="1"/>
              </c:strCache>
            </c:strRef>
          </c:tx>
          <c:invertIfNegative val="0"/>
          <c:val>
            <c:numRef>
              <c:f>ResMes!$C$72:$AG$72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ResMes!$B$73</c:f>
              <c:strCache>
                <c:ptCount val="1"/>
              </c:strCache>
            </c:strRef>
          </c:tx>
          <c:invertIfNegative val="0"/>
          <c:val>
            <c:numRef>
              <c:f>ResMes!$C$73:$AG$73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ResMes!$B$74</c:f>
              <c:strCache>
                <c:ptCount val="1"/>
              </c:strCache>
            </c:strRef>
          </c:tx>
          <c:invertIfNegative val="0"/>
          <c:val>
            <c:numRef>
              <c:f>ResMes!$C$74:$AG$74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5094272"/>
        <c:axId val="205108352"/>
      </c:barChart>
      <c:catAx>
        <c:axId val="205094272"/>
        <c:scaling>
          <c:orientation val="minMax"/>
        </c:scaling>
        <c:delete val="0"/>
        <c:axPos val="b"/>
        <c:majorTickMark val="out"/>
        <c:minorTickMark val="none"/>
        <c:tickLblPos val="nextTo"/>
        <c:crossAx val="205108352"/>
        <c:crosses val="autoZero"/>
        <c:auto val="1"/>
        <c:lblAlgn val="ctr"/>
        <c:lblOffset val="100"/>
        <c:noMultiLvlLbl val="0"/>
      </c:catAx>
      <c:valAx>
        <c:axId val="205108352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20509427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ResMes!$B$83</c:f>
              <c:strCache>
                <c:ptCount val="1"/>
                <c:pt idx="0">
                  <c:v>Empresa de Teste AS</c:v>
                </c:pt>
              </c:strCache>
            </c:strRef>
          </c:tx>
          <c:invertIfNegative val="0"/>
          <c:val>
            <c:numRef>
              <c:f>ResMes!$C$83:$AG$83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"/>
          <c:order val="1"/>
          <c:tx>
            <c:strRef>
              <c:f>ResMes!$B$84</c:f>
              <c:strCache>
                <c:ptCount val="1"/>
              </c:strCache>
            </c:strRef>
          </c:tx>
          <c:invertIfNegative val="0"/>
          <c:val>
            <c:numRef>
              <c:f>ResMes!$C$84:$AG$84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3"/>
          <c:order val="2"/>
          <c:tx>
            <c:strRef>
              <c:f>ResMes!$B$85</c:f>
              <c:strCache>
                <c:ptCount val="1"/>
              </c:strCache>
            </c:strRef>
          </c:tx>
          <c:invertIfNegative val="0"/>
          <c:val>
            <c:numRef>
              <c:f>ResMes!$C$85:$AG$85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4"/>
          <c:order val="3"/>
          <c:tx>
            <c:strRef>
              <c:f>ResMes!$B$86</c:f>
              <c:strCache>
                <c:ptCount val="1"/>
              </c:strCache>
            </c:strRef>
          </c:tx>
          <c:invertIfNegative val="0"/>
          <c:val>
            <c:numRef>
              <c:f>ResMes!$C$86:$AG$86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5"/>
          <c:order val="4"/>
          <c:tx>
            <c:strRef>
              <c:f>ResMes!$B$87</c:f>
              <c:strCache>
                <c:ptCount val="1"/>
              </c:strCache>
            </c:strRef>
          </c:tx>
          <c:invertIfNegative val="0"/>
          <c:val>
            <c:numRef>
              <c:f>ResMes!$C$87:$AG$87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5"/>
          <c:tx>
            <c:strRef>
              <c:f>ResMes!$B$88</c:f>
              <c:strCache>
                <c:ptCount val="1"/>
              </c:strCache>
            </c:strRef>
          </c:tx>
          <c:invertIfNegative val="0"/>
          <c:val>
            <c:numRef>
              <c:f>ResMes!$C$88:$AG$88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0"/>
          <c:order val="6"/>
          <c:tx>
            <c:strRef>
              <c:f>ResMes!$B$89</c:f>
              <c:strCache>
                <c:ptCount val="1"/>
              </c:strCache>
            </c:strRef>
          </c:tx>
          <c:invertIfNegative val="0"/>
          <c:val>
            <c:numRef>
              <c:f>ResMes!$C$89:$AG$89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ResMes!$B$90</c:f>
              <c:strCache>
                <c:ptCount val="1"/>
              </c:strCache>
            </c:strRef>
          </c:tx>
          <c:invertIfNegative val="0"/>
          <c:val>
            <c:numRef>
              <c:f>ResMes!$C$90:$AG$90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ResMes!$B$91</c:f>
              <c:strCache>
                <c:ptCount val="1"/>
              </c:strCache>
            </c:strRef>
          </c:tx>
          <c:invertIfNegative val="0"/>
          <c:val>
            <c:numRef>
              <c:f>ResMes!$C$91:$AG$91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ResMes!$B$92</c:f>
              <c:strCache>
                <c:ptCount val="1"/>
              </c:strCache>
            </c:strRef>
          </c:tx>
          <c:invertIfNegative val="0"/>
          <c:val>
            <c:numRef>
              <c:f>ResMes!$C$92:$AG$92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5549568"/>
        <c:axId val="205551104"/>
      </c:barChart>
      <c:catAx>
        <c:axId val="205549568"/>
        <c:scaling>
          <c:orientation val="minMax"/>
        </c:scaling>
        <c:delete val="0"/>
        <c:axPos val="b"/>
        <c:majorTickMark val="out"/>
        <c:minorTickMark val="none"/>
        <c:tickLblPos val="nextTo"/>
        <c:crossAx val="205551104"/>
        <c:crosses val="autoZero"/>
        <c:auto val="1"/>
        <c:lblAlgn val="ctr"/>
        <c:lblOffset val="100"/>
        <c:noMultiLvlLbl val="0"/>
      </c:catAx>
      <c:valAx>
        <c:axId val="205551104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2055495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ResMes!$B$101</c:f>
              <c:strCache>
                <c:ptCount val="1"/>
                <c:pt idx="0">
                  <c:v>Empresa de Teste AS</c:v>
                </c:pt>
              </c:strCache>
            </c:strRef>
          </c:tx>
          <c:invertIfNegative val="0"/>
          <c:val>
            <c:numRef>
              <c:f>ResMes!$C$101:$AG$101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"/>
          <c:order val="1"/>
          <c:tx>
            <c:strRef>
              <c:f>ResMes!$B$102</c:f>
              <c:strCache>
                <c:ptCount val="1"/>
              </c:strCache>
            </c:strRef>
          </c:tx>
          <c:invertIfNegative val="0"/>
          <c:val>
            <c:numRef>
              <c:f>ResMes!$C$102:$AG$102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3"/>
          <c:order val="2"/>
          <c:tx>
            <c:strRef>
              <c:f>ResMes!$B$103</c:f>
              <c:strCache>
                <c:ptCount val="1"/>
              </c:strCache>
            </c:strRef>
          </c:tx>
          <c:invertIfNegative val="0"/>
          <c:val>
            <c:numRef>
              <c:f>ResMes!$C$103:$AG$103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4"/>
          <c:order val="3"/>
          <c:tx>
            <c:strRef>
              <c:f>ResMes!$B$104</c:f>
              <c:strCache>
                <c:ptCount val="1"/>
              </c:strCache>
            </c:strRef>
          </c:tx>
          <c:invertIfNegative val="0"/>
          <c:val>
            <c:numRef>
              <c:f>ResMes!$C$104:$AG$104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5"/>
          <c:order val="4"/>
          <c:tx>
            <c:strRef>
              <c:f>ResMes!$B$105</c:f>
              <c:strCache>
                <c:ptCount val="1"/>
              </c:strCache>
            </c:strRef>
          </c:tx>
          <c:invertIfNegative val="0"/>
          <c:val>
            <c:numRef>
              <c:f>ResMes!$C$105:$AG$105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5"/>
          <c:tx>
            <c:strRef>
              <c:f>ResMes!$B$106</c:f>
              <c:strCache>
                <c:ptCount val="1"/>
              </c:strCache>
            </c:strRef>
          </c:tx>
          <c:invertIfNegative val="0"/>
          <c:val>
            <c:numRef>
              <c:f>ResMes!$C$106:$AG$106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0"/>
          <c:order val="6"/>
          <c:tx>
            <c:strRef>
              <c:f>ResMes!$B$107</c:f>
              <c:strCache>
                <c:ptCount val="1"/>
              </c:strCache>
            </c:strRef>
          </c:tx>
          <c:invertIfNegative val="0"/>
          <c:val>
            <c:numRef>
              <c:f>ResMes!$C$107:$AG$107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ResMes!$B$108</c:f>
              <c:strCache>
                <c:ptCount val="1"/>
              </c:strCache>
            </c:strRef>
          </c:tx>
          <c:invertIfNegative val="0"/>
          <c:val>
            <c:numRef>
              <c:f>ResMes!$C$108:$AG$108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ResMes!$B$109</c:f>
              <c:strCache>
                <c:ptCount val="1"/>
              </c:strCache>
            </c:strRef>
          </c:tx>
          <c:invertIfNegative val="0"/>
          <c:val>
            <c:numRef>
              <c:f>ResMes!$C$109:$AG$109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ResMes!$B$110</c:f>
              <c:strCache>
                <c:ptCount val="1"/>
              </c:strCache>
            </c:strRef>
          </c:tx>
          <c:invertIfNegative val="0"/>
          <c:val>
            <c:numRef>
              <c:f>ResMes!$C$110:$AG$110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5603200"/>
        <c:axId val="205604736"/>
      </c:barChart>
      <c:catAx>
        <c:axId val="205603200"/>
        <c:scaling>
          <c:orientation val="minMax"/>
        </c:scaling>
        <c:delete val="0"/>
        <c:axPos val="b"/>
        <c:majorTickMark val="out"/>
        <c:minorTickMark val="none"/>
        <c:tickLblPos val="nextTo"/>
        <c:crossAx val="205604736"/>
        <c:crosses val="autoZero"/>
        <c:auto val="1"/>
        <c:lblAlgn val="ctr"/>
        <c:lblOffset val="100"/>
        <c:noMultiLvlLbl val="0"/>
      </c:catAx>
      <c:valAx>
        <c:axId val="205604736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2056032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ResAno!$B$11</c:f>
              <c:strCache>
                <c:ptCount val="1"/>
                <c:pt idx="0">
                  <c:v>Bertrano de Tal</c:v>
                </c:pt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ResAno!$C$11:$N$11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ResAno!$B$12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ResAno!$C$12:$N$12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ResAno!$B$13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ResAno!$C$13:$N$13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ResAno!$B$14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ResAno!$C$14:$N$14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ResAno!$B$15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ResAno!$C$15:$N$15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ResAno!$B$16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ResAno!$C$16:$N$16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ResAno!$B$17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ResAno!$C$17:$N$17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ResAno!$B$18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ResAno!$C$18:$N$18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ResAno!$B$19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ResAno!$C$19:$N$19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ResAno!$B$20</c:f>
              <c:strCache>
                <c:ptCount val="1"/>
              </c:strCache>
            </c:strRef>
          </c:tx>
          <c:invertIfNegative val="0"/>
          <c:cat>
            <c:strRef>
              <c:f>ResAno!$C$10:$N$10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ResAno!$C$20:$N$20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204720384"/>
        <c:axId val="205271040"/>
      </c:barChart>
      <c:catAx>
        <c:axId val="204720384"/>
        <c:scaling>
          <c:orientation val="minMax"/>
        </c:scaling>
        <c:delete val="0"/>
        <c:axPos val="b"/>
        <c:majorTickMark val="out"/>
        <c:minorTickMark val="none"/>
        <c:tickLblPos val="nextTo"/>
        <c:crossAx val="205271040"/>
        <c:crosses val="autoZero"/>
        <c:auto val="1"/>
        <c:lblAlgn val="ctr"/>
        <c:lblOffset val="100"/>
        <c:noMultiLvlLbl val="0"/>
      </c:catAx>
      <c:valAx>
        <c:axId val="20527104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2047203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quantidade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ResAno!$O$10</c:f>
              <c:strCache>
                <c:ptCount val="1"/>
                <c:pt idx="0">
                  <c:v>TOTAL</c:v>
                </c:pt>
              </c:strCache>
            </c:strRef>
          </c:tx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ResAno!$B$11:$B$20</c:f>
              <c:strCache>
                <c:ptCount val="1"/>
                <c:pt idx="0">
                  <c:v>Bertrano de Tal</c:v>
                </c:pt>
              </c:strCache>
            </c:strRef>
          </c:cat>
          <c:val>
            <c:numRef>
              <c:f>ResAno!$O$11:$O$20</c:f>
              <c:numCache>
                <c:formatCode>0.00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%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ResAno!$O$10</c:f>
              <c:strCache>
                <c:ptCount val="1"/>
                <c:pt idx="0">
                  <c:v>TOTAL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ResAno!$B$11:$B$20</c:f>
              <c:strCache>
                <c:ptCount val="1"/>
                <c:pt idx="0">
                  <c:v>Bertrano de Tal</c:v>
                </c:pt>
              </c:strCache>
            </c:strRef>
          </c:cat>
          <c:val>
            <c:numRef>
              <c:f>ResAno!$O$11:$O$20</c:f>
              <c:numCache>
                <c:formatCode>0.00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ResAno!$B$29</c:f>
              <c:strCache>
                <c:ptCount val="1"/>
                <c:pt idx="0">
                  <c:v>Bertrano de Tal</c:v>
                </c:pt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ResAno!$C$29:$N$29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ResAno!$B$30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ResAno!$C$30:$N$30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ResAno!$B$31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ResAno!$C$31:$N$31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ResAno!$B$32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ResAno!$C$32:$N$32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ResAno!$B$33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ResAno!$C$33:$N$33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ResAno!$B$34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ResAno!$C$34:$N$34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ResAno!$B$35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ResAno!$C$35:$N$35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ResAno!$B$36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ResAno!$C$36:$N$36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ResAno!$B$37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ResAno!$C$37:$N$37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ResAno!$B$38</c:f>
              <c:strCache>
                <c:ptCount val="1"/>
              </c:strCache>
            </c:strRef>
          </c:tx>
          <c:invertIfNegative val="0"/>
          <c:cat>
            <c:strRef>
              <c:f>ResAno!$C$28:$N$28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ResAno!$C$38:$N$38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817152"/>
        <c:axId val="204818688"/>
      </c:barChart>
      <c:catAx>
        <c:axId val="204817152"/>
        <c:scaling>
          <c:orientation val="minMax"/>
        </c:scaling>
        <c:delete val="0"/>
        <c:axPos val="b"/>
        <c:majorTickMark val="out"/>
        <c:minorTickMark val="none"/>
        <c:tickLblPos val="nextTo"/>
        <c:crossAx val="204818688"/>
        <c:crosses val="autoZero"/>
        <c:auto val="1"/>
        <c:lblAlgn val="ctr"/>
        <c:lblOffset val="100"/>
        <c:noMultiLvlLbl val="0"/>
      </c:catAx>
      <c:valAx>
        <c:axId val="20481868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2048171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quantidade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ResAno!$O$28</c:f>
              <c:strCache>
                <c:ptCount val="1"/>
                <c:pt idx="0">
                  <c:v>TOTAL</c:v>
                </c:pt>
              </c:strCache>
            </c:strRef>
          </c:tx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ResAno!$B$29:$B$38</c:f>
              <c:strCache>
                <c:ptCount val="1"/>
                <c:pt idx="0">
                  <c:v>Bertrano de Tal</c:v>
                </c:pt>
              </c:strCache>
            </c:strRef>
          </c:cat>
          <c:val>
            <c:numRef>
              <c:f>ResAno!$O$29:$O$38</c:f>
              <c:numCache>
                <c:formatCode>0.00</c:formatCode>
                <c:ptCount val="10"/>
                <c:pt idx="0">
                  <c:v>2.5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%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ResAno!$O$28</c:f>
              <c:strCache>
                <c:ptCount val="1"/>
                <c:pt idx="0">
                  <c:v>TOTAL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ResAno!$B$29:$B$38</c:f>
              <c:strCache>
                <c:ptCount val="1"/>
                <c:pt idx="0">
                  <c:v>Bertrano de Tal</c:v>
                </c:pt>
              </c:strCache>
            </c:strRef>
          </c:cat>
          <c:val>
            <c:numRef>
              <c:f>ResAno!$O$29:$O$38</c:f>
              <c:numCache>
                <c:formatCode>0.00</c:formatCode>
                <c:ptCount val="10"/>
                <c:pt idx="0">
                  <c:v>2.5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ResAno!$B$47</c:f>
              <c:strCache>
                <c:ptCount val="1"/>
                <c:pt idx="0">
                  <c:v>Bertrano de Tal</c:v>
                </c:pt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ResAno!$C$47:$N$47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ResAno!$B$48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ResAno!$C$48:$N$48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ResAno!$B$49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ResAno!$C$49:$N$49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ResAno!$B$50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ResAno!$C$50:$N$50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ResAno!$B$51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ResAno!$C$51:$N$51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ResAno!$B$52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ResAno!$C$52:$N$52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ResAno!$B$53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ResAno!$C$53:$N$53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ResAno!$B$54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ResAno!$C$54:$N$54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ResAno!$B$55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ResAno!$C$55:$N$55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ResAno!$B$56</c:f>
              <c:strCache>
                <c:ptCount val="1"/>
              </c:strCache>
            </c:strRef>
          </c:tx>
          <c:invertIfNegative val="0"/>
          <c:cat>
            <c:strRef>
              <c:f>ResAno!$C$46:$N$46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ResAno!$C$56:$N$56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206240384"/>
        <c:axId val="205918592"/>
      </c:barChart>
      <c:catAx>
        <c:axId val="206240384"/>
        <c:scaling>
          <c:orientation val="minMax"/>
        </c:scaling>
        <c:delete val="0"/>
        <c:axPos val="b"/>
        <c:majorTickMark val="out"/>
        <c:minorTickMark val="none"/>
        <c:tickLblPos val="nextTo"/>
        <c:crossAx val="205918592"/>
        <c:crosses val="autoZero"/>
        <c:auto val="1"/>
        <c:lblAlgn val="ctr"/>
        <c:lblOffset val="100"/>
        <c:noMultiLvlLbl val="0"/>
      </c:catAx>
      <c:valAx>
        <c:axId val="205918592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2062403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0"/>
    <c:plotArea>
      <c:layout>
        <c:manualLayout>
          <c:layoutTarget val="inner"/>
          <c:xMode val="edge"/>
          <c:yMode val="edge"/>
          <c:x val="1.845444059976932E-2"/>
          <c:y val="2.292248062015504E-2"/>
          <c:w val="0.55574604231395175"/>
          <c:h val="0.97061692506459951"/>
        </c:manualLayout>
      </c:layout>
      <c:doughnut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Lit>
              <c:ptCount val="2"/>
              <c:pt idx="0">
                <c:v>Acumulado no ano</c:v>
              </c:pt>
              <c:pt idx="1">
                <c:v>Total mês</c:v>
              </c:pt>
            </c:strLit>
          </c:cat>
          <c:val>
            <c:numRef>
              <c:f>Das!$A$20:$B$20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r"/>
      <c:overlay val="0"/>
      <c:txPr>
        <a:bodyPr/>
        <a:lstStyle/>
        <a:p>
          <a:pPr rtl="0">
            <a:defRPr sz="8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8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quantidade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ResAno!$O$46</c:f>
              <c:strCache>
                <c:ptCount val="1"/>
                <c:pt idx="0">
                  <c:v>TOTAL</c:v>
                </c:pt>
              </c:strCache>
            </c:strRef>
          </c:tx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ResAno!$B$47:$B$56</c:f>
              <c:strCache>
                <c:ptCount val="1"/>
                <c:pt idx="0">
                  <c:v>Bertrano de Tal</c:v>
                </c:pt>
              </c:strCache>
            </c:strRef>
          </c:cat>
          <c:val>
            <c:numRef>
              <c:f>ResAno!$O$47:$O$56</c:f>
              <c:numCache>
                <c:formatCode>0.00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%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ResAno!$O$46</c:f>
              <c:strCache>
                <c:ptCount val="1"/>
                <c:pt idx="0">
                  <c:v>TOTAL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ResAno!$B$47:$B$56</c:f>
              <c:strCache>
                <c:ptCount val="1"/>
                <c:pt idx="0">
                  <c:v>Bertrano de Tal</c:v>
                </c:pt>
              </c:strCache>
            </c:strRef>
          </c:cat>
          <c:val>
            <c:numRef>
              <c:f>ResAno!$O$47:$O$56</c:f>
              <c:numCache>
                <c:formatCode>0.00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ResAno!$B$65</c:f>
              <c:strCache>
                <c:ptCount val="1"/>
                <c:pt idx="0">
                  <c:v>Empresa de Teste AS</c:v>
                </c:pt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ResAno!$C$65:$N$65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ResAno!$B$66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ResAno!$C$66:$N$66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ResAno!$B$67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ResAno!$C$67:$N$67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ResAno!$B$68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ResAno!$C$68:$N$68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ResAno!$B$69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ResAno!$C$69:$N$69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ResAno!$B$70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ResAno!$C$70:$N$70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ResAno!$B$71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ResAno!$C$71:$N$71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ResAno!$B$72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ResAno!$C$72:$N$72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ResAno!$B$73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ResAno!$C$73:$N$73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ResAno!$B$74</c:f>
              <c:strCache>
                <c:ptCount val="1"/>
              </c:strCache>
            </c:strRef>
          </c:tx>
          <c:invertIfNegative val="0"/>
          <c:cat>
            <c:strRef>
              <c:f>ResAno!$C$64:$N$64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ResAno!$C$74:$N$74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111872"/>
        <c:axId val="206113408"/>
      </c:barChart>
      <c:catAx>
        <c:axId val="206111872"/>
        <c:scaling>
          <c:orientation val="minMax"/>
        </c:scaling>
        <c:delete val="0"/>
        <c:axPos val="b"/>
        <c:majorTickMark val="out"/>
        <c:minorTickMark val="none"/>
        <c:tickLblPos val="nextTo"/>
        <c:crossAx val="206113408"/>
        <c:crosses val="autoZero"/>
        <c:auto val="1"/>
        <c:lblAlgn val="ctr"/>
        <c:lblOffset val="100"/>
        <c:noMultiLvlLbl val="0"/>
      </c:catAx>
      <c:valAx>
        <c:axId val="20611340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20611187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quantidade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ResAno!$O$64</c:f>
              <c:strCache>
                <c:ptCount val="1"/>
                <c:pt idx="0">
                  <c:v>TOTAL</c:v>
                </c:pt>
              </c:strCache>
            </c:strRef>
          </c:tx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ResAno!$B$65:$B$74</c:f>
              <c:strCache>
                <c:ptCount val="1"/>
                <c:pt idx="0">
                  <c:v>Empresa de Teste AS</c:v>
                </c:pt>
              </c:strCache>
            </c:strRef>
          </c:cat>
          <c:val>
            <c:numRef>
              <c:f>ResAno!$O$65:$O$74</c:f>
              <c:numCache>
                <c:formatCode>0.00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%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ResAno!$O$64</c:f>
              <c:strCache>
                <c:ptCount val="1"/>
                <c:pt idx="0">
                  <c:v>TOTAL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ResAno!$B$65:$B$74</c:f>
              <c:strCache>
                <c:ptCount val="1"/>
                <c:pt idx="0">
                  <c:v>Empresa de Teste AS</c:v>
                </c:pt>
              </c:strCache>
            </c:strRef>
          </c:cat>
          <c:val>
            <c:numRef>
              <c:f>ResAno!$O$65:$O$74</c:f>
              <c:numCache>
                <c:formatCode>0.00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ResAno!$B$83</c:f>
              <c:strCache>
                <c:ptCount val="1"/>
                <c:pt idx="0">
                  <c:v>Empresa de Teste AS</c:v>
                </c:pt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ResAno!$C$83:$N$83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ResAno!$B$84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ResAno!$C$84:$N$84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ResAno!$B$85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ResAno!$C$85:$N$85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ResAno!$B$86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ResAno!$C$86:$N$86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ResAno!$B$87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ResAno!$C$87:$N$87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ResAno!$B$88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ResAno!$C$88:$N$88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ResAno!$B$89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ResAno!$C$89:$N$89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ResAno!$B$90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ResAno!$C$90:$N$90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ResAno!$B$91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ResAno!$C$91:$N$91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ResAno!$B$92</c:f>
              <c:strCache>
                <c:ptCount val="1"/>
              </c:strCache>
            </c:strRef>
          </c:tx>
          <c:invertIfNegative val="0"/>
          <c:cat>
            <c:strRef>
              <c:f>ResAno!$C$82:$N$82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ResAno!$C$92:$N$92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290304"/>
        <c:axId val="206296192"/>
      </c:barChart>
      <c:catAx>
        <c:axId val="206290304"/>
        <c:scaling>
          <c:orientation val="minMax"/>
        </c:scaling>
        <c:delete val="0"/>
        <c:axPos val="b"/>
        <c:majorTickMark val="out"/>
        <c:minorTickMark val="none"/>
        <c:tickLblPos val="nextTo"/>
        <c:crossAx val="206296192"/>
        <c:crosses val="autoZero"/>
        <c:auto val="1"/>
        <c:lblAlgn val="ctr"/>
        <c:lblOffset val="100"/>
        <c:noMultiLvlLbl val="0"/>
      </c:catAx>
      <c:valAx>
        <c:axId val="206296192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20629030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quantidade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ResAno!$O$82</c:f>
              <c:strCache>
                <c:ptCount val="1"/>
                <c:pt idx="0">
                  <c:v>TOTAL</c:v>
                </c:pt>
              </c:strCache>
            </c:strRef>
          </c:tx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ResAno!$B$83:$B$92</c:f>
              <c:strCache>
                <c:ptCount val="1"/>
                <c:pt idx="0">
                  <c:v>Empresa de Teste AS</c:v>
                </c:pt>
              </c:strCache>
            </c:strRef>
          </c:cat>
          <c:val>
            <c:numRef>
              <c:f>ResAno!$O$83:$O$92</c:f>
              <c:numCache>
                <c:formatCode>0.00</c:formatCode>
                <c:ptCount val="10"/>
                <c:pt idx="0">
                  <c:v>2.5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%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ResAno!$O$82</c:f>
              <c:strCache>
                <c:ptCount val="1"/>
                <c:pt idx="0">
                  <c:v>TOTAL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ResAno!$B$83:$B$92</c:f>
              <c:strCache>
                <c:ptCount val="1"/>
                <c:pt idx="0">
                  <c:v>Empresa de Teste AS</c:v>
                </c:pt>
              </c:strCache>
            </c:strRef>
          </c:cat>
          <c:val>
            <c:numRef>
              <c:f>ResAno!$O$83:$O$92</c:f>
              <c:numCache>
                <c:formatCode>0.00</c:formatCode>
                <c:ptCount val="10"/>
                <c:pt idx="0">
                  <c:v>2.5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ResAno!$B$101</c:f>
              <c:strCache>
                <c:ptCount val="1"/>
                <c:pt idx="0">
                  <c:v>Empresa de Teste AS</c:v>
                </c:pt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ResAno!$C$101:$N$101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ResAno!$B$102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ResAno!$C$102:$N$102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ResAno!$B$103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ResAno!$C$103:$N$103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ResAno!$B$104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ResAno!$C$104:$N$104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ResAno!$B$105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ResAno!$C$105:$N$105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ResAno!$B$106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ResAno!$C$106:$N$106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ResAno!$B$107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ResAno!$C$107:$N$107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7"/>
          <c:order val="7"/>
          <c:tx>
            <c:strRef>
              <c:f>ResAno!$B$108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ResAno!$C$108:$N$108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ResAno!$B$109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ResAno!$C$109:$N$109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ResAno!$B$110</c:f>
              <c:strCache>
                <c:ptCount val="1"/>
              </c:strCache>
            </c:strRef>
          </c:tx>
          <c:invertIfNegative val="0"/>
          <c:cat>
            <c:strRef>
              <c:f>ResAno!$C$100:$N$100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ResAno!$C$110:$N$110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800768"/>
        <c:axId val="206802304"/>
      </c:barChart>
      <c:catAx>
        <c:axId val="206800768"/>
        <c:scaling>
          <c:orientation val="minMax"/>
        </c:scaling>
        <c:delete val="0"/>
        <c:axPos val="b"/>
        <c:majorTickMark val="out"/>
        <c:minorTickMark val="none"/>
        <c:tickLblPos val="nextTo"/>
        <c:crossAx val="206802304"/>
        <c:crosses val="autoZero"/>
        <c:auto val="1"/>
        <c:lblAlgn val="ctr"/>
        <c:lblOffset val="100"/>
        <c:noMultiLvlLbl val="0"/>
      </c:catAx>
      <c:valAx>
        <c:axId val="206802304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2068007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quantidade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ResAno!$O$100</c:f>
              <c:strCache>
                <c:ptCount val="1"/>
                <c:pt idx="0">
                  <c:v>TOTAL</c:v>
                </c:pt>
              </c:strCache>
            </c:strRef>
          </c:tx>
          <c:dLbls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ResAno!$B$101:$B$110</c:f>
              <c:strCache>
                <c:ptCount val="1"/>
                <c:pt idx="0">
                  <c:v>Empresa de Teste AS</c:v>
                </c:pt>
              </c:strCache>
            </c:strRef>
          </c:cat>
          <c:val>
            <c:numRef>
              <c:f>ResAno!$O$101:$O$110</c:f>
              <c:numCache>
                <c:formatCode>0.00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ResMes!$B$11</c:f>
              <c:strCache>
                <c:ptCount val="1"/>
                <c:pt idx="0">
                  <c:v>Bertrano de Tal</c:v>
                </c:pt>
              </c:strCache>
            </c:strRef>
          </c:tx>
          <c:invertIfNegative val="0"/>
          <c:val>
            <c:numRef>
              <c:f>ResMes!$C$11:$AG$11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"/>
          <c:order val="1"/>
          <c:tx>
            <c:strRef>
              <c:f>ResMes!$B$12</c:f>
              <c:strCache>
                <c:ptCount val="1"/>
              </c:strCache>
            </c:strRef>
          </c:tx>
          <c:invertIfNegative val="0"/>
          <c:val>
            <c:numRef>
              <c:f>ResMes!$C$12:$AG$12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3"/>
          <c:order val="2"/>
          <c:tx>
            <c:strRef>
              <c:f>ResMes!$B$13</c:f>
              <c:strCache>
                <c:ptCount val="1"/>
              </c:strCache>
            </c:strRef>
          </c:tx>
          <c:invertIfNegative val="0"/>
          <c:val>
            <c:numRef>
              <c:f>ResMes!$C$13:$AG$13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4"/>
          <c:order val="3"/>
          <c:tx>
            <c:strRef>
              <c:f>ResMes!$B$14</c:f>
              <c:strCache>
                <c:ptCount val="1"/>
              </c:strCache>
            </c:strRef>
          </c:tx>
          <c:invertIfNegative val="0"/>
          <c:val>
            <c:numRef>
              <c:f>ResMes!$C$14:$AG$14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5"/>
          <c:order val="4"/>
          <c:tx>
            <c:strRef>
              <c:f>ResMes!$B$15</c:f>
              <c:strCache>
                <c:ptCount val="1"/>
              </c:strCache>
            </c:strRef>
          </c:tx>
          <c:invertIfNegative val="0"/>
          <c:val>
            <c:numRef>
              <c:f>ResMes!$C$15:$AG$15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5"/>
          <c:tx>
            <c:strRef>
              <c:f>ResMes!$B$16</c:f>
              <c:strCache>
                <c:ptCount val="1"/>
              </c:strCache>
            </c:strRef>
          </c:tx>
          <c:invertIfNegative val="0"/>
          <c:val>
            <c:numRef>
              <c:f>ResMes!$C$16:$AG$16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7"/>
          <c:order val="6"/>
          <c:tx>
            <c:strRef>
              <c:f>ResMes!$B$17</c:f>
              <c:strCache>
                <c:ptCount val="1"/>
              </c:strCache>
            </c:strRef>
          </c:tx>
          <c:invertIfNegative val="0"/>
          <c:val>
            <c:numRef>
              <c:f>ResMes!$C$17:$AG$17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0"/>
          <c:order val="7"/>
          <c:tx>
            <c:strRef>
              <c:f>ResMes!$B$18</c:f>
              <c:strCache>
                <c:ptCount val="1"/>
              </c:strCache>
            </c:strRef>
          </c:tx>
          <c:invertIfNegative val="0"/>
          <c:val>
            <c:numRef>
              <c:f>ResMes!$C$18:$AG$18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ResMes!$B$19</c:f>
              <c:strCache>
                <c:ptCount val="1"/>
              </c:strCache>
            </c:strRef>
          </c:tx>
          <c:invertIfNegative val="0"/>
          <c:val>
            <c:numRef>
              <c:f>ResMes!$C$19:$AG$19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ResMes!$B$20</c:f>
              <c:strCache>
                <c:ptCount val="1"/>
              </c:strCache>
            </c:strRef>
          </c:tx>
          <c:invertIfNegative val="0"/>
          <c:val>
            <c:numRef>
              <c:f>ResMes!$C$20:$AG$20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1923584"/>
        <c:axId val="201929472"/>
      </c:barChart>
      <c:catAx>
        <c:axId val="201923584"/>
        <c:scaling>
          <c:orientation val="minMax"/>
        </c:scaling>
        <c:delete val="0"/>
        <c:axPos val="b"/>
        <c:majorTickMark val="out"/>
        <c:minorTickMark val="none"/>
        <c:tickLblPos val="nextTo"/>
        <c:crossAx val="201929472"/>
        <c:crosses val="autoZero"/>
        <c:auto val="1"/>
        <c:lblAlgn val="ctr"/>
        <c:lblOffset val="100"/>
        <c:noMultiLvlLbl val="0"/>
      </c:catAx>
      <c:valAx>
        <c:axId val="201929472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20192358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/>
            </a:pPr>
            <a:r>
              <a:rPr lang="en-US" sz="1000" b="0"/>
              <a:t>Acumulado no ano em %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strRef>
              <c:f>ResAno!$O$100</c:f>
              <c:strCache>
                <c:ptCount val="1"/>
                <c:pt idx="0">
                  <c:v>TOTAL</c:v>
                </c:pt>
              </c:strCache>
            </c:strRef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ResAno!$B$101:$B$110</c:f>
              <c:strCache>
                <c:ptCount val="1"/>
                <c:pt idx="0">
                  <c:v>Empresa de Teste AS</c:v>
                </c:pt>
              </c:strCache>
            </c:strRef>
          </c:cat>
          <c:val>
            <c:numRef>
              <c:f>ResAno!$O$101:$O$110</c:f>
              <c:numCache>
                <c:formatCode>0.00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40"/>
      </c:doughnutChart>
    </c:plotArea>
    <c:legend>
      <c:legendPos val="r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ResMes!$B$29</c:f>
              <c:strCache>
                <c:ptCount val="1"/>
                <c:pt idx="0">
                  <c:v>Bertrano de Tal</c:v>
                </c:pt>
              </c:strCache>
            </c:strRef>
          </c:tx>
          <c:invertIfNegative val="0"/>
          <c:val>
            <c:numRef>
              <c:f>ResMes!$C$29:$AG$29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"/>
          <c:order val="1"/>
          <c:tx>
            <c:strRef>
              <c:f>ResMes!$B$30</c:f>
              <c:strCache>
                <c:ptCount val="1"/>
              </c:strCache>
            </c:strRef>
          </c:tx>
          <c:invertIfNegative val="0"/>
          <c:val>
            <c:numRef>
              <c:f>ResMes!$C$30:$AG$30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3"/>
          <c:order val="2"/>
          <c:tx>
            <c:strRef>
              <c:f>ResMes!$B$31</c:f>
              <c:strCache>
                <c:ptCount val="1"/>
              </c:strCache>
            </c:strRef>
          </c:tx>
          <c:invertIfNegative val="0"/>
          <c:val>
            <c:numRef>
              <c:f>ResMes!$C$31:$AG$31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4"/>
          <c:order val="3"/>
          <c:tx>
            <c:strRef>
              <c:f>ResMes!$B$32</c:f>
              <c:strCache>
                <c:ptCount val="1"/>
              </c:strCache>
            </c:strRef>
          </c:tx>
          <c:invertIfNegative val="0"/>
          <c:val>
            <c:numRef>
              <c:f>ResMes!$C$32:$AG$32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5"/>
          <c:order val="4"/>
          <c:tx>
            <c:strRef>
              <c:f>ResMes!$B$33</c:f>
              <c:strCache>
                <c:ptCount val="1"/>
              </c:strCache>
            </c:strRef>
          </c:tx>
          <c:invertIfNegative val="0"/>
          <c:val>
            <c:numRef>
              <c:f>ResMes!$C$33:$AG$33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5"/>
          <c:tx>
            <c:strRef>
              <c:f>ResMes!$B$34</c:f>
              <c:strCache>
                <c:ptCount val="1"/>
              </c:strCache>
            </c:strRef>
          </c:tx>
          <c:invertIfNegative val="0"/>
          <c:val>
            <c:numRef>
              <c:f>ResMes!$C$34:$AG$34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7"/>
          <c:order val="6"/>
          <c:tx>
            <c:strRef>
              <c:f>ResMes!$B$35</c:f>
              <c:strCache>
                <c:ptCount val="1"/>
              </c:strCache>
            </c:strRef>
          </c:tx>
          <c:invertIfNegative val="0"/>
          <c:val>
            <c:numRef>
              <c:f>ResMes!$C$35:$AG$35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0"/>
          <c:order val="7"/>
          <c:tx>
            <c:strRef>
              <c:f>ResMes!$B$36</c:f>
              <c:strCache>
                <c:ptCount val="1"/>
              </c:strCache>
            </c:strRef>
          </c:tx>
          <c:invertIfNegative val="0"/>
          <c:val>
            <c:numRef>
              <c:f>ResMes!$C$36:$AG$36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ResMes!$B$37</c:f>
              <c:strCache>
                <c:ptCount val="1"/>
              </c:strCache>
            </c:strRef>
          </c:tx>
          <c:invertIfNegative val="0"/>
          <c:val>
            <c:numRef>
              <c:f>ResMes!$C$37:$AG$37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ResMes!$B$38</c:f>
              <c:strCache>
                <c:ptCount val="1"/>
              </c:strCache>
            </c:strRef>
          </c:tx>
          <c:invertIfNegative val="0"/>
          <c:val>
            <c:numRef>
              <c:f>ResMes!$C$38:$AG$38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1977216"/>
        <c:axId val="201983104"/>
      </c:barChart>
      <c:catAx>
        <c:axId val="201977216"/>
        <c:scaling>
          <c:orientation val="minMax"/>
        </c:scaling>
        <c:delete val="0"/>
        <c:axPos val="b"/>
        <c:majorTickMark val="out"/>
        <c:minorTickMark val="none"/>
        <c:tickLblPos val="nextTo"/>
        <c:crossAx val="201983104"/>
        <c:crosses val="autoZero"/>
        <c:auto val="1"/>
        <c:lblAlgn val="ctr"/>
        <c:lblOffset val="100"/>
        <c:noMultiLvlLbl val="0"/>
      </c:catAx>
      <c:valAx>
        <c:axId val="201983104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2019772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ResMes!$B$47</c:f>
              <c:strCache>
                <c:ptCount val="1"/>
                <c:pt idx="0">
                  <c:v>Bertrano de Tal</c:v>
                </c:pt>
              </c:strCache>
            </c:strRef>
          </c:tx>
          <c:invertIfNegative val="0"/>
          <c:val>
            <c:numRef>
              <c:f>ResMes!$C$47:$AG$47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2"/>
          <c:order val="1"/>
          <c:tx>
            <c:strRef>
              <c:f>ResMes!$B$48</c:f>
              <c:strCache>
                <c:ptCount val="1"/>
              </c:strCache>
            </c:strRef>
          </c:tx>
          <c:invertIfNegative val="0"/>
          <c:val>
            <c:numRef>
              <c:f>ResMes!$C$48:$AG$48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3"/>
          <c:order val="2"/>
          <c:tx>
            <c:strRef>
              <c:f>ResMes!$B$49</c:f>
              <c:strCache>
                <c:ptCount val="1"/>
              </c:strCache>
            </c:strRef>
          </c:tx>
          <c:invertIfNegative val="0"/>
          <c:val>
            <c:numRef>
              <c:f>ResMes!$C$49:$AG$49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4"/>
          <c:order val="3"/>
          <c:tx>
            <c:strRef>
              <c:f>ResMes!$B$50</c:f>
              <c:strCache>
                <c:ptCount val="1"/>
              </c:strCache>
            </c:strRef>
          </c:tx>
          <c:invertIfNegative val="0"/>
          <c:val>
            <c:numRef>
              <c:f>ResMes!$C$50:$AG$50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5"/>
          <c:order val="4"/>
          <c:tx>
            <c:strRef>
              <c:f>ResMes!$B$51</c:f>
              <c:strCache>
                <c:ptCount val="1"/>
              </c:strCache>
            </c:strRef>
          </c:tx>
          <c:invertIfNegative val="0"/>
          <c:val>
            <c:numRef>
              <c:f>ResMes!$C$51:$AG$51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6"/>
          <c:order val="5"/>
          <c:tx>
            <c:strRef>
              <c:f>ResMes!$B$52</c:f>
              <c:strCache>
                <c:ptCount val="1"/>
              </c:strCache>
            </c:strRef>
          </c:tx>
          <c:invertIfNegative val="0"/>
          <c:val>
            <c:numRef>
              <c:f>ResMes!$C$52:$AG$52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7"/>
          <c:order val="6"/>
          <c:tx>
            <c:strRef>
              <c:f>ResMes!$B$53</c:f>
              <c:strCache>
                <c:ptCount val="1"/>
              </c:strCache>
            </c:strRef>
          </c:tx>
          <c:invertIfNegative val="0"/>
          <c:val>
            <c:numRef>
              <c:f>ResMes!$C$53:$AG$53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0"/>
          <c:order val="7"/>
          <c:tx>
            <c:strRef>
              <c:f>ResMes!$B$54</c:f>
              <c:strCache>
                <c:ptCount val="1"/>
              </c:strCache>
            </c:strRef>
          </c:tx>
          <c:invertIfNegative val="0"/>
          <c:val>
            <c:numRef>
              <c:f>ResMes!$C$54:$AG$54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8"/>
          <c:order val="8"/>
          <c:tx>
            <c:strRef>
              <c:f>ResMes!$B$55</c:f>
              <c:strCache>
                <c:ptCount val="1"/>
              </c:strCache>
            </c:strRef>
          </c:tx>
          <c:invertIfNegative val="0"/>
          <c:val>
            <c:numRef>
              <c:f>ResMes!$C$55:$AG$55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ser>
          <c:idx val="9"/>
          <c:order val="9"/>
          <c:tx>
            <c:strRef>
              <c:f>ResMes!$B$56</c:f>
              <c:strCache>
                <c:ptCount val="1"/>
              </c:strCache>
            </c:strRef>
          </c:tx>
          <c:invertIfNegative val="0"/>
          <c:val>
            <c:numRef>
              <c:f>ResMes!$C$56:$AG$56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2037120"/>
        <c:axId val="202038656"/>
      </c:barChart>
      <c:catAx>
        <c:axId val="202037120"/>
        <c:scaling>
          <c:orientation val="minMax"/>
        </c:scaling>
        <c:delete val="0"/>
        <c:axPos val="b"/>
        <c:majorTickMark val="out"/>
        <c:minorTickMark val="none"/>
        <c:tickLblPos val="nextTo"/>
        <c:crossAx val="202038656"/>
        <c:crosses val="autoZero"/>
        <c:auto val="1"/>
        <c:lblAlgn val="ctr"/>
        <c:lblOffset val="100"/>
        <c:noMultiLvlLbl val="0"/>
      </c:catAx>
      <c:valAx>
        <c:axId val="202038656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2020371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ResAno!A1"/><Relationship Id="rId13" Type="http://schemas.openxmlformats.org/officeDocument/2006/relationships/image" Target="../media/image2.jpeg"/><Relationship Id="rId3" Type="http://schemas.openxmlformats.org/officeDocument/2006/relationships/hyperlink" Target="https://www.youtube.com/watch?v=VDIzA6ny1iU" TargetMode="External"/><Relationship Id="rId7" Type="http://schemas.openxmlformats.org/officeDocument/2006/relationships/hyperlink" Target="#LanFal!A1"/><Relationship Id="rId12" Type="http://schemas.openxmlformats.org/officeDocument/2006/relationships/hyperlink" Target="#Das!B6"/><Relationship Id="rId2" Type="http://schemas.openxmlformats.org/officeDocument/2006/relationships/image" Target="../media/image1.png"/><Relationship Id="rId1" Type="http://schemas.openxmlformats.org/officeDocument/2006/relationships/hyperlink" Target="https://youtu.be/RM4dMbrJDW8" TargetMode="External"/><Relationship Id="rId6" Type="http://schemas.openxmlformats.org/officeDocument/2006/relationships/hyperlink" Target="#CadCli!A1"/><Relationship Id="rId11" Type="http://schemas.openxmlformats.org/officeDocument/2006/relationships/hyperlink" Target="#Ini!A1"/><Relationship Id="rId5" Type="http://schemas.openxmlformats.org/officeDocument/2006/relationships/hyperlink" Target="https://www.youtube.com/watch?v=HU5SRtz-K8E" TargetMode="External"/><Relationship Id="rId10" Type="http://schemas.openxmlformats.org/officeDocument/2006/relationships/hyperlink" Target="#RelAno!A1"/><Relationship Id="rId4" Type="http://schemas.openxmlformats.org/officeDocument/2006/relationships/hyperlink" Target="https://youtu.be/bPDmEwjYmjA" TargetMode="External"/><Relationship Id="rId9" Type="http://schemas.openxmlformats.org/officeDocument/2006/relationships/hyperlink" Target="#GraAno!A1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hyperlink" Target="#ResMes!A1"/><Relationship Id="rId3" Type="http://schemas.openxmlformats.org/officeDocument/2006/relationships/hyperlink" Target="#ResAno!A1"/><Relationship Id="rId7" Type="http://schemas.openxmlformats.org/officeDocument/2006/relationships/hyperlink" Target="#Das!B6"/><Relationship Id="rId2" Type="http://schemas.openxmlformats.org/officeDocument/2006/relationships/hyperlink" Target="#LanFal!A1"/><Relationship Id="rId1" Type="http://schemas.openxmlformats.org/officeDocument/2006/relationships/hyperlink" Target="#CadCli!A1"/><Relationship Id="rId6" Type="http://schemas.openxmlformats.org/officeDocument/2006/relationships/hyperlink" Target="#Ini!A1"/><Relationship Id="rId5" Type="http://schemas.openxmlformats.org/officeDocument/2006/relationships/hyperlink" Target="#RelAno!A1"/><Relationship Id="rId10" Type="http://schemas.openxmlformats.org/officeDocument/2006/relationships/image" Target="../media/image2.jpeg"/><Relationship Id="rId4" Type="http://schemas.openxmlformats.org/officeDocument/2006/relationships/hyperlink" Target="#GraAno!A1"/><Relationship Id="rId9" Type="http://schemas.openxmlformats.org/officeDocument/2006/relationships/hyperlink" Target="#ResFolTra!A1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hyperlink" Target="#ResMes!A1"/><Relationship Id="rId3" Type="http://schemas.openxmlformats.org/officeDocument/2006/relationships/hyperlink" Target="#ResAno!A1"/><Relationship Id="rId7" Type="http://schemas.openxmlformats.org/officeDocument/2006/relationships/hyperlink" Target="#Das!B6"/><Relationship Id="rId2" Type="http://schemas.openxmlformats.org/officeDocument/2006/relationships/hyperlink" Target="#LanFal!A1"/><Relationship Id="rId1" Type="http://schemas.openxmlformats.org/officeDocument/2006/relationships/hyperlink" Target="#CadCli!A1"/><Relationship Id="rId6" Type="http://schemas.openxmlformats.org/officeDocument/2006/relationships/hyperlink" Target="#Ini!A1"/><Relationship Id="rId5" Type="http://schemas.openxmlformats.org/officeDocument/2006/relationships/hyperlink" Target="#RelAno!A1"/><Relationship Id="rId10" Type="http://schemas.openxmlformats.org/officeDocument/2006/relationships/image" Target="../media/image2.jpeg"/><Relationship Id="rId4" Type="http://schemas.openxmlformats.org/officeDocument/2006/relationships/hyperlink" Target="#GraAno!A1"/><Relationship Id="rId9" Type="http://schemas.openxmlformats.org/officeDocument/2006/relationships/hyperlink" Target="#ResFolTra!A1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hyperlink" Target="#LanFal!A1"/><Relationship Id="rId13" Type="http://schemas.openxmlformats.org/officeDocument/2006/relationships/hyperlink" Target="#Das!B6"/><Relationship Id="rId3" Type="http://schemas.openxmlformats.org/officeDocument/2006/relationships/chart" Target="../charts/chart9.xml"/><Relationship Id="rId7" Type="http://schemas.openxmlformats.org/officeDocument/2006/relationships/hyperlink" Target="#CadCli!A1"/><Relationship Id="rId12" Type="http://schemas.openxmlformats.org/officeDocument/2006/relationships/hyperlink" Target="#Ini!A1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11" Type="http://schemas.openxmlformats.org/officeDocument/2006/relationships/hyperlink" Target="#RelAno!A1"/><Relationship Id="rId5" Type="http://schemas.openxmlformats.org/officeDocument/2006/relationships/chart" Target="../charts/chart11.xml"/><Relationship Id="rId15" Type="http://schemas.openxmlformats.org/officeDocument/2006/relationships/image" Target="../media/image2.jpeg"/><Relationship Id="rId10" Type="http://schemas.openxmlformats.org/officeDocument/2006/relationships/hyperlink" Target="#GraAno!A1"/><Relationship Id="rId4" Type="http://schemas.openxmlformats.org/officeDocument/2006/relationships/chart" Target="../charts/chart10.xml"/><Relationship Id="rId9" Type="http://schemas.openxmlformats.org/officeDocument/2006/relationships/hyperlink" Target="#ResAno!A1"/><Relationship Id="rId14" Type="http://schemas.openxmlformats.org/officeDocument/2006/relationships/hyperlink" Target="#GraMes!A1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13" Type="http://schemas.openxmlformats.org/officeDocument/2006/relationships/chart" Target="../charts/chart25.xml"/><Relationship Id="rId18" Type="http://schemas.openxmlformats.org/officeDocument/2006/relationships/chart" Target="../charts/chart30.xml"/><Relationship Id="rId26" Type="http://schemas.openxmlformats.org/officeDocument/2006/relationships/hyperlink" Target="#GraMes!A1"/><Relationship Id="rId3" Type="http://schemas.openxmlformats.org/officeDocument/2006/relationships/chart" Target="../charts/chart15.xml"/><Relationship Id="rId21" Type="http://schemas.openxmlformats.org/officeDocument/2006/relationships/hyperlink" Target="#ResAno!A1"/><Relationship Id="rId7" Type="http://schemas.openxmlformats.org/officeDocument/2006/relationships/chart" Target="../charts/chart19.xml"/><Relationship Id="rId12" Type="http://schemas.openxmlformats.org/officeDocument/2006/relationships/chart" Target="../charts/chart24.xml"/><Relationship Id="rId17" Type="http://schemas.openxmlformats.org/officeDocument/2006/relationships/chart" Target="../charts/chart29.xml"/><Relationship Id="rId25" Type="http://schemas.openxmlformats.org/officeDocument/2006/relationships/hyperlink" Target="#Das!B6"/><Relationship Id="rId2" Type="http://schemas.openxmlformats.org/officeDocument/2006/relationships/chart" Target="../charts/chart14.xml"/><Relationship Id="rId16" Type="http://schemas.openxmlformats.org/officeDocument/2006/relationships/chart" Target="../charts/chart28.xml"/><Relationship Id="rId20" Type="http://schemas.openxmlformats.org/officeDocument/2006/relationships/hyperlink" Target="#LanFal!A1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11" Type="http://schemas.openxmlformats.org/officeDocument/2006/relationships/chart" Target="../charts/chart23.xml"/><Relationship Id="rId24" Type="http://schemas.openxmlformats.org/officeDocument/2006/relationships/hyperlink" Target="#Ini!A1"/><Relationship Id="rId5" Type="http://schemas.openxmlformats.org/officeDocument/2006/relationships/chart" Target="../charts/chart17.xml"/><Relationship Id="rId15" Type="http://schemas.openxmlformats.org/officeDocument/2006/relationships/chart" Target="../charts/chart27.xml"/><Relationship Id="rId23" Type="http://schemas.openxmlformats.org/officeDocument/2006/relationships/hyperlink" Target="#RelAno!A1"/><Relationship Id="rId10" Type="http://schemas.openxmlformats.org/officeDocument/2006/relationships/chart" Target="../charts/chart22.xml"/><Relationship Id="rId19" Type="http://schemas.openxmlformats.org/officeDocument/2006/relationships/hyperlink" Target="#CadCli!A1"/><Relationship Id="rId4" Type="http://schemas.openxmlformats.org/officeDocument/2006/relationships/chart" Target="../charts/chart16.xml"/><Relationship Id="rId9" Type="http://schemas.openxmlformats.org/officeDocument/2006/relationships/chart" Target="../charts/chart21.xml"/><Relationship Id="rId14" Type="http://schemas.openxmlformats.org/officeDocument/2006/relationships/chart" Target="../charts/chart26.xml"/><Relationship Id="rId22" Type="http://schemas.openxmlformats.org/officeDocument/2006/relationships/hyperlink" Target="#GraAno!A1"/><Relationship Id="rId27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hyperlink" Target="#RelAno!A1"/><Relationship Id="rId18" Type="http://schemas.openxmlformats.org/officeDocument/2006/relationships/hyperlink" Target="#IndFun!A1"/><Relationship Id="rId3" Type="http://schemas.openxmlformats.org/officeDocument/2006/relationships/chart" Target="../charts/chart33.xml"/><Relationship Id="rId7" Type="http://schemas.openxmlformats.org/officeDocument/2006/relationships/chart" Target="../charts/chart37.xml"/><Relationship Id="rId12" Type="http://schemas.openxmlformats.org/officeDocument/2006/relationships/hyperlink" Target="#GraAno!A1"/><Relationship Id="rId17" Type="http://schemas.openxmlformats.org/officeDocument/2006/relationships/hyperlink" Target="#IndCli!A1"/><Relationship Id="rId2" Type="http://schemas.openxmlformats.org/officeDocument/2006/relationships/chart" Target="../charts/chart32.xml"/><Relationship Id="rId16" Type="http://schemas.openxmlformats.org/officeDocument/2006/relationships/hyperlink" Target="#RelMes!A1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hyperlink" Target="#ResAno!A1"/><Relationship Id="rId5" Type="http://schemas.openxmlformats.org/officeDocument/2006/relationships/chart" Target="../charts/chart35.xml"/><Relationship Id="rId15" Type="http://schemas.openxmlformats.org/officeDocument/2006/relationships/hyperlink" Target="#Das!B6"/><Relationship Id="rId10" Type="http://schemas.openxmlformats.org/officeDocument/2006/relationships/hyperlink" Target="#LanFal!A1"/><Relationship Id="rId19" Type="http://schemas.openxmlformats.org/officeDocument/2006/relationships/image" Target="../media/image2.jpeg"/><Relationship Id="rId4" Type="http://schemas.openxmlformats.org/officeDocument/2006/relationships/chart" Target="../charts/chart34.xml"/><Relationship Id="rId9" Type="http://schemas.openxmlformats.org/officeDocument/2006/relationships/hyperlink" Target="#CadCli!A1"/><Relationship Id="rId14" Type="http://schemas.openxmlformats.org/officeDocument/2006/relationships/hyperlink" Target="#Ini!A1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6.xml"/><Relationship Id="rId13" Type="http://schemas.openxmlformats.org/officeDocument/2006/relationships/hyperlink" Target="#RelAno!A1"/><Relationship Id="rId18" Type="http://schemas.openxmlformats.org/officeDocument/2006/relationships/hyperlink" Target="#IndFun!A1"/><Relationship Id="rId3" Type="http://schemas.openxmlformats.org/officeDocument/2006/relationships/chart" Target="../charts/chart41.xml"/><Relationship Id="rId7" Type="http://schemas.openxmlformats.org/officeDocument/2006/relationships/chart" Target="../charts/chart45.xml"/><Relationship Id="rId12" Type="http://schemas.openxmlformats.org/officeDocument/2006/relationships/hyperlink" Target="#GraAno!A1"/><Relationship Id="rId17" Type="http://schemas.openxmlformats.org/officeDocument/2006/relationships/hyperlink" Target="#IndCli!A1"/><Relationship Id="rId2" Type="http://schemas.openxmlformats.org/officeDocument/2006/relationships/chart" Target="../charts/chart40.xml"/><Relationship Id="rId16" Type="http://schemas.openxmlformats.org/officeDocument/2006/relationships/hyperlink" Target="#RelMes!A1"/><Relationship Id="rId1" Type="http://schemas.openxmlformats.org/officeDocument/2006/relationships/chart" Target="../charts/chart39.xml"/><Relationship Id="rId6" Type="http://schemas.openxmlformats.org/officeDocument/2006/relationships/chart" Target="../charts/chart44.xml"/><Relationship Id="rId11" Type="http://schemas.openxmlformats.org/officeDocument/2006/relationships/hyperlink" Target="#ResAno!A1"/><Relationship Id="rId5" Type="http://schemas.openxmlformats.org/officeDocument/2006/relationships/chart" Target="../charts/chart43.xml"/><Relationship Id="rId15" Type="http://schemas.openxmlformats.org/officeDocument/2006/relationships/hyperlink" Target="#Das!B6"/><Relationship Id="rId10" Type="http://schemas.openxmlformats.org/officeDocument/2006/relationships/hyperlink" Target="#LanFal!A1"/><Relationship Id="rId19" Type="http://schemas.openxmlformats.org/officeDocument/2006/relationships/image" Target="../media/image2.jpeg"/><Relationship Id="rId4" Type="http://schemas.openxmlformats.org/officeDocument/2006/relationships/chart" Target="../charts/chart42.xml"/><Relationship Id="rId9" Type="http://schemas.openxmlformats.org/officeDocument/2006/relationships/hyperlink" Target="#CadCli!A1"/><Relationship Id="rId14" Type="http://schemas.openxmlformats.org/officeDocument/2006/relationships/hyperlink" Target="#Ini!A1"/></Relationships>
</file>

<file path=xl/drawings/_rels/drawing16.xml.rels><?xml version="1.0" encoding="UTF-8" standalone="yes"?>
<Relationships xmlns="http://schemas.openxmlformats.org/package/2006/relationships"><Relationship Id="rId8" Type="http://schemas.openxmlformats.org/officeDocument/2006/relationships/hyperlink" Target="#LanFal!A1"/><Relationship Id="rId13" Type="http://schemas.openxmlformats.org/officeDocument/2006/relationships/hyperlink" Target="#Das!B6"/><Relationship Id="rId3" Type="http://schemas.openxmlformats.org/officeDocument/2006/relationships/chart" Target="../charts/chart49.xml"/><Relationship Id="rId7" Type="http://schemas.openxmlformats.org/officeDocument/2006/relationships/hyperlink" Target="#CadCli!A1"/><Relationship Id="rId12" Type="http://schemas.openxmlformats.org/officeDocument/2006/relationships/hyperlink" Target="#Ini!A1"/><Relationship Id="rId17" Type="http://schemas.openxmlformats.org/officeDocument/2006/relationships/image" Target="../media/image2.jpeg"/><Relationship Id="rId2" Type="http://schemas.openxmlformats.org/officeDocument/2006/relationships/chart" Target="../charts/chart48.xml"/><Relationship Id="rId16" Type="http://schemas.openxmlformats.org/officeDocument/2006/relationships/hyperlink" Target="#IndFun!A1"/><Relationship Id="rId1" Type="http://schemas.openxmlformats.org/officeDocument/2006/relationships/chart" Target="../charts/chart47.xml"/><Relationship Id="rId6" Type="http://schemas.openxmlformats.org/officeDocument/2006/relationships/chart" Target="../charts/chart52.xml"/><Relationship Id="rId11" Type="http://schemas.openxmlformats.org/officeDocument/2006/relationships/hyperlink" Target="#RelAno!A1"/><Relationship Id="rId5" Type="http://schemas.openxmlformats.org/officeDocument/2006/relationships/chart" Target="../charts/chart51.xml"/><Relationship Id="rId15" Type="http://schemas.openxmlformats.org/officeDocument/2006/relationships/hyperlink" Target="#IndCli!A1"/><Relationship Id="rId10" Type="http://schemas.openxmlformats.org/officeDocument/2006/relationships/hyperlink" Target="#GraAno!A1"/><Relationship Id="rId4" Type="http://schemas.openxmlformats.org/officeDocument/2006/relationships/chart" Target="../charts/chart50.xml"/><Relationship Id="rId9" Type="http://schemas.openxmlformats.org/officeDocument/2006/relationships/hyperlink" Target="#ResAno!A1"/><Relationship Id="rId14" Type="http://schemas.openxmlformats.org/officeDocument/2006/relationships/hyperlink" Target="#RelMes!A1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0.xml"/><Relationship Id="rId13" Type="http://schemas.openxmlformats.org/officeDocument/2006/relationships/chart" Target="../charts/chart65.xml"/><Relationship Id="rId18" Type="http://schemas.openxmlformats.org/officeDocument/2006/relationships/chart" Target="../charts/chart70.xml"/><Relationship Id="rId26" Type="http://schemas.openxmlformats.org/officeDocument/2006/relationships/hyperlink" Target="#RelMes!A1"/><Relationship Id="rId3" Type="http://schemas.openxmlformats.org/officeDocument/2006/relationships/chart" Target="../charts/chart55.xml"/><Relationship Id="rId21" Type="http://schemas.openxmlformats.org/officeDocument/2006/relationships/hyperlink" Target="#ResAno!A1"/><Relationship Id="rId7" Type="http://schemas.openxmlformats.org/officeDocument/2006/relationships/chart" Target="../charts/chart59.xml"/><Relationship Id="rId12" Type="http://schemas.openxmlformats.org/officeDocument/2006/relationships/chart" Target="../charts/chart64.xml"/><Relationship Id="rId17" Type="http://schemas.openxmlformats.org/officeDocument/2006/relationships/chart" Target="../charts/chart69.xml"/><Relationship Id="rId25" Type="http://schemas.openxmlformats.org/officeDocument/2006/relationships/hyperlink" Target="#Das!B6"/><Relationship Id="rId2" Type="http://schemas.openxmlformats.org/officeDocument/2006/relationships/chart" Target="../charts/chart54.xml"/><Relationship Id="rId16" Type="http://schemas.openxmlformats.org/officeDocument/2006/relationships/chart" Target="../charts/chart68.xml"/><Relationship Id="rId20" Type="http://schemas.openxmlformats.org/officeDocument/2006/relationships/hyperlink" Target="#LanFal!A1"/><Relationship Id="rId29" Type="http://schemas.openxmlformats.org/officeDocument/2006/relationships/image" Target="../media/image2.jpeg"/><Relationship Id="rId1" Type="http://schemas.openxmlformats.org/officeDocument/2006/relationships/chart" Target="../charts/chart53.xml"/><Relationship Id="rId6" Type="http://schemas.openxmlformats.org/officeDocument/2006/relationships/chart" Target="../charts/chart58.xml"/><Relationship Id="rId11" Type="http://schemas.openxmlformats.org/officeDocument/2006/relationships/chart" Target="../charts/chart63.xml"/><Relationship Id="rId24" Type="http://schemas.openxmlformats.org/officeDocument/2006/relationships/hyperlink" Target="#Ini!A1"/><Relationship Id="rId5" Type="http://schemas.openxmlformats.org/officeDocument/2006/relationships/chart" Target="../charts/chart57.xml"/><Relationship Id="rId15" Type="http://schemas.openxmlformats.org/officeDocument/2006/relationships/chart" Target="../charts/chart67.xml"/><Relationship Id="rId23" Type="http://schemas.openxmlformats.org/officeDocument/2006/relationships/hyperlink" Target="#RelAno!A1"/><Relationship Id="rId28" Type="http://schemas.openxmlformats.org/officeDocument/2006/relationships/hyperlink" Target="#IndFun!A1"/><Relationship Id="rId10" Type="http://schemas.openxmlformats.org/officeDocument/2006/relationships/chart" Target="../charts/chart62.xml"/><Relationship Id="rId19" Type="http://schemas.openxmlformats.org/officeDocument/2006/relationships/hyperlink" Target="#CadCli!A1"/><Relationship Id="rId4" Type="http://schemas.openxmlformats.org/officeDocument/2006/relationships/chart" Target="../charts/chart56.xml"/><Relationship Id="rId9" Type="http://schemas.openxmlformats.org/officeDocument/2006/relationships/chart" Target="../charts/chart61.xml"/><Relationship Id="rId14" Type="http://schemas.openxmlformats.org/officeDocument/2006/relationships/chart" Target="../charts/chart66.xml"/><Relationship Id="rId22" Type="http://schemas.openxmlformats.org/officeDocument/2006/relationships/hyperlink" Target="#GraAno!A1"/><Relationship Id="rId27" Type="http://schemas.openxmlformats.org/officeDocument/2006/relationships/hyperlink" Target="#IndCli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dFun!A1"/><Relationship Id="rId3" Type="http://schemas.openxmlformats.org/officeDocument/2006/relationships/hyperlink" Target="#ResAno!A1"/><Relationship Id="rId7" Type="http://schemas.openxmlformats.org/officeDocument/2006/relationships/hyperlink" Target="#Das!B6"/><Relationship Id="rId2" Type="http://schemas.openxmlformats.org/officeDocument/2006/relationships/hyperlink" Target="#LanFal!A1"/><Relationship Id="rId1" Type="http://schemas.openxmlformats.org/officeDocument/2006/relationships/hyperlink" Target="#CadCli!A1"/><Relationship Id="rId6" Type="http://schemas.openxmlformats.org/officeDocument/2006/relationships/hyperlink" Target="#Ini!A1"/><Relationship Id="rId5" Type="http://schemas.openxmlformats.org/officeDocument/2006/relationships/hyperlink" Target="#RelAno!A1"/><Relationship Id="rId4" Type="http://schemas.openxmlformats.org/officeDocument/2006/relationships/hyperlink" Target="#GraAno!A1"/><Relationship Id="rId9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CadFun!A1"/><Relationship Id="rId3" Type="http://schemas.openxmlformats.org/officeDocument/2006/relationships/hyperlink" Target="#ResAno!A1"/><Relationship Id="rId7" Type="http://schemas.openxmlformats.org/officeDocument/2006/relationships/hyperlink" Target="#Das!B6"/><Relationship Id="rId2" Type="http://schemas.openxmlformats.org/officeDocument/2006/relationships/hyperlink" Target="#LanFal!A1"/><Relationship Id="rId1" Type="http://schemas.openxmlformats.org/officeDocument/2006/relationships/hyperlink" Target="#CadCli!A1"/><Relationship Id="rId6" Type="http://schemas.openxmlformats.org/officeDocument/2006/relationships/hyperlink" Target="#Ini!A1"/><Relationship Id="rId5" Type="http://schemas.openxmlformats.org/officeDocument/2006/relationships/hyperlink" Target="#RelAno!A1"/><Relationship Id="rId4" Type="http://schemas.openxmlformats.org/officeDocument/2006/relationships/hyperlink" Target="#GraAno!A1"/><Relationship Id="rId9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LanAtr!A1"/><Relationship Id="rId3" Type="http://schemas.openxmlformats.org/officeDocument/2006/relationships/hyperlink" Target="#ResAno!A1"/><Relationship Id="rId7" Type="http://schemas.openxmlformats.org/officeDocument/2006/relationships/hyperlink" Target="#Das!B6"/><Relationship Id="rId2" Type="http://schemas.openxmlformats.org/officeDocument/2006/relationships/hyperlink" Target="#LanFal!A1"/><Relationship Id="rId1" Type="http://schemas.openxmlformats.org/officeDocument/2006/relationships/hyperlink" Target="#CadCli!A1"/><Relationship Id="rId6" Type="http://schemas.openxmlformats.org/officeDocument/2006/relationships/hyperlink" Target="#Ini!A1"/><Relationship Id="rId11" Type="http://schemas.openxmlformats.org/officeDocument/2006/relationships/image" Target="../media/image2.jpeg"/><Relationship Id="rId5" Type="http://schemas.openxmlformats.org/officeDocument/2006/relationships/hyperlink" Target="#RelAno!A1"/><Relationship Id="rId10" Type="http://schemas.openxmlformats.org/officeDocument/2006/relationships/hyperlink" Target="#LanFolTra!A1"/><Relationship Id="rId4" Type="http://schemas.openxmlformats.org/officeDocument/2006/relationships/hyperlink" Target="#GraAno!A1"/><Relationship Id="rId9" Type="http://schemas.openxmlformats.org/officeDocument/2006/relationships/hyperlink" Target="#LanAnt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LanAtr!A1"/><Relationship Id="rId3" Type="http://schemas.openxmlformats.org/officeDocument/2006/relationships/hyperlink" Target="#ResAno!A1"/><Relationship Id="rId7" Type="http://schemas.openxmlformats.org/officeDocument/2006/relationships/hyperlink" Target="#Das!B6"/><Relationship Id="rId2" Type="http://schemas.openxmlformats.org/officeDocument/2006/relationships/hyperlink" Target="#LanFal!A1"/><Relationship Id="rId1" Type="http://schemas.openxmlformats.org/officeDocument/2006/relationships/hyperlink" Target="#CadCli!A1"/><Relationship Id="rId6" Type="http://schemas.openxmlformats.org/officeDocument/2006/relationships/hyperlink" Target="#Ini!A1"/><Relationship Id="rId11" Type="http://schemas.openxmlformats.org/officeDocument/2006/relationships/image" Target="../media/image2.jpeg"/><Relationship Id="rId5" Type="http://schemas.openxmlformats.org/officeDocument/2006/relationships/hyperlink" Target="#RelAno!A1"/><Relationship Id="rId10" Type="http://schemas.openxmlformats.org/officeDocument/2006/relationships/hyperlink" Target="#LanFolTra!A1"/><Relationship Id="rId4" Type="http://schemas.openxmlformats.org/officeDocument/2006/relationships/hyperlink" Target="#GraAno!A1"/><Relationship Id="rId9" Type="http://schemas.openxmlformats.org/officeDocument/2006/relationships/hyperlink" Target="#LanAnt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LanAtr!A1"/><Relationship Id="rId3" Type="http://schemas.openxmlformats.org/officeDocument/2006/relationships/hyperlink" Target="#ResAno!A1"/><Relationship Id="rId7" Type="http://schemas.openxmlformats.org/officeDocument/2006/relationships/hyperlink" Target="#Das!B6"/><Relationship Id="rId2" Type="http://schemas.openxmlformats.org/officeDocument/2006/relationships/hyperlink" Target="#LanFal!A1"/><Relationship Id="rId1" Type="http://schemas.openxmlformats.org/officeDocument/2006/relationships/hyperlink" Target="#CadCli!A1"/><Relationship Id="rId6" Type="http://schemas.openxmlformats.org/officeDocument/2006/relationships/hyperlink" Target="#Ini!A1"/><Relationship Id="rId11" Type="http://schemas.openxmlformats.org/officeDocument/2006/relationships/image" Target="../media/image2.jpeg"/><Relationship Id="rId5" Type="http://schemas.openxmlformats.org/officeDocument/2006/relationships/hyperlink" Target="#RelAno!A1"/><Relationship Id="rId10" Type="http://schemas.openxmlformats.org/officeDocument/2006/relationships/hyperlink" Target="#LanFolTra!A1"/><Relationship Id="rId4" Type="http://schemas.openxmlformats.org/officeDocument/2006/relationships/hyperlink" Target="#GraAno!A1"/><Relationship Id="rId9" Type="http://schemas.openxmlformats.org/officeDocument/2006/relationships/hyperlink" Target="#LanAnt!A1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LanAtr!A1"/><Relationship Id="rId3" Type="http://schemas.openxmlformats.org/officeDocument/2006/relationships/hyperlink" Target="#ResAno!A1"/><Relationship Id="rId7" Type="http://schemas.openxmlformats.org/officeDocument/2006/relationships/hyperlink" Target="#Das!B6"/><Relationship Id="rId2" Type="http://schemas.openxmlformats.org/officeDocument/2006/relationships/hyperlink" Target="#LanFal!A1"/><Relationship Id="rId1" Type="http://schemas.openxmlformats.org/officeDocument/2006/relationships/hyperlink" Target="#CadCli!A1"/><Relationship Id="rId6" Type="http://schemas.openxmlformats.org/officeDocument/2006/relationships/hyperlink" Target="#Ini!A1"/><Relationship Id="rId11" Type="http://schemas.openxmlformats.org/officeDocument/2006/relationships/image" Target="../media/image2.jpeg"/><Relationship Id="rId5" Type="http://schemas.openxmlformats.org/officeDocument/2006/relationships/hyperlink" Target="#RelAno!A1"/><Relationship Id="rId10" Type="http://schemas.openxmlformats.org/officeDocument/2006/relationships/hyperlink" Target="#LanFolTra!A1"/><Relationship Id="rId4" Type="http://schemas.openxmlformats.org/officeDocument/2006/relationships/hyperlink" Target="#GraAno!A1"/><Relationship Id="rId9" Type="http://schemas.openxmlformats.org/officeDocument/2006/relationships/hyperlink" Target="#LanAnt!A1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ResAno!A1"/><Relationship Id="rId13" Type="http://schemas.openxmlformats.org/officeDocument/2006/relationships/chart" Target="../charts/chart6.xml"/><Relationship Id="rId3" Type="http://schemas.openxmlformats.org/officeDocument/2006/relationships/chart" Target="../charts/chart3.xml"/><Relationship Id="rId7" Type="http://schemas.openxmlformats.org/officeDocument/2006/relationships/hyperlink" Target="#LanFal!A1"/><Relationship Id="rId12" Type="http://schemas.openxmlformats.org/officeDocument/2006/relationships/hyperlink" Target="#Das!B6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hyperlink" Target="#CadCli!A1"/><Relationship Id="rId11" Type="http://schemas.openxmlformats.org/officeDocument/2006/relationships/hyperlink" Target="#Ini!A1"/><Relationship Id="rId5" Type="http://schemas.openxmlformats.org/officeDocument/2006/relationships/chart" Target="../charts/chart5.xml"/><Relationship Id="rId10" Type="http://schemas.openxmlformats.org/officeDocument/2006/relationships/hyperlink" Target="#RelAno!A1"/><Relationship Id="rId4" Type="http://schemas.openxmlformats.org/officeDocument/2006/relationships/chart" Target="../charts/chart4.xml"/><Relationship Id="rId9" Type="http://schemas.openxmlformats.org/officeDocument/2006/relationships/hyperlink" Target="#GraAno!A1"/><Relationship Id="rId14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ResMes!A1"/><Relationship Id="rId3" Type="http://schemas.openxmlformats.org/officeDocument/2006/relationships/hyperlink" Target="#ResAno!A1"/><Relationship Id="rId7" Type="http://schemas.openxmlformats.org/officeDocument/2006/relationships/hyperlink" Target="#Das!B6"/><Relationship Id="rId2" Type="http://schemas.openxmlformats.org/officeDocument/2006/relationships/hyperlink" Target="#LanFal!A1"/><Relationship Id="rId1" Type="http://schemas.openxmlformats.org/officeDocument/2006/relationships/hyperlink" Target="#CadCli!A1"/><Relationship Id="rId6" Type="http://schemas.openxmlformats.org/officeDocument/2006/relationships/hyperlink" Target="#Ini!A1"/><Relationship Id="rId5" Type="http://schemas.openxmlformats.org/officeDocument/2006/relationships/hyperlink" Target="#RelAno!A1"/><Relationship Id="rId10" Type="http://schemas.openxmlformats.org/officeDocument/2006/relationships/image" Target="../media/image2.jpeg"/><Relationship Id="rId4" Type="http://schemas.openxmlformats.org/officeDocument/2006/relationships/hyperlink" Target="#GraAno!A1"/><Relationship Id="rId9" Type="http://schemas.openxmlformats.org/officeDocument/2006/relationships/hyperlink" Target="#ResFolTr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108504</xdr:colOff>
      <xdr:row>9</xdr:row>
      <xdr:rowOff>142875</xdr:rowOff>
    </xdr:from>
    <xdr:to>
      <xdr:col>18</xdr:col>
      <xdr:colOff>510890</xdr:colOff>
      <xdr:row>9</xdr:row>
      <xdr:rowOff>538875</xdr:rowOff>
    </xdr:to>
    <xdr:pic>
      <xdr:nvPicPr>
        <xdr:cNvPr id="2" name="Imagem 1">
          <a:hlinkClick xmlns:r="http://schemas.openxmlformats.org/officeDocument/2006/relationships" r:id="rId1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976" r="16168"/>
        <a:stretch/>
      </xdr:blipFill>
      <xdr:spPr>
        <a:xfrm>
          <a:off x="11443254" y="2228850"/>
          <a:ext cx="402386" cy="396000"/>
        </a:xfrm>
        <a:prstGeom prst="rect">
          <a:avLst/>
        </a:prstGeom>
      </xdr:spPr>
    </xdr:pic>
    <xdr:clientData/>
  </xdr:twoCellAnchor>
  <xdr:twoCellAnchor editAs="oneCell">
    <xdr:from>
      <xdr:col>18</xdr:col>
      <xdr:colOff>108504</xdr:colOff>
      <xdr:row>11</xdr:row>
      <xdr:rowOff>123825</xdr:rowOff>
    </xdr:from>
    <xdr:to>
      <xdr:col>18</xdr:col>
      <xdr:colOff>510890</xdr:colOff>
      <xdr:row>11</xdr:row>
      <xdr:rowOff>519825</xdr:rowOff>
    </xdr:to>
    <xdr:pic>
      <xdr:nvPicPr>
        <xdr:cNvPr id="3" name="Imagem 2">
          <a:hlinkClick xmlns:r="http://schemas.openxmlformats.org/officeDocument/2006/relationships" r:id="rId3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976" r="16168"/>
        <a:stretch/>
      </xdr:blipFill>
      <xdr:spPr>
        <a:xfrm>
          <a:off x="11443254" y="2895600"/>
          <a:ext cx="402386" cy="396000"/>
        </a:xfrm>
        <a:prstGeom prst="rect">
          <a:avLst/>
        </a:prstGeom>
      </xdr:spPr>
    </xdr:pic>
    <xdr:clientData/>
  </xdr:twoCellAnchor>
  <xdr:twoCellAnchor editAs="oneCell">
    <xdr:from>
      <xdr:col>18</xdr:col>
      <xdr:colOff>108504</xdr:colOff>
      <xdr:row>13</xdr:row>
      <xdr:rowOff>123825</xdr:rowOff>
    </xdr:from>
    <xdr:to>
      <xdr:col>18</xdr:col>
      <xdr:colOff>510890</xdr:colOff>
      <xdr:row>13</xdr:row>
      <xdr:rowOff>519825</xdr:rowOff>
    </xdr:to>
    <xdr:pic>
      <xdr:nvPicPr>
        <xdr:cNvPr id="4" name="Imagem 3">
          <a:hlinkClick xmlns:r="http://schemas.openxmlformats.org/officeDocument/2006/relationships" r:id="rId4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976" r="16168"/>
        <a:stretch/>
      </xdr:blipFill>
      <xdr:spPr>
        <a:xfrm>
          <a:off x="11443254" y="3581400"/>
          <a:ext cx="402386" cy="396000"/>
        </a:xfrm>
        <a:prstGeom prst="rect">
          <a:avLst/>
        </a:prstGeom>
      </xdr:spPr>
    </xdr:pic>
    <xdr:clientData/>
  </xdr:twoCellAnchor>
  <xdr:twoCellAnchor editAs="oneCell">
    <xdr:from>
      <xdr:col>18</xdr:col>
      <xdr:colOff>108504</xdr:colOff>
      <xdr:row>15</xdr:row>
      <xdr:rowOff>123825</xdr:rowOff>
    </xdr:from>
    <xdr:to>
      <xdr:col>18</xdr:col>
      <xdr:colOff>510890</xdr:colOff>
      <xdr:row>15</xdr:row>
      <xdr:rowOff>519825</xdr:rowOff>
    </xdr:to>
    <xdr:pic>
      <xdr:nvPicPr>
        <xdr:cNvPr id="5" name="Imagem 4">
          <a:hlinkClick xmlns:r="http://schemas.openxmlformats.org/officeDocument/2006/relationships" r:id="rId5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976" r="16168"/>
        <a:stretch/>
      </xdr:blipFill>
      <xdr:spPr>
        <a:xfrm>
          <a:off x="11443254" y="4267200"/>
          <a:ext cx="402386" cy="396000"/>
        </a:xfrm>
        <a:prstGeom prst="rect">
          <a:avLst/>
        </a:prstGeom>
      </xdr:spPr>
    </xdr:pic>
    <xdr:clientData/>
  </xdr:twoCellAnchor>
  <xdr:twoCellAnchor editAs="absolute">
    <xdr:from>
      <xdr:col>1</xdr:col>
      <xdr:colOff>1400175</xdr:colOff>
      <xdr:row>0</xdr:row>
      <xdr:rowOff>0</xdr:rowOff>
    </xdr:from>
    <xdr:to>
      <xdr:col>3</xdr:col>
      <xdr:colOff>400050</xdr:colOff>
      <xdr:row>0</xdr:row>
      <xdr:rowOff>428625</xdr:rowOff>
    </xdr:to>
    <xdr:sp macro="" textlink="">
      <xdr:nvSpPr>
        <xdr:cNvPr id="6" name="Retângulo 5">
          <a:hlinkClick xmlns:r="http://schemas.openxmlformats.org/officeDocument/2006/relationships" r:id="rId6"/>
        </xdr:cNvPr>
        <xdr:cNvSpPr/>
      </xdr:nvSpPr>
      <xdr:spPr>
        <a:xfrm>
          <a:off x="1581150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3</xdr:col>
      <xdr:colOff>514350</xdr:colOff>
      <xdr:row>0</xdr:row>
      <xdr:rowOff>0</xdr:rowOff>
    </xdr:from>
    <xdr:to>
      <xdr:col>5</xdr:col>
      <xdr:colOff>400050</xdr:colOff>
      <xdr:row>0</xdr:row>
      <xdr:rowOff>428625</xdr:rowOff>
    </xdr:to>
    <xdr:sp macro="" textlink="">
      <xdr:nvSpPr>
        <xdr:cNvPr id="7" name="Retângulo 6">
          <a:hlinkClick xmlns:r="http://schemas.openxmlformats.org/officeDocument/2006/relationships" r:id="rId7"/>
        </xdr:cNvPr>
        <xdr:cNvSpPr/>
      </xdr:nvSpPr>
      <xdr:spPr>
        <a:xfrm>
          <a:off x="2800350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5</xdr:col>
      <xdr:colOff>514350</xdr:colOff>
      <xdr:row>0</xdr:row>
      <xdr:rowOff>0</xdr:rowOff>
    </xdr:from>
    <xdr:to>
      <xdr:col>7</xdr:col>
      <xdr:colOff>400050</xdr:colOff>
      <xdr:row>0</xdr:row>
      <xdr:rowOff>428625</xdr:rowOff>
    </xdr:to>
    <xdr:sp macro="" textlink="">
      <xdr:nvSpPr>
        <xdr:cNvPr id="8" name="Retângulo 7">
          <a:hlinkClick xmlns:r="http://schemas.openxmlformats.org/officeDocument/2006/relationships" r:id="rId8"/>
        </xdr:cNvPr>
        <xdr:cNvSpPr/>
      </xdr:nvSpPr>
      <xdr:spPr>
        <a:xfrm>
          <a:off x="4019550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7</xdr:col>
      <xdr:colOff>514350</xdr:colOff>
      <xdr:row>0</xdr:row>
      <xdr:rowOff>0</xdr:rowOff>
    </xdr:from>
    <xdr:to>
      <xdr:col>9</xdr:col>
      <xdr:colOff>400050</xdr:colOff>
      <xdr:row>0</xdr:row>
      <xdr:rowOff>428625</xdr:rowOff>
    </xdr:to>
    <xdr:sp macro="" textlink="">
      <xdr:nvSpPr>
        <xdr:cNvPr id="9" name="Retângulo 8">
          <a:hlinkClick xmlns:r="http://schemas.openxmlformats.org/officeDocument/2006/relationships" r:id="rId9"/>
        </xdr:cNvPr>
        <xdr:cNvSpPr/>
      </xdr:nvSpPr>
      <xdr:spPr>
        <a:xfrm>
          <a:off x="5238750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9</xdr:col>
      <xdr:colOff>514350</xdr:colOff>
      <xdr:row>0</xdr:row>
      <xdr:rowOff>0</xdr:rowOff>
    </xdr:from>
    <xdr:to>
      <xdr:col>11</xdr:col>
      <xdr:colOff>400050</xdr:colOff>
      <xdr:row>0</xdr:row>
      <xdr:rowOff>428625</xdr:rowOff>
    </xdr:to>
    <xdr:sp macro="" textlink="">
      <xdr:nvSpPr>
        <xdr:cNvPr id="10" name="Retângulo 9">
          <a:hlinkClick xmlns:r="http://schemas.openxmlformats.org/officeDocument/2006/relationships" r:id="rId10"/>
        </xdr:cNvPr>
        <xdr:cNvSpPr/>
      </xdr:nvSpPr>
      <xdr:spPr>
        <a:xfrm>
          <a:off x="6457950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13</xdr:col>
      <xdr:colOff>495300</xdr:colOff>
      <xdr:row>0</xdr:row>
      <xdr:rowOff>0</xdr:rowOff>
    </xdr:from>
    <xdr:to>
      <xdr:col>15</xdr:col>
      <xdr:colOff>381000</xdr:colOff>
      <xdr:row>0</xdr:row>
      <xdr:rowOff>428625</xdr:rowOff>
    </xdr:to>
    <xdr:sp macro="" textlink="">
      <xdr:nvSpPr>
        <xdr:cNvPr id="11" name="Retângulo 10">
          <a:hlinkClick xmlns:r="http://schemas.openxmlformats.org/officeDocument/2006/relationships" r:id="rId11"/>
        </xdr:cNvPr>
        <xdr:cNvSpPr/>
      </xdr:nvSpPr>
      <xdr:spPr>
        <a:xfrm>
          <a:off x="8877300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11</xdr:col>
      <xdr:colOff>514350</xdr:colOff>
      <xdr:row>0</xdr:row>
      <xdr:rowOff>0</xdr:rowOff>
    </xdr:from>
    <xdr:to>
      <xdr:col>13</xdr:col>
      <xdr:colOff>400050</xdr:colOff>
      <xdr:row>0</xdr:row>
      <xdr:rowOff>428625</xdr:rowOff>
    </xdr:to>
    <xdr:sp macro="" textlink="">
      <xdr:nvSpPr>
        <xdr:cNvPr id="13" name="Retângulo 12">
          <a:hlinkClick xmlns:r="http://schemas.openxmlformats.org/officeDocument/2006/relationships" r:id="rId12"/>
        </xdr:cNvPr>
        <xdr:cNvSpPr/>
      </xdr:nvSpPr>
      <xdr:spPr>
        <a:xfrm>
          <a:off x="7677150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 editAs="absolute">
    <xdr:from>
      <xdr:col>0</xdr:col>
      <xdr:colOff>0</xdr:colOff>
      <xdr:row>0</xdr:row>
      <xdr:rowOff>43</xdr:rowOff>
    </xdr:from>
    <xdr:to>
      <xdr:col>1</xdr:col>
      <xdr:colOff>971025</xdr:colOff>
      <xdr:row>1</xdr:row>
      <xdr:rowOff>14453</xdr:rowOff>
    </xdr:to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3"/>
          <a:ext cx="1152000" cy="45256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1400170</xdr:colOff>
      <xdr:row>0</xdr:row>
      <xdr:rowOff>0</xdr:rowOff>
    </xdr:from>
    <xdr:to>
      <xdr:col>4</xdr:col>
      <xdr:colOff>47620</xdr:colOff>
      <xdr:row>0</xdr:row>
      <xdr:rowOff>428625</xdr:rowOff>
    </xdr:to>
    <xdr:sp macro="" textlink="">
      <xdr:nvSpPr>
        <xdr:cNvPr id="2" name="Retângulo 1">
          <a:hlinkClick xmlns:r="http://schemas.openxmlformats.org/officeDocument/2006/relationships" r:id="rId1"/>
        </xdr:cNvPr>
        <xdr:cNvSpPr/>
      </xdr:nvSpPr>
      <xdr:spPr>
        <a:xfrm>
          <a:off x="1581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4</xdr:col>
      <xdr:colOff>161920</xdr:colOff>
      <xdr:row>0</xdr:row>
      <xdr:rowOff>0</xdr:rowOff>
    </xdr:from>
    <xdr:to>
      <xdr:col>7</xdr:col>
      <xdr:colOff>266695</xdr:colOff>
      <xdr:row>0</xdr:row>
      <xdr:rowOff>428625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28003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8</xdr:col>
      <xdr:colOff>47620</xdr:colOff>
      <xdr:row>0</xdr:row>
      <xdr:rowOff>0</xdr:rowOff>
    </xdr:from>
    <xdr:to>
      <xdr:col>11</xdr:col>
      <xdr:colOff>152395</xdr:colOff>
      <xdr:row>0</xdr:row>
      <xdr:rowOff>428625</xdr:rowOff>
    </xdr:to>
    <xdr:sp macro="" textlink="">
      <xdr:nvSpPr>
        <xdr:cNvPr id="4" name="Retângulo 3">
          <a:hlinkClick xmlns:r="http://schemas.openxmlformats.org/officeDocument/2006/relationships" r:id="rId3"/>
        </xdr:cNvPr>
        <xdr:cNvSpPr/>
      </xdr:nvSpPr>
      <xdr:spPr>
        <a:xfrm>
          <a:off x="4019545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11</xdr:col>
      <xdr:colOff>266695</xdr:colOff>
      <xdr:row>0</xdr:row>
      <xdr:rowOff>0</xdr:rowOff>
    </xdr:from>
    <xdr:to>
      <xdr:col>15</xdr:col>
      <xdr:colOff>38095</xdr:colOff>
      <xdr:row>0</xdr:row>
      <xdr:rowOff>428625</xdr:rowOff>
    </xdr:to>
    <xdr:sp macro="" textlink="">
      <xdr:nvSpPr>
        <xdr:cNvPr id="5" name="Retângulo 4">
          <a:hlinkClick xmlns:r="http://schemas.openxmlformats.org/officeDocument/2006/relationships" r:id="rId4"/>
        </xdr:cNvPr>
        <xdr:cNvSpPr/>
      </xdr:nvSpPr>
      <xdr:spPr>
        <a:xfrm>
          <a:off x="52387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15</xdr:col>
      <xdr:colOff>152395</xdr:colOff>
      <xdr:row>0</xdr:row>
      <xdr:rowOff>0</xdr:rowOff>
    </xdr:from>
    <xdr:to>
      <xdr:col>18</xdr:col>
      <xdr:colOff>257170</xdr:colOff>
      <xdr:row>0</xdr:row>
      <xdr:rowOff>428625</xdr:rowOff>
    </xdr:to>
    <xdr:sp macro="" textlink="">
      <xdr:nvSpPr>
        <xdr:cNvPr id="6" name="Retângulo 5">
          <a:hlinkClick xmlns:r="http://schemas.openxmlformats.org/officeDocument/2006/relationships" r:id="rId5"/>
        </xdr:cNvPr>
        <xdr:cNvSpPr/>
      </xdr:nvSpPr>
      <xdr:spPr>
        <a:xfrm>
          <a:off x="64579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22</xdr:col>
      <xdr:colOff>238120</xdr:colOff>
      <xdr:row>0</xdr:row>
      <xdr:rowOff>0</xdr:rowOff>
    </xdr:from>
    <xdr:to>
      <xdr:col>26</xdr:col>
      <xdr:colOff>9520</xdr:colOff>
      <xdr:row>0</xdr:row>
      <xdr:rowOff>428625</xdr:rowOff>
    </xdr:to>
    <xdr:sp macro="" textlink="">
      <xdr:nvSpPr>
        <xdr:cNvPr id="7" name="Retângulo 6">
          <a:hlinkClick xmlns:r="http://schemas.openxmlformats.org/officeDocument/2006/relationships" r:id="rId6"/>
        </xdr:cNvPr>
        <xdr:cNvSpPr/>
      </xdr:nvSpPr>
      <xdr:spPr>
        <a:xfrm>
          <a:off x="887729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19</xdr:col>
      <xdr:colOff>38095</xdr:colOff>
      <xdr:row>0</xdr:row>
      <xdr:rowOff>0</xdr:rowOff>
    </xdr:from>
    <xdr:to>
      <xdr:col>22</xdr:col>
      <xdr:colOff>142870</xdr:colOff>
      <xdr:row>0</xdr:row>
      <xdr:rowOff>428625</xdr:rowOff>
    </xdr:to>
    <xdr:sp macro="" textlink="">
      <xdr:nvSpPr>
        <xdr:cNvPr id="9" name="Retângulo 8">
          <a:hlinkClick xmlns:r="http://schemas.openxmlformats.org/officeDocument/2006/relationships" r:id="rId7"/>
        </xdr:cNvPr>
        <xdr:cNvSpPr/>
      </xdr:nvSpPr>
      <xdr:spPr>
        <a:xfrm>
          <a:off x="7677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 editAs="absolute">
    <xdr:from>
      <xdr:col>1</xdr:col>
      <xdr:colOff>1400170</xdr:colOff>
      <xdr:row>1</xdr:row>
      <xdr:rowOff>19051</xdr:rowOff>
    </xdr:from>
    <xdr:to>
      <xdr:col>4</xdr:col>
      <xdr:colOff>47620</xdr:colOff>
      <xdr:row>2</xdr:row>
      <xdr:rowOff>28576</xdr:rowOff>
    </xdr:to>
    <xdr:sp macro="" textlink="">
      <xdr:nvSpPr>
        <xdr:cNvPr id="11" name="Retângulo 10">
          <a:hlinkClick xmlns:r="http://schemas.openxmlformats.org/officeDocument/2006/relationships" r:id="rId3"/>
        </xdr:cNvPr>
        <xdr:cNvSpPr/>
      </xdr:nvSpPr>
      <xdr:spPr>
        <a:xfrm>
          <a:off x="1581145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Anual</a:t>
          </a:r>
        </a:p>
      </xdr:txBody>
    </xdr:sp>
    <xdr:clientData/>
  </xdr:twoCellAnchor>
  <xdr:twoCellAnchor editAs="absolute">
    <xdr:from>
      <xdr:col>4</xdr:col>
      <xdr:colOff>142875</xdr:colOff>
      <xdr:row>1</xdr:row>
      <xdr:rowOff>19051</xdr:rowOff>
    </xdr:from>
    <xdr:to>
      <xdr:col>7</xdr:col>
      <xdr:colOff>247650</xdr:colOff>
      <xdr:row>2</xdr:row>
      <xdr:rowOff>28576</xdr:rowOff>
    </xdr:to>
    <xdr:sp macro="" textlink="">
      <xdr:nvSpPr>
        <xdr:cNvPr id="12" name="Retângulo 11">
          <a:hlinkClick xmlns:r="http://schemas.openxmlformats.org/officeDocument/2006/relationships" r:id="rId8"/>
        </xdr:cNvPr>
        <xdr:cNvSpPr/>
      </xdr:nvSpPr>
      <xdr:spPr>
        <a:xfrm>
          <a:off x="2781300" y="457201"/>
          <a:ext cx="1104900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Mensal</a:t>
          </a:r>
        </a:p>
      </xdr:txBody>
    </xdr:sp>
    <xdr:clientData/>
  </xdr:twoCellAnchor>
  <xdr:twoCellAnchor editAs="absolute">
    <xdr:from>
      <xdr:col>7</xdr:col>
      <xdr:colOff>323850</xdr:colOff>
      <xdr:row>1</xdr:row>
      <xdr:rowOff>19051</xdr:rowOff>
    </xdr:from>
    <xdr:to>
      <xdr:col>11</xdr:col>
      <xdr:colOff>214350</xdr:colOff>
      <xdr:row>2</xdr:row>
      <xdr:rowOff>28576</xdr:rowOff>
    </xdr:to>
    <xdr:sp macro="" textlink="">
      <xdr:nvSpPr>
        <xdr:cNvPr id="13" name="Retângulo 12">
          <a:hlinkClick xmlns:r="http://schemas.openxmlformats.org/officeDocument/2006/relationships" r:id="rId9"/>
        </xdr:cNvPr>
        <xdr:cNvSpPr/>
      </xdr:nvSpPr>
      <xdr:spPr>
        <a:xfrm>
          <a:off x="3962400" y="457201"/>
          <a:ext cx="12240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Folga Trabalhada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971025</xdr:colOff>
      <xdr:row>1</xdr:row>
      <xdr:rowOff>14410</xdr:rowOff>
    </xdr:to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000" cy="45256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1400170</xdr:colOff>
      <xdr:row>0</xdr:row>
      <xdr:rowOff>0</xdr:rowOff>
    </xdr:from>
    <xdr:to>
      <xdr:col>2</xdr:col>
      <xdr:colOff>438145</xdr:colOff>
      <xdr:row>0</xdr:row>
      <xdr:rowOff>428625</xdr:rowOff>
    </xdr:to>
    <xdr:sp macro="" textlink="">
      <xdr:nvSpPr>
        <xdr:cNvPr id="2" name="Retângulo 1">
          <a:hlinkClick xmlns:r="http://schemas.openxmlformats.org/officeDocument/2006/relationships" r:id="rId1"/>
        </xdr:cNvPr>
        <xdr:cNvSpPr/>
      </xdr:nvSpPr>
      <xdr:spPr>
        <a:xfrm>
          <a:off x="1581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2</xdr:col>
      <xdr:colOff>552445</xdr:colOff>
      <xdr:row>0</xdr:row>
      <xdr:rowOff>0</xdr:rowOff>
    </xdr:from>
    <xdr:to>
      <xdr:col>4</xdr:col>
      <xdr:colOff>266695</xdr:colOff>
      <xdr:row>0</xdr:row>
      <xdr:rowOff>428625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28003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4</xdr:col>
      <xdr:colOff>380995</xdr:colOff>
      <xdr:row>0</xdr:row>
      <xdr:rowOff>0</xdr:rowOff>
    </xdr:from>
    <xdr:to>
      <xdr:col>6</xdr:col>
      <xdr:colOff>95245</xdr:colOff>
      <xdr:row>0</xdr:row>
      <xdr:rowOff>428625</xdr:rowOff>
    </xdr:to>
    <xdr:sp macro="" textlink="">
      <xdr:nvSpPr>
        <xdr:cNvPr id="4" name="Retângulo 3">
          <a:hlinkClick xmlns:r="http://schemas.openxmlformats.org/officeDocument/2006/relationships" r:id="rId3"/>
        </xdr:cNvPr>
        <xdr:cNvSpPr/>
      </xdr:nvSpPr>
      <xdr:spPr>
        <a:xfrm>
          <a:off x="4019545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6</xdr:col>
      <xdr:colOff>209545</xdr:colOff>
      <xdr:row>0</xdr:row>
      <xdr:rowOff>0</xdr:rowOff>
    </xdr:from>
    <xdr:to>
      <xdr:col>7</xdr:col>
      <xdr:colOff>619120</xdr:colOff>
      <xdr:row>0</xdr:row>
      <xdr:rowOff>428625</xdr:rowOff>
    </xdr:to>
    <xdr:sp macro="" textlink="">
      <xdr:nvSpPr>
        <xdr:cNvPr id="5" name="Retângulo 4">
          <a:hlinkClick xmlns:r="http://schemas.openxmlformats.org/officeDocument/2006/relationships" r:id="rId4"/>
        </xdr:cNvPr>
        <xdr:cNvSpPr/>
      </xdr:nvSpPr>
      <xdr:spPr>
        <a:xfrm>
          <a:off x="52387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8</xdr:col>
      <xdr:colOff>38095</xdr:colOff>
      <xdr:row>0</xdr:row>
      <xdr:rowOff>0</xdr:rowOff>
    </xdr:from>
    <xdr:to>
      <xdr:col>9</xdr:col>
      <xdr:colOff>447670</xdr:colOff>
      <xdr:row>0</xdr:row>
      <xdr:rowOff>428625</xdr:rowOff>
    </xdr:to>
    <xdr:sp macro="" textlink="">
      <xdr:nvSpPr>
        <xdr:cNvPr id="6" name="Retângulo 5">
          <a:hlinkClick xmlns:r="http://schemas.openxmlformats.org/officeDocument/2006/relationships" r:id="rId5"/>
        </xdr:cNvPr>
        <xdr:cNvSpPr/>
      </xdr:nvSpPr>
      <xdr:spPr>
        <a:xfrm>
          <a:off x="64579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11</xdr:col>
      <xdr:colOff>371470</xdr:colOff>
      <xdr:row>0</xdr:row>
      <xdr:rowOff>0</xdr:rowOff>
    </xdr:from>
    <xdr:to>
      <xdr:col>13</xdr:col>
      <xdr:colOff>85720</xdr:colOff>
      <xdr:row>0</xdr:row>
      <xdr:rowOff>428625</xdr:rowOff>
    </xdr:to>
    <xdr:sp macro="" textlink="">
      <xdr:nvSpPr>
        <xdr:cNvPr id="7" name="Retângulo 6">
          <a:hlinkClick xmlns:r="http://schemas.openxmlformats.org/officeDocument/2006/relationships" r:id="rId6"/>
        </xdr:cNvPr>
        <xdr:cNvSpPr/>
      </xdr:nvSpPr>
      <xdr:spPr>
        <a:xfrm>
          <a:off x="887729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9</xdr:col>
      <xdr:colOff>561970</xdr:colOff>
      <xdr:row>0</xdr:row>
      <xdr:rowOff>0</xdr:rowOff>
    </xdr:from>
    <xdr:to>
      <xdr:col>11</xdr:col>
      <xdr:colOff>276220</xdr:colOff>
      <xdr:row>0</xdr:row>
      <xdr:rowOff>428625</xdr:rowOff>
    </xdr:to>
    <xdr:sp macro="" textlink="">
      <xdr:nvSpPr>
        <xdr:cNvPr id="9" name="Retângulo 8">
          <a:hlinkClick xmlns:r="http://schemas.openxmlformats.org/officeDocument/2006/relationships" r:id="rId7"/>
        </xdr:cNvPr>
        <xdr:cNvSpPr/>
      </xdr:nvSpPr>
      <xdr:spPr>
        <a:xfrm>
          <a:off x="7677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 editAs="absolute">
    <xdr:from>
      <xdr:col>1</xdr:col>
      <xdr:colOff>1400170</xdr:colOff>
      <xdr:row>1</xdr:row>
      <xdr:rowOff>19051</xdr:rowOff>
    </xdr:from>
    <xdr:to>
      <xdr:col>2</xdr:col>
      <xdr:colOff>438145</xdr:colOff>
      <xdr:row>2</xdr:row>
      <xdr:rowOff>28576</xdr:rowOff>
    </xdr:to>
    <xdr:sp macro="" textlink="">
      <xdr:nvSpPr>
        <xdr:cNvPr id="11" name="Retângulo 10">
          <a:hlinkClick xmlns:r="http://schemas.openxmlformats.org/officeDocument/2006/relationships" r:id="rId3"/>
        </xdr:cNvPr>
        <xdr:cNvSpPr/>
      </xdr:nvSpPr>
      <xdr:spPr>
        <a:xfrm>
          <a:off x="1581145" y="457201"/>
          <a:ext cx="1104900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Anual</a:t>
          </a:r>
        </a:p>
      </xdr:txBody>
    </xdr:sp>
    <xdr:clientData/>
  </xdr:twoCellAnchor>
  <xdr:twoCellAnchor editAs="absolute">
    <xdr:from>
      <xdr:col>2</xdr:col>
      <xdr:colOff>533400</xdr:colOff>
      <xdr:row>1</xdr:row>
      <xdr:rowOff>19051</xdr:rowOff>
    </xdr:from>
    <xdr:to>
      <xdr:col>4</xdr:col>
      <xdr:colOff>247650</xdr:colOff>
      <xdr:row>2</xdr:row>
      <xdr:rowOff>28576</xdr:rowOff>
    </xdr:to>
    <xdr:sp macro="" textlink="">
      <xdr:nvSpPr>
        <xdr:cNvPr id="12" name="Retângulo 11">
          <a:hlinkClick xmlns:r="http://schemas.openxmlformats.org/officeDocument/2006/relationships" r:id="rId8"/>
        </xdr:cNvPr>
        <xdr:cNvSpPr/>
      </xdr:nvSpPr>
      <xdr:spPr>
        <a:xfrm>
          <a:off x="2781300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Mensal</a:t>
          </a:r>
        </a:p>
      </xdr:txBody>
    </xdr:sp>
    <xdr:clientData/>
  </xdr:twoCellAnchor>
  <xdr:twoCellAnchor editAs="absolute">
    <xdr:from>
      <xdr:col>4</xdr:col>
      <xdr:colOff>323850</xdr:colOff>
      <xdr:row>1</xdr:row>
      <xdr:rowOff>19051</xdr:rowOff>
    </xdr:from>
    <xdr:to>
      <xdr:col>6</xdr:col>
      <xdr:colOff>157200</xdr:colOff>
      <xdr:row>2</xdr:row>
      <xdr:rowOff>28576</xdr:rowOff>
    </xdr:to>
    <xdr:sp macro="" textlink="">
      <xdr:nvSpPr>
        <xdr:cNvPr id="13" name="Retângulo 12">
          <a:hlinkClick xmlns:r="http://schemas.openxmlformats.org/officeDocument/2006/relationships" r:id="rId9"/>
        </xdr:cNvPr>
        <xdr:cNvSpPr/>
      </xdr:nvSpPr>
      <xdr:spPr>
        <a:xfrm>
          <a:off x="3962400" y="457201"/>
          <a:ext cx="12240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Folga Trabalhada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971025</xdr:colOff>
      <xdr:row>1</xdr:row>
      <xdr:rowOff>14410</xdr:rowOff>
    </xdr:to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000" cy="45256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180974</xdr:colOff>
      <xdr:row>6</xdr:row>
      <xdr:rowOff>0</xdr:rowOff>
    </xdr:from>
    <xdr:to>
      <xdr:col>19</xdr:col>
      <xdr:colOff>552450</xdr:colOff>
      <xdr:row>24</xdr:row>
      <xdr:rowOff>171000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27</xdr:row>
      <xdr:rowOff>0</xdr:rowOff>
    </xdr:from>
    <xdr:to>
      <xdr:col>19</xdr:col>
      <xdr:colOff>552450</xdr:colOff>
      <xdr:row>45</xdr:row>
      <xdr:rowOff>171000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0</xdr:colOff>
      <xdr:row>48</xdr:row>
      <xdr:rowOff>0</xdr:rowOff>
    </xdr:from>
    <xdr:to>
      <xdr:col>19</xdr:col>
      <xdr:colOff>571500</xdr:colOff>
      <xdr:row>66</xdr:row>
      <xdr:rowOff>171000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180974</xdr:colOff>
      <xdr:row>69</xdr:row>
      <xdr:rowOff>0</xdr:rowOff>
    </xdr:from>
    <xdr:to>
      <xdr:col>19</xdr:col>
      <xdr:colOff>561974</xdr:colOff>
      <xdr:row>87</xdr:row>
      <xdr:rowOff>171000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180974</xdr:colOff>
      <xdr:row>90</xdr:row>
      <xdr:rowOff>0</xdr:rowOff>
    </xdr:from>
    <xdr:to>
      <xdr:col>19</xdr:col>
      <xdr:colOff>581024</xdr:colOff>
      <xdr:row>108</xdr:row>
      <xdr:rowOff>171000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180974</xdr:colOff>
      <xdr:row>111</xdr:row>
      <xdr:rowOff>0</xdr:rowOff>
    </xdr:from>
    <xdr:to>
      <xdr:col>19</xdr:col>
      <xdr:colOff>561974</xdr:colOff>
      <xdr:row>129</xdr:row>
      <xdr:rowOff>171000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3</xdr:col>
      <xdr:colOff>180970</xdr:colOff>
      <xdr:row>0</xdr:row>
      <xdr:rowOff>0</xdr:rowOff>
    </xdr:from>
    <xdr:to>
      <xdr:col>5</xdr:col>
      <xdr:colOff>66670</xdr:colOff>
      <xdr:row>0</xdr:row>
      <xdr:rowOff>428625</xdr:rowOff>
    </xdr:to>
    <xdr:sp macro="" textlink="">
      <xdr:nvSpPr>
        <xdr:cNvPr id="9" name="Retângulo 8">
          <a:hlinkClick xmlns:r="http://schemas.openxmlformats.org/officeDocument/2006/relationships" r:id="rId7"/>
        </xdr:cNvPr>
        <xdr:cNvSpPr/>
      </xdr:nvSpPr>
      <xdr:spPr>
        <a:xfrm>
          <a:off x="1581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5</xdr:col>
      <xdr:colOff>180970</xdr:colOff>
      <xdr:row>0</xdr:row>
      <xdr:rowOff>0</xdr:rowOff>
    </xdr:from>
    <xdr:to>
      <xdr:col>7</xdr:col>
      <xdr:colOff>66670</xdr:colOff>
      <xdr:row>0</xdr:row>
      <xdr:rowOff>428625</xdr:rowOff>
    </xdr:to>
    <xdr:sp macro="" textlink="">
      <xdr:nvSpPr>
        <xdr:cNvPr id="10" name="Retângulo 9">
          <a:hlinkClick xmlns:r="http://schemas.openxmlformats.org/officeDocument/2006/relationships" r:id="rId8"/>
        </xdr:cNvPr>
        <xdr:cNvSpPr/>
      </xdr:nvSpPr>
      <xdr:spPr>
        <a:xfrm>
          <a:off x="28003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7</xdr:col>
      <xdr:colOff>180970</xdr:colOff>
      <xdr:row>0</xdr:row>
      <xdr:rowOff>0</xdr:rowOff>
    </xdr:from>
    <xdr:to>
      <xdr:col>9</xdr:col>
      <xdr:colOff>66670</xdr:colOff>
      <xdr:row>0</xdr:row>
      <xdr:rowOff>428625</xdr:rowOff>
    </xdr:to>
    <xdr:sp macro="" textlink="">
      <xdr:nvSpPr>
        <xdr:cNvPr id="11" name="Retângulo 10">
          <a:hlinkClick xmlns:r="http://schemas.openxmlformats.org/officeDocument/2006/relationships" r:id="rId9"/>
        </xdr:cNvPr>
        <xdr:cNvSpPr/>
      </xdr:nvSpPr>
      <xdr:spPr>
        <a:xfrm>
          <a:off x="40195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9</xdr:col>
      <xdr:colOff>180970</xdr:colOff>
      <xdr:row>0</xdr:row>
      <xdr:rowOff>0</xdr:rowOff>
    </xdr:from>
    <xdr:to>
      <xdr:col>11</xdr:col>
      <xdr:colOff>66670</xdr:colOff>
      <xdr:row>0</xdr:row>
      <xdr:rowOff>428625</xdr:rowOff>
    </xdr:to>
    <xdr:sp macro="" textlink="">
      <xdr:nvSpPr>
        <xdr:cNvPr id="12" name="Retângulo 11">
          <a:hlinkClick xmlns:r="http://schemas.openxmlformats.org/officeDocument/2006/relationships" r:id="rId10"/>
        </xdr:cNvPr>
        <xdr:cNvSpPr/>
      </xdr:nvSpPr>
      <xdr:spPr>
        <a:xfrm>
          <a:off x="5238745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11</xdr:col>
      <xdr:colOff>180970</xdr:colOff>
      <xdr:row>0</xdr:row>
      <xdr:rowOff>0</xdr:rowOff>
    </xdr:from>
    <xdr:to>
      <xdr:col>13</xdr:col>
      <xdr:colOff>66670</xdr:colOff>
      <xdr:row>0</xdr:row>
      <xdr:rowOff>428625</xdr:rowOff>
    </xdr:to>
    <xdr:sp macro="" textlink="">
      <xdr:nvSpPr>
        <xdr:cNvPr id="13" name="Retângulo 12">
          <a:hlinkClick xmlns:r="http://schemas.openxmlformats.org/officeDocument/2006/relationships" r:id="rId11"/>
        </xdr:cNvPr>
        <xdr:cNvSpPr/>
      </xdr:nvSpPr>
      <xdr:spPr>
        <a:xfrm>
          <a:off x="64579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15</xdr:col>
      <xdr:colOff>161920</xdr:colOff>
      <xdr:row>0</xdr:row>
      <xdr:rowOff>0</xdr:rowOff>
    </xdr:from>
    <xdr:to>
      <xdr:col>17</xdr:col>
      <xdr:colOff>47620</xdr:colOff>
      <xdr:row>0</xdr:row>
      <xdr:rowOff>428625</xdr:rowOff>
    </xdr:to>
    <xdr:sp macro="" textlink="">
      <xdr:nvSpPr>
        <xdr:cNvPr id="14" name="Retângulo 13">
          <a:hlinkClick xmlns:r="http://schemas.openxmlformats.org/officeDocument/2006/relationships" r:id="rId12"/>
        </xdr:cNvPr>
        <xdr:cNvSpPr/>
      </xdr:nvSpPr>
      <xdr:spPr>
        <a:xfrm>
          <a:off x="887729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13</xdr:col>
      <xdr:colOff>180970</xdr:colOff>
      <xdr:row>0</xdr:row>
      <xdr:rowOff>0</xdr:rowOff>
    </xdr:from>
    <xdr:to>
      <xdr:col>15</xdr:col>
      <xdr:colOff>66670</xdr:colOff>
      <xdr:row>0</xdr:row>
      <xdr:rowOff>428625</xdr:rowOff>
    </xdr:to>
    <xdr:sp macro="" textlink="">
      <xdr:nvSpPr>
        <xdr:cNvPr id="16" name="Retângulo 15">
          <a:hlinkClick xmlns:r="http://schemas.openxmlformats.org/officeDocument/2006/relationships" r:id="rId13"/>
        </xdr:cNvPr>
        <xdr:cNvSpPr/>
      </xdr:nvSpPr>
      <xdr:spPr>
        <a:xfrm>
          <a:off x="7677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 editAs="absolute">
    <xdr:from>
      <xdr:col>3</xdr:col>
      <xdr:colOff>180970</xdr:colOff>
      <xdr:row>1</xdr:row>
      <xdr:rowOff>19051</xdr:rowOff>
    </xdr:from>
    <xdr:to>
      <xdr:col>5</xdr:col>
      <xdr:colOff>66670</xdr:colOff>
      <xdr:row>2</xdr:row>
      <xdr:rowOff>28576</xdr:rowOff>
    </xdr:to>
    <xdr:sp macro="" textlink="">
      <xdr:nvSpPr>
        <xdr:cNvPr id="18" name="Retângulo 17">
          <a:hlinkClick xmlns:r="http://schemas.openxmlformats.org/officeDocument/2006/relationships" r:id="rId10"/>
        </xdr:cNvPr>
        <xdr:cNvSpPr/>
      </xdr:nvSpPr>
      <xdr:spPr>
        <a:xfrm>
          <a:off x="1581145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Anual</a:t>
          </a:r>
        </a:p>
      </xdr:txBody>
    </xdr:sp>
    <xdr:clientData/>
  </xdr:twoCellAnchor>
  <xdr:twoCellAnchor editAs="absolute">
    <xdr:from>
      <xdr:col>5</xdr:col>
      <xdr:colOff>161925</xdr:colOff>
      <xdr:row>1</xdr:row>
      <xdr:rowOff>19051</xdr:rowOff>
    </xdr:from>
    <xdr:to>
      <xdr:col>7</xdr:col>
      <xdr:colOff>47625</xdr:colOff>
      <xdr:row>2</xdr:row>
      <xdr:rowOff>28576</xdr:rowOff>
    </xdr:to>
    <xdr:sp macro="" textlink="">
      <xdr:nvSpPr>
        <xdr:cNvPr id="19" name="Retângulo 18">
          <a:hlinkClick xmlns:r="http://schemas.openxmlformats.org/officeDocument/2006/relationships" r:id="rId14"/>
        </xdr:cNvPr>
        <xdr:cNvSpPr/>
      </xdr:nvSpPr>
      <xdr:spPr>
        <a:xfrm>
          <a:off x="2781300" y="457201"/>
          <a:ext cx="1104900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Mensal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361425</xdr:colOff>
      <xdr:row>1</xdr:row>
      <xdr:rowOff>14410</xdr:rowOff>
    </xdr:to>
    <xdr:pic>
      <xdr:nvPicPr>
        <xdr:cNvPr id="20" name="Imagem 19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000" cy="45256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6</xdr:row>
      <xdr:rowOff>76199</xdr:rowOff>
    </xdr:from>
    <xdr:to>
      <xdr:col>16</xdr:col>
      <xdr:colOff>0</xdr:colOff>
      <xdr:row>21</xdr:row>
      <xdr:rowOff>142874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19050</xdr:colOff>
      <xdr:row>21</xdr:row>
      <xdr:rowOff>180975</xdr:rowOff>
    </xdr:from>
    <xdr:to>
      <xdr:col>8</xdr:col>
      <xdr:colOff>287850</xdr:colOff>
      <xdr:row>36</xdr:row>
      <xdr:rowOff>19050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8</xdr:col>
      <xdr:colOff>340800</xdr:colOff>
      <xdr:row>21</xdr:row>
      <xdr:rowOff>180975</xdr:rowOff>
    </xdr:from>
    <xdr:to>
      <xdr:col>16</xdr:col>
      <xdr:colOff>0</xdr:colOff>
      <xdr:row>36</xdr:row>
      <xdr:rowOff>19875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180974</xdr:colOff>
      <xdr:row>38</xdr:row>
      <xdr:rowOff>0</xdr:rowOff>
    </xdr:from>
    <xdr:to>
      <xdr:col>15</xdr:col>
      <xdr:colOff>600074</xdr:colOff>
      <xdr:row>53</xdr:row>
      <xdr:rowOff>65700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180974</xdr:colOff>
      <xdr:row>53</xdr:row>
      <xdr:rowOff>123825</xdr:rowOff>
    </xdr:from>
    <xdr:to>
      <xdr:col>8</xdr:col>
      <xdr:colOff>268799</xdr:colOff>
      <xdr:row>67</xdr:row>
      <xdr:rowOff>153225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331274</xdr:colOff>
      <xdr:row>53</xdr:row>
      <xdr:rowOff>114300</xdr:rowOff>
    </xdr:from>
    <xdr:to>
      <xdr:col>15</xdr:col>
      <xdr:colOff>600074</xdr:colOff>
      <xdr:row>67</xdr:row>
      <xdr:rowOff>143700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180974</xdr:colOff>
      <xdr:row>70</xdr:row>
      <xdr:rowOff>0</xdr:rowOff>
    </xdr:from>
    <xdr:to>
      <xdr:col>15</xdr:col>
      <xdr:colOff>600074</xdr:colOff>
      <xdr:row>85</xdr:row>
      <xdr:rowOff>65700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180974</xdr:colOff>
      <xdr:row>85</xdr:row>
      <xdr:rowOff>123825</xdr:rowOff>
    </xdr:from>
    <xdr:to>
      <xdr:col>8</xdr:col>
      <xdr:colOff>268799</xdr:colOff>
      <xdr:row>100</xdr:row>
      <xdr:rowOff>9525</xdr:rowOff>
    </xdr:to>
    <xdr:graphicFrame macro="">
      <xdr:nvGraphicFramePr>
        <xdr:cNvPr id="13" name="Gráfico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331274</xdr:colOff>
      <xdr:row>85</xdr:row>
      <xdr:rowOff>123825</xdr:rowOff>
    </xdr:from>
    <xdr:to>
      <xdr:col>15</xdr:col>
      <xdr:colOff>600074</xdr:colOff>
      <xdr:row>100</xdr:row>
      <xdr:rowOff>9525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180974</xdr:colOff>
      <xdr:row>102</xdr:row>
      <xdr:rowOff>0</xdr:rowOff>
    </xdr:from>
    <xdr:to>
      <xdr:col>15</xdr:col>
      <xdr:colOff>600074</xdr:colOff>
      <xdr:row>117</xdr:row>
      <xdr:rowOff>65700</xdr:rowOff>
    </xdr:to>
    <xdr:graphicFrame macro="">
      <xdr:nvGraphicFramePr>
        <xdr:cNvPr id="15" name="Gráfico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180974</xdr:colOff>
      <xdr:row>117</xdr:row>
      <xdr:rowOff>114300</xdr:rowOff>
    </xdr:from>
    <xdr:to>
      <xdr:col>8</xdr:col>
      <xdr:colOff>268799</xdr:colOff>
      <xdr:row>132</xdr:row>
      <xdr:rowOff>0</xdr:rowOff>
    </xdr:to>
    <xdr:graphicFrame macro="">
      <xdr:nvGraphicFramePr>
        <xdr:cNvPr id="16" name="Gráfico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331274</xdr:colOff>
      <xdr:row>117</xdr:row>
      <xdr:rowOff>114300</xdr:rowOff>
    </xdr:from>
    <xdr:to>
      <xdr:col>15</xdr:col>
      <xdr:colOff>600074</xdr:colOff>
      <xdr:row>132</xdr:row>
      <xdr:rowOff>0</xdr:rowOff>
    </xdr:to>
    <xdr:graphicFrame macro="">
      <xdr:nvGraphicFramePr>
        <xdr:cNvPr id="17" name="Gráfico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180974</xdr:colOff>
      <xdr:row>134</xdr:row>
      <xdr:rowOff>0</xdr:rowOff>
    </xdr:from>
    <xdr:to>
      <xdr:col>15</xdr:col>
      <xdr:colOff>600074</xdr:colOff>
      <xdr:row>149</xdr:row>
      <xdr:rowOff>65700</xdr:rowOff>
    </xdr:to>
    <xdr:graphicFrame macro="">
      <xdr:nvGraphicFramePr>
        <xdr:cNvPr id="18" name="Gráfico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180974</xdr:colOff>
      <xdr:row>149</xdr:row>
      <xdr:rowOff>123825</xdr:rowOff>
    </xdr:from>
    <xdr:to>
      <xdr:col>8</xdr:col>
      <xdr:colOff>268799</xdr:colOff>
      <xdr:row>164</xdr:row>
      <xdr:rowOff>9525</xdr:rowOff>
    </xdr:to>
    <xdr:graphicFrame macro="">
      <xdr:nvGraphicFramePr>
        <xdr:cNvPr id="19" name="Gráfico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</xdr:col>
      <xdr:colOff>331274</xdr:colOff>
      <xdr:row>149</xdr:row>
      <xdr:rowOff>123825</xdr:rowOff>
    </xdr:from>
    <xdr:to>
      <xdr:col>15</xdr:col>
      <xdr:colOff>600074</xdr:colOff>
      <xdr:row>164</xdr:row>
      <xdr:rowOff>9525</xdr:rowOff>
    </xdr:to>
    <xdr:graphicFrame macro="">
      <xdr:nvGraphicFramePr>
        <xdr:cNvPr id="20" name="Gráfico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0</xdr:colOff>
      <xdr:row>166</xdr:row>
      <xdr:rowOff>0</xdr:rowOff>
    </xdr:from>
    <xdr:to>
      <xdr:col>15</xdr:col>
      <xdr:colOff>590550</xdr:colOff>
      <xdr:row>181</xdr:row>
      <xdr:rowOff>65700</xdr:rowOff>
    </xdr:to>
    <xdr:graphicFrame macro="">
      <xdr:nvGraphicFramePr>
        <xdr:cNvPr id="21" name="Gráfico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0</xdr:colOff>
      <xdr:row>181</xdr:row>
      <xdr:rowOff>104775</xdr:rowOff>
    </xdr:from>
    <xdr:to>
      <xdr:col>8</xdr:col>
      <xdr:colOff>268800</xdr:colOff>
      <xdr:row>195</xdr:row>
      <xdr:rowOff>180975</xdr:rowOff>
    </xdr:to>
    <xdr:graphicFrame macro="">
      <xdr:nvGraphicFramePr>
        <xdr:cNvPr id="22" name="Gráfico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8</xdr:col>
      <xdr:colOff>321750</xdr:colOff>
      <xdr:row>181</xdr:row>
      <xdr:rowOff>104775</xdr:rowOff>
    </xdr:from>
    <xdr:to>
      <xdr:col>15</xdr:col>
      <xdr:colOff>590550</xdr:colOff>
      <xdr:row>195</xdr:row>
      <xdr:rowOff>180975</xdr:rowOff>
    </xdr:to>
    <xdr:graphicFrame macro="">
      <xdr:nvGraphicFramePr>
        <xdr:cNvPr id="23" name="Gráfico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absolute">
    <xdr:from>
      <xdr:col>3</xdr:col>
      <xdr:colOff>180970</xdr:colOff>
      <xdr:row>0</xdr:row>
      <xdr:rowOff>0</xdr:rowOff>
    </xdr:from>
    <xdr:to>
      <xdr:col>5</xdr:col>
      <xdr:colOff>66670</xdr:colOff>
      <xdr:row>0</xdr:row>
      <xdr:rowOff>428625</xdr:rowOff>
    </xdr:to>
    <xdr:sp macro="" textlink="">
      <xdr:nvSpPr>
        <xdr:cNvPr id="24" name="Retângulo 23">
          <a:hlinkClick xmlns:r="http://schemas.openxmlformats.org/officeDocument/2006/relationships" r:id="rId19"/>
        </xdr:cNvPr>
        <xdr:cNvSpPr/>
      </xdr:nvSpPr>
      <xdr:spPr>
        <a:xfrm>
          <a:off x="1581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5</xdr:col>
      <xdr:colOff>180970</xdr:colOff>
      <xdr:row>0</xdr:row>
      <xdr:rowOff>0</xdr:rowOff>
    </xdr:from>
    <xdr:to>
      <xdr:col>7</xdr:col>
      <xdr:colOff>66670</xdr:colOff>
      <xdr:row>0</xdr:row>
      <xdr:rowOff>428625</xdr:rowOff>
    </xdr:to>
    <xdr:sp macro="" textlink="">
      <xdr:nvSpPr>
        <xdr:cNvPr id="25" name="Retângulo 24">
          <a:hlinkClick xmlns:r="http://schemas.openxmlformats.org/officeDocument/2006/relationships" r:id="rId20"/>
        </xdr:cNvPr>
        <xdr:cNvSpPr/>
      </xdr:nvSpPr>
      <xdr:spPr>
        <a:xfrm>
          <a:off x="28003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7</xdr:col>
      <xdr:colOff>180970</xdr:colOff>
      <xdr:row>0</xdr:row>
      <xdr:rowOff>0</xdr:rowOff>
    </xdr:from>
    <xdr:to>
      <xdr:col>9</xdr:col>
      <xdr:colOff>66670</xdr:colOff>
      <xdr:row>0</xdr:row>
      <xdr:rowOff>428625</xdr:rowOff>
    </xdr:to>
    <xdr:sp macro="" textlink="">
      <xdr:nvSpPr>
        <xdr:cNvPr id="26" name="Retângulo 25">
          <a:hlinkClick xmlns:r="http://schemas.openxmlformats.org/officeDocument/2006/relationships" r:id="rId21"/>
        </xdr:cNvPr>
        <xdr:cNvSpPr/>
      </xdr:nvSpPr>
      <xdr:spPr>
        <a:xfrm>
          <a:off x="40195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9</xdr:col>
      <xdr:colOff>180970</xdr:colOff>
      <xdr:row>0</xdr:row>
      <xdr:rowOff>0</xdr:rowOff>
    </xdr:from>
    <xdr:to>
      <xdr:col>11</xdr:col>
      <xdr:colOff>66670</xdr:colOff>
      <xdr:row>0</xdr:row>
      <xdr:rowOff>428625</xdr:rowOff>
    </xdr:to>
    <xdr:sp macro="" textlink="">
      <xdr:nvSpPr>
        <xdr:cNvPr id="27" name="Retângulo 26">
          <a:hlinkClick xmlns:r="http://schemas.openxmlformats.org/officeDocument/2006/relationships" r:id="rId22"/>
        </xdr:cNvPr>
        <xdr:cNvSpPr/>
      </xdr:nvSpPr>
      <xdr:spPr>
        <a:xfrm>
          <a:off x="5238745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11</xdr:col>
      <xdr:colOff>180970</xdr:colOff>
      <xdr:row>0</xdr:row>
      <xdr:rowOff>0</xdr:rowOff>
    </xdr:from>
    <xdr:to>
      <xdr:col>13</xdr:col>
      <xdr:colOff>66670</xdr:colOff>
      <xdr:row>0</xdr:row>
      <xdr:rowOff>428625</xdr:rowOff>
    </xdr:to>
    <xdr:sp macro="" textlink="">
      <xdr:nvSpPr>
        <xdr:cNvPr id="28" name="Retângulo 27">
          <a:hlinkClick xmlns:r="http://schemas.openxmlformats.org/officeDocument/2006/relationships" r:id="rId23"/>
        </xdr:cNvPr>
        <xdr:cNvSpPr/>
      </xdr:nvSpPr>
      <xdr:spPr>
        <a:xfrm>
          <a:off x="64579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15</xdr:col>
      <xdr:colOff>161920</xdr:colOff>
      <xdr:row>0</xdr:row>
      <xdr:rowOff>0</xdr:rowOff>
    </xdr:from>
    <xdr:to>
      <xdr:col>17</xdr:col>
      <xdr:colOff>47620</xdr:colOff>
      <xdr:row>0</xdr:row>
      <xdr:rowOff>428625</xdr:rowOff>
    </xdr:to>
    <xdr:sp macro="" textlink="">
      <xdr:nvSpPr>
        <xdr:cNvPr id="29" name="Retângulo 28">
          <a:hlinkClick xmlns:r="http://schemas.openxmlformats.org/officeDocument/2006/relationships" r:id="rId24"/>
        </xdr:cNvPr>
        <xdr:cNvSpPr/>
      </xdr:nvSpPr>
      <xdr:spPr>
        <a:xfrm>
          <a:off x="887729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13</xdr:col>
      <xdr:colOff>180970</xdr:colOff>
      <xdr:row>0</xdr:row>
      <xdr:rowOff>0</xdr:rowOff>
    </xdr:from>
    <xdr:to>
      <xdr:col>15</xdr:col>
      <xdr:colOff>66670</xdr:colOff>
      <xdr:row>0</xdr:row>
      <xdr:rowOff>428625</xdr:rowOff>
    </xdr:to>
    <xdr:sp macro="" textlink="">
      <xdr:nvSpPr>
        <xdr:cNvPr id="31" name="Retângulo 30">
          <a:hlinkClick xmlns:r="http://schemas.openxmlformats.org/officeDocument/2006/relationships" r:id="rId25"/>
        </xdr:cNvPr>
        <xdr:cNvSpPr/>
      </xdr:nvSpPr>
      <xdr:spPr>
        <a:xfrm>
          <a:off x="7677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 editAs="absolute">
    <xdr:from>
      <xdr:col>3</xdr:col>
      <xdr:colOff>180970</xdr:colOff>
      <xdr:row>1</xdr:row>
      <xdr:rowOff>19051</xdr:rowOff>
    </xdr:from>
    <xdr:to>
      <xdr:col>5</xdr:col>
      <xdr:colOff>66670</xdr:colOff>
      <xdr:row>2</xdr:row>
      <xdr:rowOff>28576</xdr:rowOff>
    </xdr:to>
    <xdr:sp macro="" textlink="">
      <xdr:nvSpPr>
        <xdr:cNvPr id="33" name="Retângulo 32">
          <a:hlinkClick xmlns:r="http://schemas.openxmlformats.org/officeDocument/2006/relationships" r:id="rId22"/>
        </xdr:cNvPr>
        <xdr:cNvSpPr/>
      </xdr:nvSpPr>
      <xdr:spPr>
        <a:xfrm>
          <a:off x="1581145" y="457201"/>
          <a:ext cx="1104900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Anual</a:t>
          </a:r>
        </a:p>
      </xdr:txBody>
    </xdr:sp>
    <xdr:clientData/>
  </xdr:twoCellAnchor>
  <xdr:twoCellAnchor editAs="absolute">
    <xdr:from>
      <xdr:col>5</xdr:col>
      <xdr:colOff>161925</xdr:colOff>
      <xdr:row>1</xdr:row>
      <xdr:rowOff>19051</xdr:rowOff>
    </xdr:from>
    <xdr:to>
      <xdr:col>7</xdr:col>
      <xdr:colOff>47625</xdr:colOff>
      <xdr:row>2</xdr:row>
      <xdr:rowOff>28576</xdr:rowOff>
    </xdr:to>
    <xdr:sp macro="" textlink="">
      <xdr:nvSpPr>
        <xdr:cNvPr id="34" name="Retângulo 33">
          <a:hlinkClick xmlns:r="http://schemas.openxmlformats.org/officeDocument/2006/relationships" r:id="rId26"/>
        </xdr:cNvPr>
        <xdr:cNvSpPr/>
      </xdr:nvSpPr>
      <xdr:spPr>
        <a:xfrm>
          <a:off x="2781300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Mensal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361425</xdr:colOff>
      <xdr:row>1</xdr:row>
      <xdr:rowOff>14410</xdr:rowOff>
    </xdr:to>
    <xdr:pic>
      <xdr:nvPicPr>
        <xdr:cNvPr id="30" name="Imagem 29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000" cy="45256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57149</xdr:colOff>
      <xdr:row>14</xdr:row>
      <xdr:rowOff>28575</xdr:rowOff>
    </xdr:from>
    <xdr:to>
      <xdr:col>7</xdr:col>
      <xdr:colOff>145199</xdr:colOff>
      <xdr:row>28</xdr:row>
      <xdr:rowOff>104775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219075</xdr:colOff>
      <xdr:row>14</xdr:row>
      <xdr:rowOff>38100</xdr:rowOff>
    </xdr:from>
    <xdr:to>
      <xdr:col>14</xdr:col>
      <xdr:colOff>583350</xdr:colOff>
      <xdr:row>28</xdr:row>
      <xdr:rowOff>114300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66675</xdr:colOff>
      <xdr:row>28</xdr:row>
      <xdr:rowOff>171450</xdr:rowOff>
    </xdr:from>
    <xdr:to>
      <xdr:col>7</xdr:col>
      <xdr:colOff>154725</xdr:colOff>
      <xdr:row>43</xdr:row>
      <xdr:rowOff>57150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7</xdr:col>
      <xdr:colOff>219075</xdr:colOff>
      <xdr:row>29</xdr:row>
      <xdr:rowOff>0</xdr:rowOff>
    </xdr:from>
    <xdr:to>
      <xdr:col>14</xdr:col>
      <xdr:colOff>583350</xdr:colOff>
      <xdr:row>43</xdr:row>
      <xdr:rowOff>76200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66675</xdr:colOff>
      <xdr:row>44</xdr:row>
      <xdr:rowOff>0</xdr:rowOff>
    </xdr:from>
    <xdr:to>
      <xdr:col>7</xdr:col>
      <xdr:colOff>154725</xdr:colOff>
      <xdr:row>58</xdr:row>
      <xdr:rowOff>76200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7</xdr:col>
      <xdr:colOff>219075</xdr:colOff>
      <xdr:row>44</xdr:row>
      <xdr:rowOff>0</xdr:rowOff>
    </xdr:from>
    <xdr:to>
      <xdr:col>14</xdr:col>
      <xdr:colOff>583350</xdr:colOff>
      <xdr:row>58</xdr:row>
      <xdr:rowOff>76200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</xdr:col>
      <xdr:colOff>66675</xdr:colOff>
      <xdr:row>59</xdr:row>
      <xdr:rowOff>0</xdr:rowOff>
    </xdr:from>
    <xdr:to>
      <xdr:col>7</xdr:col>
      <xdr:colOff>154725</xdr:colOff>
      <xdr:row>73</xdr:row>
      <xdr:rowOff>76200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7</xdr:col>
      <xdr:colOff>219075</xdr:colOff>
      <xdr:row>59</xdr:row>
      <xdr:rowOff>0</xdr:rowOff>
    </xdr:from>
    <xdr:to>
      <xdr:col>14</xdr:col>
      <xdr:colOff>583350</xdr:colOff>
      <xdr:row>73</xdr:row>
      <xdr:rowOff>76200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absolute">
    <xdr:from>
      <xdr:col>1</xdr:col>
      <xdr:colOff>1400170</xdr:colOff>
      <xdr:row>0</xdr:row>
      <xdr:rowOff>0</xdr:rowOff>
    </xdr:from>
    <xdr:to>
      <xdr:col>3</xdr:col>
      <xdr:colOff>266695</xdr:colOff>
      <xdr:row>0</xdr:row>
      <xdr:rowOff>428625</xdr:rowOff>
    </xdr:to>
    <xdr:sp macro="" textlink="">
      <xdr:nvSpPr>
        <xdr:cNvPr id="10" name="Retângulo 9">
          <a:hlinkClick xmlns:r="http://schemas.openxmlformats.org/officeDocument/2006/relationships" r:id="rId9"/>
        </xdr:cNvPr>
        <xdr:cNvSpPr/>
      </xdr:nvSpPr>
      <xdr:spPr>
        <a:xfrm>
          <a:off x="1581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3</xdr:col>
      <xdr:colOff>380995</xdr:colOff>
      <xdr:row>0</xdr:row>
      <xdr:rowOff>0</xdr:rowOff>
    </xdr:from>
    <xdr:to>
      <xdr:col>5</xdr:col>
      <xdr:colOff>209545</xdr:colOff>
      <xdr:row>0</xdr:row>
      <xdr:rowOff>428625</xdr:rowOff>
    </xdr:to>
    <xdr:sp macro="" textlink="">
      <xdr:nvSpPr>
        <xdr:cNvPr id="11" name="Retângulo 10">
          <a:hlinkClick xmlns:r="http://schemas.openxmlformats.org/officeDocument/2006/relationships" r:id="rId10"/>
        </xdr:cNvPr>
        <xdr:cNvSpPr/>
      </xdr:nvSpPr>
      <xdr:spPr>
        <a:xfrm>
          <a:off x="28003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5</xdr:col>
      <xdr:colOff>323845</xdr:colOff>
      <xdr:row>0</xdr:row>
      <xdr:rowOff>0</xdr:rowOff>
    </xdr:from>
    <xdr:to>
      <xdr:col>7</xdr:col>
      <xdr:colOff>152395</xdr:colOff>
      <xdr:row>0</xdr:row>
      <xdr:rowOff>428625</xdr:rowOff>
    </xdr:to>
    <xdr:sp macro="" textlink="">
      <xdr:nvSpPr>
        <xdr:cNvPr id="12" name="Retângulo 11">
          <a:hlinkClick xmlns:r="http://schemas.openxmlformats.org/officeDocument/2006/relationships" r:id="rId11"/>
        </xdr:cNvPr>
        <xdr:cNvSpPr/>
      </xdr:nvSpPr>
      <xdr:spPr>
        <a:xfrm>
          <a:off x="40195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7</xdr:col>
      <xdr:colOff>266695</xdr:colOff>
      <xdr:row>0</xdr:row>
      <xdr:rowOff>0</xdr:rowOff>
    </xdr:from>
    <xdr:to>
      <xdr:col>9</xdr:col>
      <xdr:colOff>95245</xdr:colOff>
      <xdr:row>0</xdr:row>
      <xdr:rowOff>428625</xdr:rowOff>
    </xdr:to>
    <xdr:sp macro="" textlink="">
      <xdr:nvSpPr>
        <xdr:cNvPr id="13" name="Retângulo 12">
          <a:hlinkClick xmlns:r="http://schemas.openxmlformats.org/officeDocument/2006/relationships" r:id="rId12"/>
        </xdr:cNvPr>
        <xdr:cNvSpPr/>
      </xdr:nvSpPr>
      <xdr:spPr>
        <a:xfrm>
          <a:off x="52387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9</xdr:col>
      <xdr:colOff>209545</xdr:colOff>
      <xdr:row>0</xdr:row>
      <xdr:rowOff>0</xdr:rowOff>
    </xdr:from>
    <xdr:to>
      <xdr:col>11</xdr:col>
      <xdr:colOff>38095</xdr:colOff>
      <xdr:row>0</xdr:row>
      <xdr:rowOff>428625</xdr:rowOff>
    </xdr:to>
    <xdr:sp macro="" textlink="">
      <xdr:nvSpPr>
        <xdr:cNvPr id="14" name="Retângulo 13">
          <a:hlinkClick xmlns:r="http://schemas.openxmlformats.org/officeDocument/2006/relationships" r:id="rId13"/>
        </xdr:cNvPr>
        <xdr:cNvSpPr/>
      </xdr:nvSpPr>
      <xdr:spPr>
        <a:xfrm>
          <a:off x="6457945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13</xdr:col>
      <xdr:colOff>76195</xdr:colOff>
      <xdr:row>0</xdr:row>
      <xdr:rowOff>0</xdr:rowOff>
    </xdr:from>
    <xdr:to>
      <xdr:col>14</xdr:col>
      <xdr:colOff>542920</xdr:colOff>
      <xdr:row>0</xdr:row>
      <xdr:rowOff>428625</xdr:rowOff>
    </xdr:to>
    <xdr:sp macro="" textlink="">
      <xdr:nvSpPr>
        <xdr:cNvPr id="15" name="Retângulo 14">
          <a:hlinkClick xmlns:r="http://schemas.openxmlformats.org/officeDocument/2006/relationships" r:id="rId14"/>
        </xdr:cNvPr>
        <xdr:cNvSpPr/>
      </xdr:nvSpPr>
      <xdr:spPr>
        <a:xfrm>
          <a:off x="887729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11</xdr:col>
      <xdr:colOff>152395</xdr:colOff>
      <xdr:row>0</xdr:row>
      <xdr:rowOff>0</xdr:rowOff>
    </xdr:from>
    <xdr:to>
      <xdr:col>12</xdr:col>
      <xdr:colOff>619120</xdr:colOff>
      <xdr:row>0</xdr:row>
      <xdr:rowOff>428625</xdr:rowOff>
    </xdr:to>
    <xdr:sp macro="" textlink="">
      <xdr:nvSpPr>
        <xdr:cNvPr id="17" name="Retângulo 16">
          <a:hlinkClick xmlns:r="http://schemas.openxmlformats.org/officeDocument/2006/relationships" r:id="rId15"/>
        </xdr:cNvPr>
        <xdr:cNvSpPr/>
      </xdr:nvSpPr>
      <xdr:spPr>
        <a:xfrm>
          <a:off x="7677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 editAs="absolute">
    <xdr:from>
      <xdr:col>1</xdr:col>
      <xdr:colOff>1400170</xdr:colOff>
      <xdr:row>1</xdr:row>
      <xdr:rowOff>19051</xdr:rowOff>
    </xdr:from>
    <xdr:to>
      <xdr:col>3</xdr:col>
      <xdr:colOff>266695</xdr:colOff>
      <xdr:row>2</xdr:row>
      <xdr:rowOff>28576</xdr:rowOff>
    </xdr:to>
    <xdr:sp macro="" textlink="">
      <xdr:nvSpPr>
        <xdr:cNvPr id="19" name="Retângulo 18">
          <a:hlinkClick xmlns:r="http://schemas.openxmlformats.org/officeDocument/2006/relationships" r:id="rId13"/>
        </xdr:cNvPr>
        <xdr:cNvSpPr/>
      </xdr:nvSpPr>
      <xdr:spPr>
        <a:xfrm>
          <a:off x="1581145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Anual</a:t>
          </a:r>
        </a:p>
      </xdr:txBody>
    </xdr:sp>
    <xdr:clientData/>
  </xdr:twoCellAnchor>
  <xdr:twoCellAnchor editAs="absolute">
    <xdr:from>
      <xdr:col>3</xdr:col>
      <xdr:colOff>361950</xdr:colOff>
      <xdr:row>1</xdr:row>
      <xdr:rowOff>19051</xdr:rowOff>
    </xdr:from>
    <xdr:to>
      <xdr:col>5</xdr:col>
      <xdr:colOff>190500</xdr:colOff>
      <xdr:row>2</xdr:row>
      <xdr:rowOff>28576</xdr:rowOff>
    </xdr:to>
    <xdr:sp macro="" textlink="">
      <xdr:nvSpPr>
        <xdr:cNvPr id="20" name="Retângulo 19">
          <a:hlinkClick xmlns:r="http://schemas.openxmlformats.org/officeDocument/2006/relationships" r:id="rId16"/>
        </xdr:cNvPr>
        <xdr:cNvSpPr/>
      </xdr:nvSpPr>
      <xdr:spPr>
        <a:xfrm>
          <a:off x="2781300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Mensal</a:t>
          </a:r>
        </a:p>
      </xdr:txBody>
    </xdr:sp>
    <xdr:clientData/>
  </xdr:twoCellAnchor>
  <xdr:twoCellAnchor editAs="absolute">
    <xdr:from>
      <xdr:col>5</xdr:col>
      <xdr:colOff>304800</xdr:colOff>
      <xdr:row>1</xdr:row>
      <xdr:rowOff>19051</xdr:rowOff>
    </xdr:from>
    <xdr:to>
      <xdr:col>7</xdr:col>
      <xdr:colOff>133350</xdr:colOff>
      <xdr:row>2</xdr:row>
      <xdr:rowOff>28576</xdr:rowOff>
    </xdr:to>
    <xdr:sp macro="" textlink="">
      <xdr:nvSpPr>
        <xdr:cNvPr id="21" name="Retângulo 20">
          <a:hlinkClick xmlns:r="http://schemas.openxmlformats.org/officeDocument/2006/relationships" r:id="rId17"/>
        </xdr:cNvPr>
        <xdr:cNvSpPr/>
      </xdr:nvSpPr>
      <xdr:spPr>
        <a:xfrm>
          <a:off x="4000500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Cliente</a:t>
          </a:r>
        </a:p>
      </xdr:txBody>
    </xdr:sp>
    <xdr:clientData/>
  </xdr:twoCellAnchor>
  <xdr:twoCellAnchor editAs="absolute">
    <xdr:from>
      <xdr:col>7</xdr:col>
      <xdr:colOff>238125</xdr:colOff>
      <xdr:row>1</xdr:row>
      <xdr:rowOff>19051</xdr:rowOff>
    </xdr:from>
    <xdr:to>
      <xdr:col>9</xdr:col>
      <xdr:colOff>66675</xdr:colOff>
      <xdr:row>2</xdr:row>
      <xdr:rowOff>28576</xdr:rowOff>
    </xdr:to>
    <xdr:sp macro="" textlink="">
      <xdr:nvSpPr>
        <xdr:cNvPr id="22" name="Retângulo 21">
          <a:hlinkClick xmlns:r="http://schemas.openxmlformats.org/officeDocument/2006/relationships" r:id="rId18"/>
        </xdr:cNvPr>
        <xdr:cNvSpPr/>
      </xdr:nvSpPr>
      <xdr:spPr>
        <a:xfrm>
          <a:off x="5210175" y="457201"/>
          <a:ext cx="1104900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Funcionário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971025</xdr:colOff>
      <xdr:row>1</xdr:row>
      <xdr:rowOff>14410</xdr:rowOff>
    </xdr:to>
    <xdr:pic>
      <xdr:nvPicPr>
        <xdr:cNvPr id="23" name="Imagem 22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000" cy="45256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57149</xdr:colOff>
      <xdr:row>14</xdr:row>
      <xdr:rowOff>28575</xdr:rowOff>
    </xdr:from>
    <xdr:to>
      <xdr:col>7</xdr:col>
      <xdr:colOff>145199</xdr:colOff>
      <xdr:row>28</xdr:row>
      <xdr:rowOff>104775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219075</xdr:colOff>
      <xdr:row>14</xdr:row>
      <xdr:rowOff>38100</xdr:rowOff>
    </xdr:from>
    <xdr:to>
      <xdr:col>14</xdr:col>
      <xdr:colOff>583350</xdr:colOff>
      <xdr:row>28</xdr:row>
      <xdr:rowOff>114300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66675</xdr:colOff>
      <xdr:row>28</xdr:row>
      <xdr:rowOff>171450</xdr:rowOff>
    </xdr:from>
    <xdr:to>
      <xdr:col>7</xdr:col>
      <xdr:colOff>154725</xdr:colOff>
      <xdr:row>43</xdr:row>
      <xdr:rowOff>57150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219075</xdr:colOff>
      <xdr:row>29</xdr:row>
      <xdr:rowOff>0</xdr:rowOff>
    </xdr:from>
    <xdr:to>
      <xdr:col>14</xdr:col>
      <xdr:colOff>583350</xdr:colOff>
      <xdr:row>43</xdr:row>
      <xdr:rowOff>76200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66675</xdr:colOff>
      <xdr:row>44</xdr:row>
      <xdr:rowOff>0</xdr:rowOff>
    </xdr:from>
    <xdr:to>
      <xdr:col>7</xdr:col>
      <xdr:colOff>154725</xdr:colOff>
      <xdr:row>58</xdr:row>
      <xdr:rowOff>76200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219075</xdr:colOff>
      <xdr:row>44</xdr:row>
      <xdr:rowOff>0</xdr:rowOff>
    </xdr:from>
    <xdr:to>
      <xdr:col>14</xdr:col>
      <xdr:colOff>583350</xdr:colOff>
      <xdr:row>58</xdr:row>
      <xdr:rowOff>76200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</xdr:col>
      <xdr:colOff>66675</xdr:colOff>
      <xdr:row>59</xdr:row>
      <xdr:rowOff>0</xdr:rowOff>
    </xdr:from>
    <xdr:to>
      <xdr:col>7</xdr:col>
      <xdr:colOff>154725</xdr:colOff>
      <xdr:row>73</xdr:row>
      <xdr:rowOff>76200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219075</xdr:colOff>
      <xdr:row>59</xdr:row>
      <xdr:rowOff>0</xdr:rowOff>
    </xdr:from>
    <xdr:to>
      <xdr:col>14</xdr:col>
      <xdr:colOff>583350</xdr:colOff>
      <xdr:row>73</xdr:row>
      <xdr:rowOff>76200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absolute">
    <xdr:from>
      <xdr:col>1</xdr:col>
      <xdr:colOff>1400170</xdr:colOff>
      <xdr:row>0</xdr:row>
      <xdr:rowOff>0</xdr:rowOff>
    </xdr:from>
    <xdr:to>
      <xdr:col>3</xdr:col>
      <xdr:colOff>276220</xdr:colOff>
      <xdr:row>0</xdr:row>
      <xdr:rowOff>428625</xdr:rowOff>
    </xdr:to>
    <xdr:sp macro="" textlink="">
      <xdr:nvSpPr>
        <xdr:cNvPr id="10" name="Retângulo 9">
          <a:hlinkClick xmlns:r="http://schemas.openxmlformats.org/officeDocument/2006/relationships" r:id="rId9"/>
        </xdr:cNvPr>
        <xdr:cNvSpPr/>
      </xdr:nvSpPr>
      <xdr:spPr>
        <a:xfrm>
          <a:off x="1581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3</xdr:col>
      <xdr:colOff>390520</xdr:colOff>
      <xdr:row>0</xdr:row>
      <xdr:rowOff>0</xdr:rowOff>
    </xdr:from>
    <xdr:to>
      <xdr:col>5</xdr:col>
      <xdr:colOff>219070</xdr:colOff>
      <xdr:row>0</xdr:row>
      <xdr:rowOff>428625</xdr:rowOff>
    </xdr:to>
    <xdr:sp macro="" textlink="">
      <xdr:nvSpPr>
        <xdr:cNvPr id="11" name="Retângulo 10">
          <a:hlinkClick xmlns:r="http://schemas.openxmlformats.org/officeDocument/2006/relationships" r:id="rId10"/>
        </xdr:cNvPr>
        <xdr:cNvSpPr/>
      </xdr:nvSpPr>
      <xdr:spPr>
        <a:xfrm>
          <a:off x="28003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5</xdr:col>
      <xdr:colOff>333370</xdr:colOff>
      <xdr:row>0</xdr:row>
      <xdr:rowOff>0</xdr:rowOff>
    </xdr:from>
    <xdr:to>
      <xdr:col>7</xdr:col>
      <xdr:colOff>161920</xdr:colOff>
      <xdr:row>0</xdr:row>
      <xdr:rowOff>428625</xdr:rowOff>
    </xdr:to>
    <xdr:sp macro="" textlink="">
      <xdr:nvSpPr>
        <xdr:cNvPr id="12" name="Retângulo 11">
          <a:hlinkClick xmlns:r="http://schemas.openxmlformats.org/officeDocument/2006/relationships" r:id="rId11"/>
        </xdr:cNvPr>
        <xdr:cNvSpPr/>
      </xdr:nvSpPr>
      <xdr:spPr>
        <a:xfrm>
          <a:off x="40195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7</xdr:col>
      <xdr:colOff>276220</xdr:colOff>
      <xdr:row>0</xdr:row>
      <xdr:rowOff>0</xdr:rowOff>
    </xdr:from>
    <xdr:to>
      <xdr:col>9</xdr:col>
      <xdr:colOff>104770</xdr:colOff>
      <xdr:row>0</xdr:row>
      <xdr:rowOff>428625</xdr:rowOff>
    </xdr:to>
    <xdr:sp macro="" textlink="">
      <xdr:nvSpPr>
        <xdr:cNvPr id="13" name="Retângulo 12">
          <a:hlinkClick xmlns:r="http://schemas.openxmlformats.org/officeDocument/2006/relationships" r:id="rId12"/>
        </xdr:cNvPr>
        <xdr:cNvSpPr/>
      </xdr:nvSpPr>
      <xdr:spPr>
        <a:xfrm>
          <a:off x="52387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9</xdr:col>
      <xdr:colOff>219070</xdr:colOff>
      <xdr:row>0</xdr:row>
      <xdr:rowOff>0</xdr:rowOff>
    </xdr:from>
    <xdr:to>
      <xdr:col>11</xdr:col>
      <xdr:colOff>47620</xdr:colOff>
      <xdr:row>0</xdr:row>
      <xdr:rowOff>428625</xdr:rowOff>
    </xdr:to>
    <xdr:sp macro="" textlink="">
      <xdr:nvSpPr>
        <xdr:cNvPr id="14" name="Retângulo 13">
          <a:hlinkClick xmlns:r="http://schemas.openxmlformats.org/officeDocument/2006/relationships" r:id="rId13"/>
        </xdr:cNvPr>
        <xdr:cNvSpPr/>
      </xdr:nvSpPr>
      <xdr:spPr>
        <a:xfrm>
          <a:off x="6457945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13</xdr:col>
      <xdr:colOff>85720</xdr:colOff>
      <xdr:row>0</xdr:row>
      <xdr:rowOff>0</xdr:rowOff>
    </xdr:from>
    <xdr:to>
      <xdr:col>14</xdr:col>
      <xdr:colOff>552445</xdr:colOff>
      <xdr:row>0</xdr:row>
      <xdr:rowOff>428625</xdr:rowOff>
    </xdr:to>
    <xdr:sp macro="" textlink="">
      <xdr:nvSpPr>
        <xdr:cNvPr id="15" name="Retângulo 14">
          <a:hlinkClick xmlns:r="http://schemas.openxmlformats.org/officeDocument/2006/relationships" r:id="rId14"/>
        </xdr:cNvPr>
        <xdr:cNvSpPr/>
      </xdr:nvSpPr>
      <xdr:spPr>
        <a:xfrm>
          <a:off x="887729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11</xdr:col>
      <xdr:colOff>161920</xdr:colOff>
      <xdr:row>0</xdr:row>
      <xdr:rowOff>0</xdr:rowOff>
    </xdr:from>
    <xdr:to>
      <xdr:col>12</xdr:col>
      <xdr:colOff>628645</xdr:colOff>
      <xdr:row>0</xdr:row>
      <xdr:rowOff>428625</xdr:rowOff>
    </xdr:to>
    <xdr:sp macro="" textlink="">
      <xdr:nvSpPr>
        <xdr:cNvPr id="17" name="Retângulo 16">
          <a:hlinkClick xmlns:r="http://schemas.openxmlformats.org/officeDocument/2006/relationships" r:id="rId15"/>
        </xdr:cNvPr>
        <xdr:cNvSpPr/>
      </xdr:nvSpPr>
      <xdr:spPr>
        <a:xfrm>
          <a:off x="7677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 editAs="absolute">
    <xdr:from>
      <xdr:col>1</xdr:col>
      <xdr:colOff>1400170</xdr:colOff>
      <xdr:row>1</xdr:row>
      <xdr:rowOff>19051</xdr:rowOff>
    </xdr:from>
    <xdr:to>
      <xdr:col>3</xdr:col>
      <xdr:colOff>276220</xdr:colOff>
      <xdr:row>2</xdr:row>
      <xdr:rowOff>28576</xdr:rowOff>
    </xdr:to>
    <xdr:sp macro="" textlink="">
      <xdr:nvSpPr>
        <xdr:cNvPr id="19" name="Retângulo 18">
          <a:hlinkClick xmlns:r="http://schemas.openxmlformats.org/officeDocument/2006/relationships" r:id="rId13"/>
        </xdr:cNvPr>
        <xdr:cNvSpPr/>
      </xdr:nvSpPr>
      <xdr:spPr>
        <a:xfrm>
          <a:off x="1581145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Anual</a:t>
          </a:r>
        </a:p>
      </xdr:txBody>
    </xdr:sp>
    <xdr:clientData/>
  </xdr:twoCellAnchor>
  <xdr:twoCellAnchor editAs="absolute">
    <xdr:from>
      <xdr:col>3</xdr:col>
      <xdr:colOff>371475</xdr:colOff>
      <xdr:row>1</xdr:row>
      <xdr:rowOff>19051</xdr:rowOff>
    </xdr:from>
    <xdr:to>
      <xdr:col>5</xdr:col>
      <xdr:colOff>200025</xdr:colOff>
      <xdr:row>2</xdr:row>
      <xdr:rowOff>28576</xdr:rowOff>
    </xdr:to>
    <xdr:sp macro="" textlink="">
      <xdr:nvSpPr>
        <xdr:cNvPr id="20" name="Retângulo 19">
          <a:hlinkClick xmlns:r="http://schemas.openxmlformats.org/officeDocument/2006/relationships" r:id="rId16"/>
        </xdr:cNvPr>
        <xdr:cNvSpPr/>
      </xdr:nvSpPr>
      <xdr:spPr>
        <a:xfrm>
          <a:off x="2781300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Mensal</a:t>
          </a:r>
        </a:p>
      </xdr:txBody>
    </xdr:sp>
    <xdr:clientData/>
  </xdr:twoCellAnchor>
  <xdr:twoCellAnchor editAs="absolute">
    <xdr:from>
      <xdr:col>5</xdr:col>
      <xdr:colOff>314325</xdr:colOff>
      <xdr:row>1</xdr:row>
      <xdr:rowOff>19051</xdr:rowOff>
    </xdr:from>
    <xdr:to>
      <xdr:col>7</xdr:col>
      <xdr:colOff>142875</xdr:colOff>
      <xdr:row>2</xdr:row>
      <xdr:rowOff>28576</xdr:rowOff>
    </xdr:to>
    <xdr:sp macro="" textlink="">
      <xdr:nvSpPr>
        <xdr:cNvPr id="21" name="Retângulo 20">
          <a:hlinkClick xmlns:r="http://schemas.openxmlformats.org/officeDocument/2006/relationships" r:id="rId17"/>
        </xdr:cNvPr>
        <xdr:cNvSpPr/>
      </xdr:nvSpPr>
      <xdr:spPr>
        <a:xfrm>
          <a:off x="4000500" y="457201"/>
          <a:ext cx="1104900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Cliente</a:t>
          </a:r>
        </a:p>
      </xdr:txBody>
    </xdr:sp>
    <xdr:clientData/>
  </xdr:twoCellAnchor>
  <xdr:twoCellAnchor editAs="absolute">
    <xdr:from>
      <xdr:col>7</xdr:col>
      <xdr:colOff>247650</xdr:colOff>
      <xdr:row>1</xdr:row>
      <xdr:rowOff>19051</xdr:rowOff>
    </xdr:from>
    <xdr:to>
      <xdr:col>9</xdr:col>
      <xdr:colOff>76200</xdr:colOff>
      <xdr:row>2</xdr:row>
      <xdr:rowOff>28576</xdr:rowOff>
    </xdr:to>
    <xdr:sp macro="" textlink="">
      <xdr:nvSpPr>
        <xdr:cNvPr id="22" name="Retângulo 21">
          <a:hlinkClick xmlns:r="http://schemas.openxmlformats.org/officeDocument/2006/relationships" r:id="rId18"/>
        </xdr:cNvPr>
        <xdr:cNvSpPr/>
      </xdr:nvSpPr>
      <xdr:spPr>
        <a:xfrm>
          <a:off x="5210175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Funcionário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971025</xdr:colOff>
      <xdr:row>1</xdr:row>
      <xdr:rowOff>14410</xdr:rowOff>
    </xdr:to>
    <xdr:pic>
      <xdr:nvPicPr>
        <xdr:cNvPr id="23" name="Imagem 22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000" cy="45256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46</xdr:row>
      <xdr:rowOff>95250</xdr:rowOff>
    </xdr:from>
    <xdr:to>
      <xdr:col>32</xdr:col>
      <xdr:colOff>257175</xdr:colOff>
      <xdr:row>65</xdr:row>
      <xdr:rowOff>75750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66674</xdr:colOff>
      <xdr:row>83</xdr:row>
      <xdr:rowOff>76200</xdr:rowOff>
    </xdr:from>
    <xdr:to>
      <xdr:col>32</xdr:col>
      <xdr:colOff>247649</xdr:colOff>
      <xdr:row>102</xdr:row>
      <xdr:rowOff>56700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95249</xdr:colOff>
      <xdr:row>120</xdr:row>
      <xdr:rowOff>76200</xdr:rowOff>
    </xdr:from>
    <xdr:to>
      <xdr:col>32</xdr:col>
      <xdr:colOff>257174</xdr:colOff>
      <xdr:row>139</xdr:row>
      <xdr:rowOff>56700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66675</xdr:colOff>
      <xdr:row>157</xdr:row>
      <xdr:rowOff>57150</xdr:rowOff>
    </xdr:from>
    <xdr:to>
      <xdr:col>32</xdr:col>
      <xdr:colOff>276225</xdr:colOff>
      <xdr:row>176</xdr:row>
      <xdr:rowOff>37650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66675</xdr:colOff>
      <xdr:row>194</xdr:row>
      <xdr:rowOff>85725</xdr:rowOff>
    </xdr:from>
    <xdr:to>
      <xdr:col>32</xdr:col>
      <xdr:colOff>266700</xdr:colOff>
      <xdr:row>213</xdr:row>
      <xdr:rowOff>66225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</xdr:col>
      <xdr:colOff>57150</xdr:colOff>
      <xdr:row>231</xdr:row>
      <xdr:rowOff>57150</xdr:rowOff>
    </xdr:from>
    <xdr:to>
      <xdr:col>32</xdr:col>
      <xdr:colOff>285750</xdr:colOff>
      <xdr:row>250</xdr:row>
      <xdr:rowOff>37650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1</xdr:col>
      <xdr:colOff>1400170</xdr:colOff>
      <xdr:row>0</xdr:row>
      <xdr:rowOff>0</xdr:rowOff>
    </xdr:from>
    <xdr:to>
      <xdr:col>4</xdr:col>
      <xdr:colOff>85720</xdr:colOff>
      <xdr:row>0</xdr:row>
      <xdr:rowOff>428625</xdr:rowOff>
    </xdr:to>
    <xdr:sp macro="" textlink="">
      <xdr:nvSpPr>
        <xdr:cNvPr id="8" name="Retângulo 7">
          <a:hlinkClick xmlns:r="http://schemas.openxmlformats.org/officeDocument/2006/relationships" r:id="rId7"/>
        </xdr:cNvPr>
        <xdr:cNvSpPr/>
      </xdr:nvSpPr>
      <xdr:spPr>
        <a:xfrm>
          <a:off x="1581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4</xdr:col>
      <xdr:colOff>200020</xdr:colOff>
      <xdr:row>0</xdr:row>
      <xdr:rowOff>0</xdr:rowOff>
    </xdr:from>
    <xdr:to>
      <xdr:col>7</xdr:col>
      <xdr:colOff>304795</xdr:colOff>
      <xdr:row>0</xdr:row>
      <xdr:rowOff>428625</xdr:rowOff>
    </xdr:to>
    <xdr:sp macro="" textlink="">
      <xdr:nvSpPr>
        <xdr:cNvPr id="9" name="Retângulo 8">
          <a:hlinkClick xmlns:r="http://schemas.openxmlformats.org/officeDocument/2006/relationships" r:id="rId8"/>
        </xdr:cNvPr>
        <xdr:cNvSpPr/>
      </xdr:nvSpPr>
      <xdr:spPr>
        <a:xfrm>
          <a:off x="28003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8</xdr:col>
      <xdr:colOff>85720</xdr:colOff>
      <xdr:row>0</xdr:row>
      <xdr:rowOff>0</xdr:rowOff>
    </xdr:from>
    <xdr:to>
      <xdr:col>11</xdr:col>
      <xdr:colOff>190495</xdr:colOff>
      <xdr:row>0</xdr:row>
      <xdr:rowOff>428625</xdr:rowOff>
    </xdr:to>
    <xdr:sp macro="" textlink="">
      <xdr:nvSpPr>
        <xdr:cNvPr id="10" name="Retângulo 9">
          <a:hlinkClick xmlns:r="http://schemas.openxmlformats.org/officeDocument/2006/relationships" r:id="rId9"/>
        </xdr:cNvPr>
        <xdr:cNvSpPr/>
      </xdr:nvSpPr>
      <xdr:spPr>
        <a:xfrm>
          <a:off x="40195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11</xdr:col>
      <xdr:colOff>304795</xdr:colOff>
      <xdr:row>0</xdr:row>
      <xdr:rowOff>0</xdr:rowOff>
    </xdr:from>
    <xdr:to>
      <xdr:col>15</xdr:col>
      <xdr:colOff>76195</xdr:colOff>
      <xdr:row>0</xdr:row>
      <xdr:rowOff>428625</xdr:rowOff>
    </xdr:to>
    <xdr:sp macro="" textlink="">
      <xdr:nvSpPr>
        <xdr:cNvPr id="11" name="Retângulo 10">
          <a:hlinkClick xmlns:r="http://schemas.openxmlformats.org/officeDocument/2006/relationships" r:id="rId10"/>
        </xdr:cNvPr>
        <xdr:cNvSpPr/>
      </xdr:nvSpPr>
      <xdr:spPr>
        <a:xfrm>
          <a:off x="52387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15</xdr:col>
      <xdr:colOff>190495</xdr:colOff>
      <xdr:row>0</xdr:row>
      <xdr:rowOff>0</xdr:rowOff>
    </xdr:from>
    <xdr:to>
      <xdr:col>18</xdr:col>
      <xdr:colOff>295270</xdr:colOff>
      <xdr:row>0</xdr:row>
      <xdr:rowOff>428625</xdr:rowOff>
    </xdr:to>
    <xdr:sp macro="" textlink="">
      <xdr:nvSpPr>
        <xdr:cNvPr id="12" name="Retângulo 11">
          <a:hlinkClick xmlns:r="http://schemas.openxmlformats.org/officeDocument/2006/relationships" r:id="rId11"/>
        </xdr:cNvPr>
        <xdr:cNvSpPr/>
      </xdr:nvSpPr>
      <xdr:spPr>
        <a:xfrm>
          <a:off x="6457945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22</xdr:col>
      <xdr:colOff>276220</xdr:colOff>
      <xdr:row>0</xdr:row>
      <xdr:rowOff>0</xdr:rowOff>
    </xdr:from>
    <xdr:to>
      <xdr:col>26</xdr:col>
      <xdr:colOff>47620</xdr:colOff>
      <xdr:row>0</xdr:row>
      <xdr:rowOff>428625</xdr:rowOff>
    </xdr:to>
    <xdr:sp macro="" textlink="">
      <xdr:nvSpPr>
        <xdr:cNvPr id="13" name="Retângulo 12">
          <a:hlinkClick xmlns:r="http://schemas.openxmlformats.org/officeDocument/2006/relationships" r:id="rId12"/>
        </xdr:cNvPr>
        <xdr:cNvSpPr/>
      </xdr:nvSpPr>
      <xdr:spPr>
        <a:xfrm>
          <a:off x="887729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19</xdr:col>
      <xdr:colOff>76195</xdr:colOff>
      <xdr:row>0</xdr:row>
      <xdr:rowOff>0</xdr:rowOff>
    </xdr:from>
    <xdr:to>
      <xdr:col>22</xdr:col>
      <xdr:colOff>180970</xdr:colOff>
      <xdr:row>0</xdr:row>
      <xdr:rowOff>428625</xdr:rowOff>
    </xdr:to>
    <xdr:sp macro="" textlink="">
      <xdr:nvSpPr>
        <xdr:cNvPr id="15" name="Retângulo 14">
          <a:hlinkClick xmlns:r="http://schemas.openxmlformats.org/officeDocument/2006/relationships" r:id="rId13"/>
        </xdr:cNvPr>
        <xdr:cNvSpPr/>
      </xdr:nvSpPr>
      <xdr:spPr>
        <a:xfrm>
          <a:off x="7677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 editAs="absolute">
    <xdr:from>
      <xdr:col>1</xdr:col>
      <xdr:colOff>1400170</xdr:colOff>
      <xdr:row>1</xdr:row>
      <xdr:rowOff>19051</xdr:rowOff>
    </xdr:from>
    <xdr:to>
      <xdr:col>4</xdr:col>
      <xdr:colOff>85720</xdr:colOff>
      <xdr:row>2</xdr:row>
      <xdr:rowOff>28576</xdr:rowOff>
    </xdr:to>
    <xdr:sp macro="" textlink="">
      <xdr:nvSpPr>
        <xdr:cNvPr id="17" name="Retângulo 16">
          <a:hlinkClick xmlns:r="http://schemas.openxmlformats.org/officeDocument/2006/relationships" r:id="rId11"/>
        </xdr:cNvPr>
        <xdr:cNvSpPr/>
      </xdr:nvSpPr>
      <xdr:spPr>
        <a:xfrm>
          <a:off x="1581145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Anual</a:t>
          </a:r>
        </a:p>
      </xdr:txBody>
    </xdr:sp>
    <xdr:clientData/>
  </xdr:twoCellAnchor>
  <xdr:twoCellAnchor editAs="absolute">
    <xdr:from>
      <xdr:col>4</xdr:col>
      <xdr:colOff>180975</xdr:colOff>
      <xdr:row>1</xdr:row>
      <xdr:rowOff>19051</xdr:rowOff>
    </xdr:from>
    <xdr:to>
      <xdr:col>7</xdr:col>
      <xdr:colOff>285750</xdr:colOff>
      <xdr:row>2</xdr:row>
      <xdr:rowOff>28576</xdr:rowOff>
    </xdr:to>
    <xdr:sp macro="" textlink="">
      <xdr:nvSpPr>
        <xdr:cNvPr id="18" name="Retângulo 17">
          <a:hlinkClick xmlns:r="http://schemas.openxmlformats.org/officeDocument/2006/relationships" r:id="rId14"/>
        </xdr:cNvPr>
        <xdr:cNvSpPr/>
      </xdr:nvSpPr>
      <xdr:spPr>
        <a:xfrm>
          <a:off x="2781300" y="457201"/>
          <a:ext cx="1104900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Mensal</a:t>
          </a:r>
        </a:p>
      </xdr:txBody>
    </xdr:sp>
    <xdr:clientData/>
  </xdr:twoCellAnchor>
  <xdr:twoCellAnchor editAs="absolute">
    <xdr:from>
      <xdr:col>8</xdr:col>
      <xdr:colOff>66675</xdr:colOff>
      <xdr:row>1</xdr:row>
      <xdr:rowOff>19051</xdr:rowOff>
    </xdr:from>
    <xdr:to>
      <xdr:col>11</xdr:col>
      <xdr:colOff>171450</xdr:colOff>
      <xdr:row>2</xdr:row>
      <xdr:rowOff>28576</xdr:rowOff>
    </xdr:to>
    <xdr:sp macro="" textlink="">
      <xdr:nvSpPr>
        <xdr:cNvPr id="19" name="Retângulo 18">
          <a:hlinkClick xmlns:r="http://schemas.openxmlformats.org/officeDocument/2006/relationships" r:id="rId15"/>
        </xdr:cNvPr>
        <xdr:cNvSpPr/>
      </xdr:nvSpPr>
      <xdr:spPr>
        <a:xfrm>
          <a:off x="4000500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Cliente</a:t>
          </a:r>
        </a:p>
      </xdr:txBody>
    </xdr:sp>
    <xdr:clientData/>
  </xdr:twoCellAnchor>
  <xdr:twoCellAnchor editAs="absolute">
    <xdr:from>
      <xdr:col>11</xdr:col>
      <xdr:colOff>276225</xdr:colOff>
      <xdr:row>1</xdr:row>
      <xdr:rowOff>19051</xdr:rowOff>
    </xdr:from>
    <xdr:to>
      <xdr:col>15</xdr:col>
      <xdr:colOff>47625</xdr:colOff>
      <xdr:row>2</xdr:row>
      <xdr:rowOff>28576</xdr:rowOff>
    </xdr:to>
    <xdr:sp macro="" textlink="">
      <xdr:nvSpPr>
        <xdr:cNvPr id="20" name="Retângulo 19">
          <a:hlinkClick xmlns:r="http://schemas.openxmlformats.org/officeDocument/2006/relationships" r:id="rId16"/>
        </xdr:cNvPr>
        <xdr:cNvSpPr/>
      </xdr:nvSpPr>
      <xdr:spPr>
        <a:xfrm>
          <a:off x="5210175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Funcionário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971025</xdr:colOff>
      <xdr:row>1</xdr:row>
      <xdr:rowOff>14410</xdr:rowOff>
    </xdr:to>
    <xdr:pic>
      <xdr:nvPicPr>
        <xdr:cNvPr id="21" name="Imagem 20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000" cy="45256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44</xdr:row>
      <xdr:rowOff>104775</xdr:rowOff>
    </xdr:from>
    <xdr:to>
      <xdr:col>14</xdr:col>
      <xdr:colOff>561975</xdr:colOff>
      <xdr:row>59</xdr:row>
      <xdr:rowOff>171450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66674</xdr:colOff>
      <xdr:row>60</xdr:row>
      <xdr:rowOff>38101</xdr:rowOff>
    </xdr:from>
    <xdr:to>
      <xdr:col>7</xdr:col>
      <xdr:colOff>76199</xdr:colOff>
      <xdr:row>74</xdr:row>
      <xdr:rowOff>66676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142875</xdr:colOff>
      <xdr:row>60</xdr:row>
      <xdr:rowOff>38101</xdr:rowOff>
    </xdr:from>
    <xdr:to>
      <xdr:col>14</xdr:col>
      <xdr:colOff>561975</xdr:colOff>
      <xdr:row>74</xdr:row>
      <xdr:rowOff>67501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76200</xdr:colOff>
      <xdr:row>92</xdr:row>
      <xdr:rowOff>114300</xdr:rowOff>
    </xdr:from>
    <xdr:to>
      <xdr:col>14</xdr:col>
      <xdr:colOff>542925</xdr:colOff>
      <xdr:row>107</xdr:row>
      <xdr:rowOff>180000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76200</xdr:colOff>
      <xdr:row>108</xdr:row>
      <xdr:rowOff>38100</xdr:rowOff>
    </xdr:from>
    <xdr:to>
      <xdr:col>7</xdr:col>
      <xdr:colOff>76200</xdr:colOff>
      <xdr:row>122</xdr:row>
      <xdr:rowOff>67500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133350</xdr:colOff>
      <xdr:row>108</xdr:row>
      <xdr:rowOff>38100</xdr:rowOff>
    </xdr:from>
    <xdr:to>
      <xdr:col>14</xdr:col>
      <xdr:colOff>542925</xdr:colOff>
      <xdr:row>122</xdr:row>
      <xdr:rowOff>67500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66675</xdr:colOff>
      <xdr:row>140</xdr:row>
      <xdr:rowOff>76200</xdr:rowOff>
    </xdr:from>
    <xdr:to>
      <xdr:col>14</xdr:col>
      <xdr:colOff>552450</xdr:colOff>
      <xdr:row>155</xdr:row>
      <xdr:rowOff>141900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66674</xdr:colOff>
      <xdr:row>156</xdr:row>
      <xdr:rowOff>9525</xdr:rowOff>
    </xdr:from>
    <xdr:to>
      <xdr:col>7</xdr:col>
      <xdr:colOff>76199</xdr:colOff>
      <xdr:row>170</xdr:row>
      <xdr:rowOff>85725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133350</xdr:colOff>
      <xdr:row>156</xdr:row>
      <xdr:rowOff>9525</xdr:rowOff>
    </xdr:from>
    <xdr:to>
      <xdr:col>14</xdr:col>
      <xdr:colOff>552450</xdr:colOff>
      <xdr:row>170</xdr:row>
      <xdr:rowOff>85725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57150</xdr:colOff>
      <xdr:row>188</xdr:row>
      <xdr:rowOff>76200</xdr:rowOff>
    </xdr:from>
    <xdr:to>
      <xdr:col>14</xdr:col>
      <xdr:colOff>552450</xdr:colOff>
      <xdr:row>203</xdr:row>
      <xdr:rowOff>141900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57150</xdr:colOff>
      <xdr:row>204</xdr:row>
      <xdr:rowOff>19050</xdr:rowOff>
    </xdr:from>
    <xdr:to>
      <xdr:col>7</xdr:col>
      <xdr:colOff>76200</xdr:colOff>
      <xdr:row>218</xdr:row>
      <xdr:rowOff>95250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142875</xdr:colOff>
      <xdr:row>204</xdr:row>
      <xdr:rowOff>19050</xdr:rowOff>
    </xdr:from>
    <xdr:to>
      <xdr:col>14</xdr:col>
      <xdr:colOff>552450</xdr:colOff>
      <xdr:row>218</xdr:row>
      <xdr:rowOff>95250</xdr:rowOff>
    </xdr:to>
    <xdr:graphicFrame macro="">
      <xdr:nvGraphicFramePr>
        <xdr:cNvPr id="13" name="Gráfico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76200</xdr:colOff>
      <xdr:row>236</xdr:row>
      <xdr:rowOff>95250</xdr:rowOff>
    </xdr:from>
    <xdr:to>
      <xdr:col>14</xdr:col>
      <xdr:colOff>552450</xdr:colOff>
      <xdr:row>251</xdr:row>
      <xdr:rowOff>160950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76199</xdr:colOff>
      <xdr:row>252</xdr:row>
      <xdr:rowOff>28575</xdr:rowOff>
    </xdr:from>
    <xdr:to>
      <xdr:col>7</xdr:col>
      <xdr:colOff>85724</xdr:colOff>
      <xdr:row>266</xdr:row>
      <xdr:rowOff>104775</xdr:rowOff>
    </xdr:to>
    <xdr:graphicFrame macro="">
      <xdr:nvGraphicFramePr>
        <xdr:cNvPr id="15" name="Gráfico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171450</xdr:colOff>
      <xdr:row>252</xdr:row>
      <xdr:rowOff>28575</xdr:rowOff>
    </xdr:from>
    <xdr:to>
      <xdr:col>14</xdr:col>
      <xdr:colOff>552450</xdr:colOff>
      <xdr:row>266</xdr:row>
      <xdr:rowOff>104775</xdr:rowOff>
    </xdr:to>
    <xdr:graphicFrame macro="">
      <xdr:nvGraphicFramePr>
        <xdr:cNvPr id="16" name="Gráfico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66675</xdr:colOff>
      <xdr:row>284</xdr:row>
      <xdr:rowOff>104775</xdr:rowOff>
    </xdr:from>
    <xdr:to>
      <xdr:col>14</xdr:col>
      <xdr:colOff>561975</xdr:colOff>
      <xdr:row>299</xdr:row>
      <xdr:rowOff>170475</xdr:rowOff>
    </xdr:to>
    <xdr:graphicFrame macro="">
      <xdr:nvGraphicFramePr>
        <xdr:cNvPr id="17" name="Gráfico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66674</xdr:colOff>
      <xdr:row>300</xdr:row>
      <xdr:rowOff>19050</xdr:rowOff>
    </xdr:from>
    <xdr:to>
      <xdr:col>7</xdr:col>
      <xdr:colOff>95249</xdr:colOff>
      <xdr:row>314</xdr:row>
      <xdr:rowOff>95250</xdr:rowOff>
    </xdr:to>
    <xdr:graphicFrame macro="">
      <xdr:nvGraphicFramePr>
        <xdr:cNvPr id="18" name="Gráfico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7</xdr:col>
      <xdr:colOff>161925</xdr:colOff>
      <xdr:row>300</xdr:row>
      <xdr:rowOff>19050</xdr:rowOff>
    </xdr:from>
    <xdr:to>
      <xdr:col>14</xdr:col>
      <xdr:colOff>561975</xdr:colOff>
      <xdr:row>314</xdr:row>
      <xdr:rowOff>95250</xdr:rowOff>
    </xdr:to>
    <xdr:graphicFrame macro="">
      <xdr:nvGraphicFramePr>
        <xdr:cNvPr id="19" name="Gráfico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absolute">
    <xdr:from>
      <xdr:col>1</xdr:col>
      <xdr:colOff>1400170</xdr:colOff>
      <xdr:row>0</xdr:row>
      <xdr:rowOff>0</xdr:rowOff>
    </xdr:from>
    <xdr:to>
      <xdr:col>3</xdr:col>
      <xdr:colOff>276220</xdr:colOff>
      <xdr:row>0</xdr:row>
      <xdr:rowOff>428625</xdr:rowOff>
    </xdr:to>
    <xdr:sp macro="" textlink="">
      <xdr:nvSpPr>
        <xdr:cNvPr id="20" name="Retângulo 19">
          <a:hlinkClick xmlns:r="http://schemas.openxmlformats.org/officeDocument/2006/relationships" r:id="rId19"/>
        </xdr:cNvPr>
        <xdr:cNvSpPr/>
      </xdr:nvSpPr>
      <xdr:spPr>
        <a:xfrm>
          <a:off x="1581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3</xdr:col>
      <xdr:colOff>390520</xdr:colOff>
      <xdr:row>0</xdr:row>
      <xdr:rowOff>0</xdr:rowOff>
    </xdr:from>
    <xdr:to>
      <xdr:col>5</xdr:col>
      <xdr:colOff>276220</xdr:colOff>
      <xdr:row>0</xdr:row>
      <xdr:rowOff>428625</xdr:rowOff>
    </xdr:to>
    <xdr:sp macro="" textlink="">
      <xdr:nvSpPr>
        <xdr:cNvPr id="21" name="Retângulo 20">
          <a:hlinkClick xmlns:r="http://schemas.openxmlformats.org/officeDocument/2006/relationships" r:id="rId20"/>
        </xdr:cNvPr>
        <xdr:cNvSpPr/>
      </xdr:nvSpPr>
      <xdr:spPr>
        <a:xfrm>
          <a:off x="28003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5</xdr:col>
      <xdr:colOff>390520</xdr:colOff>
      <xdr:row>0</xdr:row>
      <xdr:rowOff>0</xdr:rowOff>
    </xdr:from>
    <xdr:to>
      <xdr:col>7</xdr:col>
      <xdr:colOff>276220</xdr:colOff>
      <xdr:row>0</xdr:row>
      <xdr:rowOff>428625</xdr:rowOff>
    </xdr:to>
    <xdr:sp macro="" textlink="">
      <xdr:nvSpPr>
        <xdr:cNvPr id="22" name="Retângulo 21">
          <a:hlinkClick xmlns:r="http://schemas.openxmlformats.org/officeDocument/2006/relationships" r:id="rId21"/>
        </xdr:cNvPr>
        <xdr:cNvSpPr/>
      </xdr:nvSpPr>
      <xdr:spPr>
        <a:xfrm>
          <a:off x="40195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7</xdr:col>
      <xdr:colOff>390520</xdr:colOff>
      <xdr:row>0</xdr:row>
      <xdr:rowOff>0</xdr:rowOff>
    </xdr:from>
    <xdr:to>
      <xdr:col>9</xdr:col>
      <xdr:colOff>276220</xdr:colOff>
      <xdr:row>0</xdr:row>
      <xdr:rowOff>428625</xdr:rowOff>
    </xdr:to>
    <xdr:sp macro="" textlink="">
      <xdr:nvSpPr>
        <xdr:cNvPr id="23" name="Retângulo 22">
          <a:hlinkClick xmlns:r="http://schemas.openxmlformats.org/officeDocument/2006/relationships" r:id="rId22"/>
        </xdr:cNvPr>
        <xdr:cNvSpPr/>
      </xdr:nvSpPr>
      <xdr:spPr>
        <a:xfrm>
          <a:off x="52387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9</xdr:col>
      <xdr:colOff>390520</xdr:colOff>
      <xdr:row>0</xdr:row>
      <xdr:rowOff>0</xdr:rowOff>
    </xdr:from>
    <xdr:to>
      <xdr:col>11</xdr:col>
      <xdr:colOff>276220</xdr:colOff>
      <xdr:row>0</xdr:row>
      <xdr:rowOff>428625</xdr:rowOff>
    </xdr:to>
    <xdr:sp macro="" textlink="">
      <xdr:nvSpPr>
        <xdr:cNvPr id="24" name="Retângulo 23">
          <a:hlinkClick xmlns:r="http://schemas.openxmlformats.org/officeDocument/2006/relationships" r:id="rId23"/>
        </xdr:cNvPr>
        <xdr:cNvSpPr/>
      </xdr:nvSpPr>
      <xdr:spPr>
        <a:xfrm>
          <a:off x="6457945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13</xdr:col>
      <xdr:colOff>371470</xdr:colOff>
      <xdr:row>0</xdr:row>
      <xdr:rowOff>0</xdr:rowOff>
    </xdr:from>
    <xdr:to>
      <xdr:col>15</xdr:col>
      <xdr:colOff>257170</xdr:colOff>
      <xdr:row>0</xdr:row>
      <xdr:rowOff>428625</xdr:rowOff>
    </xdr:to>
    <xdr:sp macro="" textlink="">
      <xdr:nvSpPr>
        <xdr:cNvPr id="25" name="Retângulo 24">
          <a:hlinkClick xmlns:r="http://schemas.openxmlformats.org/officeDocument/2006/relationships" r:id="rId24"/>
        </xdr:cNvPr>
        <xdr:cNvSpPr/>
      </xdr:nvSpPr>
      <xdr:spPr>
        <a:xfrm>
          <a:off x="887729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11</xdr:col>
      <xdr:colOff>390520</xdr:colOff>
      <xdr:row>0</xdr:row>
      <xdr:rowOff>0</xdr:rowOff>
    </xdr:from>
    <xdr:to>
      <xdr:col>13</xdr:col>
      <xdr:colOff>276220</xdr:colOff>
      <xdr:row>0</xdr:row>
      <xdr:rowOff>428625</xdr:rowOff>
    </xdr:to>
    <xdr:sp macro="" textlink="">
      <xdr:nvSpPr>
        <xdr:cNvPr id="27" name="Retângulo 26">
          <a:hlinkClick xmlns:r="http://schemas.openxmlformats.org/officeDocument/2006/relationships" r:id="rId25"/>
        </xdr:cNvPr>
        <xdr:cNvSpPr/>
      </xdr:nvSpPr>
      <xdr:spPr>
        <a:xfrm>
          <a:off x="7677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 editAs="absolute">
    <xdr:from>
      <xdr:col>1</xdr:col>
      <xdr:colOff>1400170</xdr:colOff>
      <xdr:row>1</xdr:row>
      <xdr:rowOff>19051</xdr:rowOff>
    </xdr:from>
    <xdr:to>
      <xdr:col>3</xdr:col>
      <xdr:colOff>276220</xdr:colOff>
      <xdr:row>2</xdr:row>
      <xdr:rowOff>28576</xdr:rowOff>
    </xdr:to>
    <xdr:sp macro="" textlink="">
      <xdr:nvSpPr>
        <xdr:cNvPr id="28" name="Retângulo 27">
          <a:hlinkClick xmlns:r="http://schemas.openxmlformats.org/officeDocument/2006/relationships" r:id="rId23"/>
        </xdr:cNvPr>
        <xdr:cNvSpPr/>
      </xdr:nvSpPr>
      <xdr:spPr>
        <a:xfrm>
          <a:off x="1581145" y="457201"/>
          <a:ext cx="1104900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Anual</a:t>
          </a:r>
        </a:p>
      </xdr:txBody>
    </xdr:sp>
    <xdr:clientData/>
  </xdr:twoCellAnchor>
  <xdr:twoCellAnchor editAs="absolute">
    <xdr:from>
      <xdr:col>3</xdr:col>
      <xdr:colOff>371475</xdr:colOff>
      <xdr:row>1</xdr:row>
      <xdr:rowOff>19051</xdr:rowOff>
    </xdr:from>
    <xdr:to>
      <xdr:col>5</xdr:col>
      <xdr:colOff>257175</xdr:colOff>
      <xdr:row>2</xdr:row>
      <xdr:rowOff>28576</xdr:rowOff>
    </xdr:to>
    <xdr:sp macro="" textlink="">
      <xdr:nvSpPr>
        <xdr:cNvPr id="29" name="Retângulo 28">
          <a:hlinkClick xmlns:r="http://schemas.openxmlformats.org/officeDocument/2006/relationships" r:id="rId26"/>
        </xdr:cNvPr>
        <xdr:cNvSpPr/>
      </xdr:nvSpPr>
      <xdr:spPr>
        <a:xfrm>
          <a:off x="2781300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Mensal</a:t>
          </a:r>
        </a:p>
      </xdr:txBody>
    </xdr:sp>
    <xdr:clientData/>
  </xdr:twoCellAnchor>
  <xdr:twoCellAnchor editAs="absolute">
    <xdr:from>
      <xdr:col>5</xdr:col>
      <xdr:colOff>371475</xdr:colOff>
      <xdr:row>1</xdr:row>
      <xdr:rowOff>19051</xdr:rowOff>
    </xdr:from>
    <xdr:to>
      <xdr:col>7</xdr:col>
      <xdr:colOff>257175</xdr:colOff>
      <xdr:row>2</xdr:row>
      <xdr:rowOff>28576</xdr:rowOff>
    </xdr:to>
    <xdr:sp macro="" textlink="">
      <xdr:nvSpPr>
        <xdr:cNvPr id="30" name="Retângulo 29">
          <a:hlinkClick xmlns:r="http://schemas.openxmlformats.org/officeDocument/2006/relationships" r:id="rId27"/>
        </xdr:cNvPr>
        <xdr:cNvSpPr/>
      </xdr:nvSpPr>
      <xdr:spPr>
        <a:xfrm>
          <a:off x="4000500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Cliente</a:t>
          </a:r>
        </a:p>
      </xdr:txBody>
    </xdr:sp>
    <xdr:clientData/>
  </xdr:twoCellAnchor>
  <xdr:twoCellAnchor editAs="absolute">
    <xdr:from>
      <xdr:col>7</xdr:col>
      <xdr:colOff>361950</xdr:colOff>
      <xdr:row>1</xdr:row>
      <xdr:rowOff>19051</xdr:rowOff>
    </xdr:from>
    <xdr:to>
      <xdr:col>9</xdr:col>
      <xdr:colOff>247650</xdr:colOff>
      <xdr:row>2</xdr:row>
      <xdr:rowOff>28576</xdr:rowOff>
    </xdr:to>
    <xdr:sp macro="" textlink="">
      <xdr:nvSpPr>
        <xdr:cNvPr id="31" name="Retângulo 30">
          <a:hlinkClick xmlns:r="http://schemas.openxmlformats.org/officeDocument/2006/relationships" r:id="rId28"/>
        </xdr:cNvPr>
        <xdr:cNvSpPr/>
      </xdr:nvSpPr>
      <xdr:spPr>
        <a:xfrm>
          <a:off x="5210175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Funcionário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971025</xdr:colOff>
      <xdr:row>1</xdr:row>
      <xdr:rowOff>14410</xdr:rowOff>
    </xdr:to>
    <xdr:pic>
      <xdr:nvPicPr>
        <xdr:cNvPr id="32" name="Imagem 31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000" cy="4525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1400170</xdr:colOff>
      <xdr:row>0</xdr:row>
      <xdr:rowOff>0</xdr:rowOff>
    </xdr:from>
    <xdr:to>
      <xdr:col>2</xdr:col>
      <xdr:colOff>933445</xdr:colOff>
      <xdr:row>0</xdr:row>
      <xdr:rowOff>428625</xdr:rowOff>
    </xdr:to>
    <xdr:sp macro="" textlink="">
      <xdr:nvSpPr>
        <xdr:cNvPr id="9" name="Retângulo 8">
          <a:hlinkClick xmlns:r="http://schemas.openxmlformats.org/officeDocument/2006/relationships" r:id="rId1"/>
        </xdr:cNvPr>
        <xdr:cNvSpPr/>
      </xdr:nvSpPr>
      <xdr:spPr>
        <a:xfrm>
          <a:off x="1581145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2</xdr:col>
      <xdr:colOff>1047745</xdr:colOff>
      <xdr:row>0</xdr:row>
      <xdr:rowOff>0</xdr:rowOff>
    </xdr:from>
    <xdr:to>
      <xdr:col>2</xdr:col>
      <xdr:colOff>2152645</xdr:colOff>
      <xdr:row>0</xdr:row>
      <xdr:rowOff>428625</xdr:rowOff>
    </xdr:to>
    <xdr:sp macro="" textlink="">
      <xdr:nvSpPr>
        <xdr:cNvPr id="10" name="Retângulo 9">
          <a:hlinkClick xmlns:r="http://schemas.openxmlformats.org/officeDocument/2006/relationships" r:id="rId2"/>
        </xdr:cNvPr>
        <xdr:cNvSpPr/>
      </xdr:nvSpPr>
      <xdr:spPr>
        <a:xfrm>
          <a:off x="28003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2</xdr:col>
      <xdr:colOff>2266945</xdr:colOff>
      <xdr:row>0</xdr:row>
      <xdr:rowOff>0</xdr:rowOff>
    </xdr:from>
    <xdr:to>
      <xdr:col>3</xdr:col>
      <xdr:colOff>781045</xdr:colOff>
      <xdr:row>0</xdr:row>
      <xdr:rowOff>428625</xdr:rowOff>
    </xdr:to>
    <xdr:sp macro="" textlink="">
      <xdr:nvSpPr>
        <xdr:cNvPr id="11" name="Retângulo 10">
          <a:hlinkClick xmlns:r="http://schemas.openxmlformats.org/officeDocument/2006/relationships" r:id="rId3"/>
        </xdr:cNvPr>
        <xdr:cNvSpPr/>
      </xdr:nvSpPr>
      <xdr:spPr>
        <a:xfrm>
          <a:off x="40195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4</xdr:col>
      <xdr:colOff>9520</xdr:colOff>
      <xdr:row>0</xdr:row>
      <xdr:rowOff>0</xdr:rowOff>
    </xdr:from>
    <xdr:to>
      <xdr:col>5</xdr:col>
      <xdr:colOff>161920</xdr:colOff>
      <xdr:row>0</xdr:row>
      <xdr:rowOff>428625</xdr:rowOff>
    </xdr:to>
    <xdr:sp macro="" textlink="">
      <xdr:nvSpPr>
        <xdr:cNvPr id="12" name="Retângulo 11">
          <a:hlinkClick xmlns:r="http://schemas.openxmlformats.org/officeDocument/2006/relationships" r:id="rId4"/>
        </xdr:cNvPr>
        <xdr:cNvSpPr/>
      </xdr:nvSpPr>
      <xdr:spPr>
        <a:xfrm>
          <a:off x="52387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5</xdr:col>
      <xdr:colOff>276220</xdr:colOff>
      <xdr:row>0</xdr:row>
      <xdr:rowOff>0</xdr:rowOff>
    </xdr:from>
    <xdr:to>
      <xdr:col>5</xdr:col>
      <xdr:colOff>1381120</xdr:colOff>
      <xdr:row>0</xdr:row>
      <xdr:rowOff>428625</xdr:rowOff>
    </xdr:to>
    <xdr:sp macro="" textlink="">
      <xdr:nvSpPr>
        <xdr:cNvPr id="13" name="Retângulo 12">
          <a:hlinkClick xmlns:r="http://schemas.openxmlformats.org/officeDocument/2006/relationships" r:id="rId5"/>
        </xdr:cNvPr>
        <xdr:cNvSpPr/>
      </xdr:nvSpPr>
      <xdr:spPr>
        <a:xfrm>
          <a:off x="64579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6</xdr:col>
      <xdr:colOff>238120</xdr:colOff>
      <xdr:row>0</xdr:row>
      <xdr:rowOff>0</xdr:rowOff>
    </xdr:from>
    <xdr:to>
      <xdr:col>8</xdr:col>
      <xdr:colOff>123820</xdr:colOff>
      <xdr:row>0</xdr:row>
      <xdr:rowOff>428625</xdr:rowOff>
    </xdr:to>
    <xdr:sp macro="" textlink="">
      <xdr:nvSpPr>
        <xdr:cNvPr id="14" name="Retângulo 13">
          <a:hlinkClick xmlns:r="http://schemas.openxmlformats.org/officeDocument/2006/relationships" r:id="rId6"/>
        </xdr:cNvPr>
        <xdr:cNvSpPr/>
      </xdr:nvSpPr>
      <xdr:spPr>
        <a:xfrm>
          <a:off x="887729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5</xdr:col>
      <xdr:colOff>1495420</xdr:colOff>
      <xdr:row>0</xdr:row>
      <xdr:rowOff>0</xdr:rowOff>
    </xdr:from>
    <xdr:to>
      <xdr:col>6</xdr:col>
      <xdr:colOff>142870</xdr:colOff>
      <xdr:row>0</xdr:row>
      <xdr:rowOff>428625</xdr:rowOff>
    </xdr:to>
    <xdr:sp macro="" textlink="">
      <xdr:nvSpPr>
        <xdr:cNvPr id="16" name="Retângulo 15">
          <a:hlinkClick xmlns:r="http://schemas.openxmlformats.org/officeDocument/2006/relationships" r:id="rId7"/>
        </xdr:cNvPr>
        <xdr:cNvSpPr/>
      </xdr:nvSpPr>
      <xdr:spPr>
        <a:xfrm>
          <a:off x="7677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 editAs="absolute">
    <xdr:from>
      <xdr:col>1</xdr:col>
      <xdr:colOff>1400170</xdr:colOff>
      <xdr:row>1</xdr:row>
      <xdr:rowOff>19051</xdr:rowOff>
    </xdr:from>
    <xdr:to>
      <xdr:col>2</xdr:col>
      <xdr:colOff>933445</xdr:colOff>
      <xdr:row>2</xdr:row>
      <xdr:rowOff>28576</xdr:rowOff>
    </xdr:to>
    <xdr:sp macro="" textlink="">
      <xdr:nvSpPr>
        <xdr:cNvPr id="18" name="Retângulo 17">
          <a:hlinkClick xmlns:r="http://schemas.openxmlformats.org/officeDocument/2006/relationships" r:id="rId1"/>
        </xdr:cNvPr>
        <xdr:cNvSpPr/>
      </xdr:nvSpPr>
      <xdr:spPr>
        <a:xfrm>
          <a:off x="1581145" y="457201"/>
          <a:ext cx="1104900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Clientes</a:t>
          </a:r>
        </a:p>
      </xdr:txBody>
    </xdr:sp>
    <xdr:clientData/>
  </xdr:twoCellAnchor>
  <xdr:twoCellAnchor editAs="absolute">
    <xdr:from>
      <xdr:col>2</xdr:col>
      <xdr:colOff>1028700</xdr:colOff>
      <xdr:row>1</xdr:row>
      <xdr:rowOff>19051</xdr:rowOff>
    </xdr:from>
    <xdr:to>
      <xdr:col>2</xdr:col>
      <xdr:colOff>2133600</xdr:colOff>
      <xdr:row>2</xdr:row>
      <xdr:rowOff>28576</xdr:rowOff>
    </xdr:to>
    <xdr:sp macro="" textlink="">
      <xdr:nvSpPr>
        <xdr:cNvPr id="19" name="Retângulo 18">
          <a:hlinkClick xmlns:r="http://schemas.openxmlformats.org/officeDocument/2006/relationships" r:id="rId8"/>
        </xdr:cNvPr>
        <xdr:cNvSpPr/>
      </xdr:nvSpPr>
      <xdr:spPr>
        <a:xfrm>
          <a:off x="2781300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Funcionários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971025</xdr:colOff>
      <xdr:row>1</xdr:row>
      <xdr:rowOff>14410</xdr:rowOff>
    </xdr:to>
    <xdr:pic>
      <xdr:nvPicPr>
        <xdr:cNvPr id="15" name="Imagem 14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000" cy="4525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1400170</xdr:colOff>
      <xdr:row>0</xdr:row>
      <xdr:rowOff>0</xdr:rowOff>
    </xdr:from>
    <xdr:to>
      <xdr:col>2</xdr:col>
      <xdr:colOff>114295</xdr:colOff>
      <xdr:row>0</xdr:row>
      <xdr:rowOff>428625</xdr:rowOff>
    </xdr:to>
    <xdr:sp macro="" textlink="">
      <xdr:nvSpPr>
        <xdr:cNvPr id="2" name="Retângulo 1">
          <a:hlinkClick xmlns:r="http://schemas.openxmlformats.org/officeDocument/2006/relationships" r:id="rId1"/>
        </xdr:cNvPr>
        <xdr:cNvSpPr/>
      </xdr:nvSpPr>
      <xdr:spPr>
        <a:xfrm>
          <a:off x="1581145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2</xdr:col>
      <xdr:colOff>228595</xdr:colOff>
      <xdr:row>0</xdr:row>
      <xdr:rowOff>0</xdr:rowOff>
    </xdr:from>
    <xdr:to>
      <xdr:col>3</xdr:col>
      <xdr:colOff>704845</xdr:colOff>
      <xdr:row>0</xdr:row>
      <xdr:rowOff>428625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28003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3</xdr:col>
      <xdr:colOff>819145</xdr:colOff>
      <xdr:row>0</xdr:row>
      <xdr:rowOff>0</xdr:rowOff>
    </xdr:from>
    <xdr:to>
      <xdr:col>5</xdr:col>
      <xdr:colOff>95245</xdr:colOff>
      <xdr:row>0</xdr:row>
      <xdr:rowOff>428625</xdr:rowOff>
    </xdr:to>
    <xdr:sp macro="" textlink="">
      <xdr:nvSpPr>
        <xdr:cNvPr id="4" name="Retângulo 3">
          <a:hlinkClick xmlns:r="http://schemas.openxmlformats.org/officeDocument/2006/relationships" r:id="rId3"/>
        </xdr:cNvPr>
        <xdr:cNvSpPr/>
      </xdr:nvSpPr>
      <xdr:spPr>
        <a:xfrm>
          <a:off x="40195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5</xdr:col>
      <xdr:colOff>209545</xdr:colOff>
      <xdr:row>0</xdr:row>
      <xdr:rowOff>0</xdr:rowOff>
    </xdr:from>
    <xdr:to>
      <xdr:col>5</xdr:col>
      <xdr:colOff>1314445</xdr:colOff>
      <xdr:row>0</xdr:row>
      <xdr:rowOff>428625</xdr:rowOff>
    </xdr:to>
    <xdr:sp macro="" textlink="">
      <xdr:nvSpPr>
        <xdr:cNvPr id="5" name="Retângulo 4">
          <a:hlinkClick xmlns:r="http://schemas.openxmlformats.org/officeDocument/2006/relationships" r:id="rId4"/>
        </xdr:cNvPr>
        <xdr:cNvSpPr/>
      </xdr:nvSpPr>
      <xdr:spPr>
        <a:xfrm>
          <a:off x="52387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5</xdr:col>
      <xdr:colOff>1428745</xdr:colOff>
      <xdr:row>0</xdr:row>
      <xdr:rowOff>0</xdr:rowOff>
    </xdr:from>
    <xdr:to>
      <xdr:col>6</xdr:col>
      <xdr:colOff>676270</xdr:colOff>
      <xdr:row>0</xdr:row>
      <xdr:rowOff>428625</xdr:rowOff>
    </xdr:to>
    <xdr:sp macro="" textlink="">
      <xdr:nvSpPr>
        <xdr:cNvPr id="6" name="Retângulo 5">
          <a:hlinkClick xmlns:r="http://schemas.openxmlformats.org/officeDocument/2006/relationships" r:id="rId5"/>
        </xdr:cNvPr>
        <xdr:cNvSpPr/>
      </xdr:nvSpPr>
      <xdr:spPr>
        <a:xfrm>
          <a:off x="64579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6</xdr:col>
      <xdr:colOff>1990720</xdr:colOff>
      <xdr:row>0</xdr:row>
      <xdr:rowOff>0</xdr:rowOff>
    </xdr:from>
    <xdr:to>
      <xdr:col>7</xdr:col>
      <xdr:colOff>419095</xdr:colOff>
      <xdr:row>0</xdr:row>
      <xdr:rowOff>428625</xdr:rowOff>
    </xdr:to>
    <xdr:sp macro="" textlink="">
      <xdr:nvSpPr>
        <xdr:cNvPr id="7" name="Retângulo 6">
          <a:hlinkClick xmlns:r="http://schemas.openxmlformats.org/officeDocument/2006/relationships" r:id="rId6"/>
        </xdr:cNvPr>
        <xdr:cNvSpPr/>
      </xdr:nvSpPr>
      <xdr:spPr>
        <a:xfrm>
          <a:off x="887729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6</xdr:col>
      <xdr:colOff>790570</xdr:colOff>
      <xdr:row>0</xdr:row>
      <xdr:rowOff>0</xdr:rowOff>
    </xdr:from>
    <xdr:to>
      <xdr:col>6</xdr:col>
      <xdr:colOff>1895470</xdr:colOff>
      <xdr:row>0</xdr:row>
      <xdr:rowOff>428625</xdr:rowOff>
    </xdr:to>
    <xdr:sp macro="" textlink="">
      <xdr:nvSpPr>
        <xdr:cNvPr id="9" name="Retângulo 8">
          <a:hlinkClick xmlns:r="http://schemas.openxmlformats.org/officeDocument/2006/relationships" r:id="rId7"/>
        </xdr:cNvPr>
        <xdr:cNvSpPr/>
      </xdr:nvSpPr>
      <xdr:spPr>
        <a:xfrm>
          <a:off x="7677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 editAs="absolute">
    <xdr:from>
      <xdr:col>1</xdr:col>
      <xdr:colOff>1400170</xdr:colOff>
      <xdr:row>1</xdr:row>
      <xdr:rowOff>19051</xdr:rowOff>
    </xdr:from>
    <xdr:to>
      <xdr:col>2</xdr:col>
      <xdr:colOff>114295</xdr:colOff>
      <xdr:row>2</xdr:row>
      <xdr:rowOff>28576</xdr:rowOff>
    </xdr:to>
    <xdr:sp macro="" textlink="">
      <xdr:nvSpPr>
        <xdr:cNvPr id="11" name="Retângulo 10">
          <a:hlinkClick xmlns:r="http://schemas.openxmlformats.org/officeDocument/2006/relationships" r:id="rId1"/>
        </xdr:cNvPr>
        <xdr:cNvSpPr/>
      </xdr:nvSpPr>
      <xdr:spPr>
        <a:xfrm>
          <a:off x="1581145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Clientes</a:t>
          </a:r>
        </a:p>
      </xdr:txBody>
    </xdr:sp>
    <xdr:clientData/>
  </xdr:twoCellAnchor>
  <xdr:twoCellAnchor editAs="absolute">
    <xdr:from>
      <xdr:col>2</xdr:col>
      <xdr:colOff>209550</xdr:colOff>
      <xdr:row>1</xdr:row>
      <xdr:rowOff>19051</xdr:rowOff>
    </xdr:from>
    <xdr:to>
      <xdr:col>3</xdr:col>
      <xdr:colOff>685800</xdr:colOff>
      <xdr:row>2</xdr:row>
      <xdr:rowOff>28576</xdr:rowOff>
    </xdr:to>
    <xdr:sp macro="" textlink="">
      <xdr:nvSpPr>
        <xdr:cNvPr id="12" name="Retângulo 11">
          <a:hlinkClick xmlns:r="http://schemas.openxmlformats.org/officeDocument/2006/relationships" r:id="rId8"/>
        </xdr:cNvPr>
        <xdr:cNvSpPr/>
      </xdr:nvSpPr>
      <xdr:spPr>
        <a:xfrm>
          <a:off x="2781300" y="457201"/>
          <a:ext cx="1104900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Funcionários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971025</xdr:colOff>
      <xdr:row>1</xdr:row>
      <xdr:rowOff>14410</xdr:rowOff>
    </xdr:to>
    <xdr:pic>
      <xdr:nvPicPr>
        <xdr:cNvPr id="13" name="Imagem 12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000" cy="45256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685795</xdr:colOff>
      <xdr:row>0</xdr:row>
      <xdr:rowOff>0</xdr:rowOff>
    </xdr:from>
    <xdr:to>
      <xdr:col>2</xdr:col>
      <xdr:colOff>1790695</xdr:colOff>
      <xdr:row>0</xdr:row>
      <xdr:rowOff>428625</xdr:rowOff>
    </xdr:to>
    <xdr:sp macro="" textlink="">
      <xdr:nvSpPr>
        <xdr:cNvPr id="2" name="Retângulo 1">
          <a:hlinkClick xmlns:r="http://schemas.openxmlformats.org/officeDocument/2006/relationships" r:id="rId1"/>
        </xdr:cNvPr>
        <xdr:cNvSpPr/>
      </xdr:nvSpPr>
      <xdr:spPr>
        <a:xfrm>
          <a:off x="1581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2</xdr:col>
      <xdr:colOff>1904995</xdr:colOff>
      <xdr:row>0</xdr:row>
      <xdr:rowOff>0</xdr:rowOff>
    </xdr:from>
    <xdr:to>
      <xdr:col>3</xdr:col>
      <xdr:colOff>619120</xdr:colOff>
      <xdr:row>0</xdr:row>
      <xdr:rowOff>428625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2800345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3</xdr:col>
      <xdr:colOff>733420</xdr:colOff>
      <xdr:row>0</xdr:row>
      <xdr:rowOff>0</xdr:rowOff>
    </xdr:from>
    <xdr:to>
      <xdr:col>4</xdr:col>
      <xdr:colOff>1066795</xdr:colOff>
      <xdr:row>0</xdr:row>
      <xdr:rowOff>428625</xdr:rowOff>
    </xdr:to>
    <xdr:sp macro="" textlink="">
      <xdr:nvSpPr>
        <xdr:cNvPr id="4" name="Retângulo 3">
          <a:hlinkClick xmlns:r="http://schemas.openxmlformats.org/officeDocument/2006/relationships" r:id="rId3"/>
        </xdr:cNvPr>
        <xdr:cNvSpPr/>
      </xdr:nvSpPr>
      <xdr:spPr>
        <a:xfrm>
          <a:off x="40195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4</xdr:col>
      <xdr:colOff>1181095</xdr:colOff>
      <xdr:row>0</xdr:row>
      <xdr:rowOff>0</xdr:rowOff>
    </xdr:from>
    <xdr:to>
      <xdr:col>5</xdr:col>
      <xdr:colOff>523870</xdr:colOff>
      <xdr:row>0</xdr:row>
      <xdr:rowOff>428625</xdr:rowOff>
    </xdr:to>
    <xdr:sp macro="" textlink="">
      <xdr:nvSpPr>
        <xdr:cNvPr id="5" name="Retângulo 4">
          <a:hlinkClick xmlns:r="http://schemas.openxmlformats.org/officeDocument/2006/relationships" r:id="rId4"/>
        </xdr:cNvPr>
        <xdr:cNvSpPr/>
      </xdr:nvSpPr>
      <xdr:spPr>
        <a:xfrm>
          <a:off x="52387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5</xdr:col>
      <xdr:colOff>638170</xdr:colOff>
      <xdr:row>0</xdr:row>
      <xdr:rowOff>0</xdr:rowOff>
    </xdr:from>
    <xdr:to>
      <xdr:col>5</xdr:col>
      <xdr:colOff>1743070</xdr:colOff>
      <xdr:row>0</xdr:row>
      <xdr:rowOff>428625</xdr:rowOff>
    </xdr:to>
    <xdr:sp macro="" textlink="">
      <xdr:nvSpPr>
        <xdr:cNvPr id="6" name="Retângulo 5">
          <a:hlinkClick xmlns:r="http://schemas.openxmlformats.org/officeDocument/2006/relationships" r:id="rId5"/>
        </xdr:cNvPr>
        <xdr:cNvSpPr/>
      </xdr:nvSpPr>
      <xdr:spPr>
        <a:xfrm>
          <a:off x="64579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5</xdr:col>
      <xdr:colOff>3057520</xdr:colOff>
      <xdr:row>0</xdr:row>
      <xdr:rowOff>0</xdr:rowOff>
    </xdr:from>
    <xdr:to>
      <xdr:col>6</xdr:col>
      <xdr:colOff>704845</xdr:colOff>
      <xdr:row>0</xdr:row>
      <xdr:rowOff>428625</xdr:rowOff>
    </xdr:to>
    <xdr:sp macro="" textlink="">
      <xdr:nvSpPr>
        <xdr:cNvPr id="7" name="Retângulo 6">
          <a:hlinkClick xmlns:r="http://schemas.openxmlformats.org/officeDocument/2006/relationships" r:id="rId6"/>
        </xdr:cNvPr>
        <xdr:cNvSpPr/>
      </xdr:nvSpPr>
      <xdr:spPr>
        <a:xfrm>
          <a:off x="887729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5</xdr:col>
      <xdr:colOff>1857370</xdr:colOff>
      <xdr:row>0</xdr:row>
      <xdr:rowOff>0</xdr:rowOff>
    </xdr:from>
    <xdr:to>
      <xdr:col>5</xdr:col>
      <xdr:colOff>2962270</xdr:colOff>
      <xdr:row>0</xdr:row>
      <xdr:rowOff>428625</xdr:rowOff>
    </xdr:to>
    <xdr:sp macro="" textlink="">
      <xdr:nvSpPr>
        <xdr:cNvPr id="9" name="Retângulo 8">
          <a:hlinkClick xmlns:r="http://schemas.openxmlformats.org/officeDocument/2006/relationships" r:id="rId7"/>
        </xdr:cNvPr>
        <xdr:cNvSpPr/>
      </xdr:nvSpPr>
      <xdr:spPr>
        <a:xfrm>
          <a:off x="7677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 editAs="absolute">
    <xdr:from>
      <xdr:col>2</xdr:col>
      <xdr:colOff>685795</xdr:colOff>
      <xdr:row>1</xdr:row>
      <xdr:rowOff>19051</xdr:rowOff>
    </xdr:from>
    <xdr:to>
      <xdr:col>2</xdr:col>
      <xdr:colOff>1790695</xdr:colOff>
      <xdr:row>2</xdr:row>
      <xdr:rowOff>28576</xdr:rowOff>
    </xdr:to>
    <xdr:sp macro="" textlink="">
      <xdr:nvSpPr>
        <xdr:cNvPr id="11" name="Retângulo 10">
          <a:hlinkClick xmlns:r="http://schemas.openxmlformats.org/officeDocument/2006/relationships" r:id="rId2"/>
        </xdr:cNvPr>
        <xdr:cNvSpPr/>
      </xdr:nvSpPr>
      <xdr:spPr>
        <a:xfrm>
          <a:off x="1581145" y="457201"/>
          <a:ext cx="1104900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Faltas</a:t>
          </a:r>
        </a:p>
      </xdr:txBody>
    </xdr:sp>
    <xdr:clientData/>
  </xdr:twoCellAnchor>
  <xdr:twoCellAnchor editAs="absolute">
    <xdr:from>
      <xdr:col>2</xdr:col>
      <xdr:colOff>1885950</xdr:colOff>
      <xdr:row>1</xdr:row>
      <xdr:rowOff>19051</xdr:rowOff>
    </xdr:from>
    <xdr:to>
      <xdr:col>3</xdr:col>
      <xdr:colOff>600075</xdr:colOff>
      <xdr:row>2</xdr:row>
      <xdr:rowOff>28576</xdr:rowOff>
    </xdr:to>
    <xdr:sp macro="" textlink="">
      <xdr:nvSpPr>
        <xdr:cNvPr id="12" name="Retângulo 11">
          <a:hlinkClick xmlns:r="http://schemas.openxmlformats.org/officeDocument/2006/relationships" r:id="rId8"/>
        </xdr:cNvPr>
        <xdr:cNvSpPr/>
      </xdr:nvSpPr>
      <xdr:spPr>
        <a:xfrm>
          <a:off x="2781300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Atrasos</a:t>
          </a:r>
        </a:p>
      </xdr:txBody>
    </xdr:sp>
    <xdr:clientData/>
  </xdr:twoCellAnchor>
  <xdr:twoCellAnchor editAs="absolute">
    <xdr:from>
      <xdr:col>3</xdr:col>
      <xdr:colOff>676275</xdr:colOff>
      <xdr:row>1</xdr:row>
      <xdr:rowOff>19051</xdr:rowOff>
    </xdr:from>
    <xdr:to>
      <xdr:col>4</xdr:col>
      <xdr:colOff>1128750</xdr:colOff>
      <xdr:row>2</xdr:row>
      <xdr:rowOff>28576</xdr:rowOff>
    </xdr:to>
    <xdr:sp macro="" textlink="">
      <xdr:nvSpPr>
        <xdr:cNvPr id="13" name="Retângulo 12">
          <a:hlinkClick xmlns:r="http://schemas.openxmlformats.org/officeDocument/2006/relationships" r:id="rId9"/>
        </xdr:cNvPr>
        <xdr:cNvSpPr/>
      </xdr:nvSpPr>
      <xdr:spPr>
        <a:xfrm>
          <a:off x="3962400" y="457201"/>
          <a:ext cx="12240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Saída Antecipada</a:t>
          </a:r>
        </a:p>
      </xdr:txBody>
    </xdr:sp>
    <xdr:clientData/>
  </xdr:twoCellAnchor>
  <xdr:twoCellAnchor editAs="absolute">
    <xdr:from>
      <xdr:col>4</xdr:col>
      <xdr:colOff>1190625</xdr:colOff>
      <xdr:row>1</xdr:row>
      <xdr:rowOff>19051</xdr:rowOff>
    </xdr:from>
    <xdr:to>
      <xdr:col>5</xdr:col>
      <xdr:colOff>652500</xdr:colOff>
      <xdr:row>2</xdr:row>
      <xdr:rowOff>28576</xdr:rowOff>
    </xdr:to>
    <xdr:sp macro="" textlink="">
      <xdr:nvSpPr>
        <xdr:cNvPr id="14" name="Retângulo 13">
          <a:hlinkClick xmlns:r="http://schemas.openxmlformats.org/officeDocument/2006/relationships" r:id="rId10"/>
        </xdr:cNvPr>
        <xdr:cNvSpPr/>
      </xdr:nvSpPr>
      <xdr:spPr>
        <a:xfrm>
          <a:off x="5248275" y="457201"/>
          <a:ext cx="12240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Folga Trabalhada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256650</xdr:colOff>
      <xdr:row>1</xdr:row>
      <xdr:rowOff>14410</xdr:rowOff>
    </xdr:to>
    <xdr:pic>
      <xdr:nvPicPr>
        <xdr:cNvPr id="15" name="Imagem 14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000" cy="45256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685795</xdr:colOff>
      <xdr:row>0</xdr:row>
      <xdr:rowOff>0</xdr:rowOff>
    </xdr:from>
    <xdr:to>
      <xdr:col>3</xdr:col>
      <xdr:colOff>1076320</xdr:colOff>
      <xdr:row>0</xdr:row>
      <xdr:rowOff>428625</xdr:rowOff>
    </xdr:to>
    <xdr:sp macro="" textlink="">
      <xdr:nvSpPr>
        <xdr:cNvPr id="2" name="Retângulo 1">
          <a:hlinkClick xmlns:r="http://schemas.openxmlformats.org/officeDocument/2006/relationships" r:id="rId1"/>
        </xdr:cNvPr>
        <xdr:cNvSpPr/>
      </xdr:nvSpPr>
      <xdr:spPr>
        <a:xfrm>
          <a:off x="1581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3</xdr:col>
      <xdr:colOff>1190620</xdr:colOff>
      <xdr:row>0</xdr:row>
      <xdr:rowOff>0</xdr:rowOff>
    </xdr:from>
    <xdr:to>
      <xdr:col>4</xdr:col>
      <xdr:colOff>533395</xdr:colOff>
      <xdr:row>0</xdr:row>
      <xdr:rowOff>428625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2800345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4</xdr:col>
      <xdr:colOff>647695</xdr:colOff>
      <xdr:row>0</xdr:row>
      <xdr:rowOff>0</xdr:rowOff>
    </xdr:from>
    <xdr:to>
      <xdr:col>5</xdr:col>
      <xdr:colOff>981070</xdr:colOff>
      <xdr:row>0</xdr:row>
      <xdr:rowOff>428625</xdr:rowOff>
    </xdr:to>
    <xdr:sp macro="" textlink="">
      <xdr:nvSpPr>
        <xdr:cNvPr id="4" name="Retângulo 3">
          <a:hlinkClick xmlns:r="http://schemas.openxmlformats.org/officeDocument/2006/relationships" r:id="rId3"/>
        </xdr:cNvPr>
        <xdr:cNvSpPr/>
      </xdr:nvSpPr>
      <xdr:spPr>
        <a:xfrm>
          <a:off x="40195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5</xdr:col>
      <xdr:colOff>1095370</xdr:colOff>
      <xdr:row>0</xdr:row>
      <xdr:rowOff>0</xdr:rowOff>
    </xdr:from>
    <xdr:to>
      <xdr:col>6</xdr:col>
      <xdr:colOff>438145</xdr:colOff>
      <xdr:row>0</xdr:row>
      <xdr:rowOff>428625</xdr:rowOff>
    </xdr:to>
    <xdr:sp macro="" textlink="">
      <xdr:nvSpPr>
        <xdr:cNvPr id="5" name="Retângulo 4">
          <a:hlinkClick xmlns:r="http://schemas.openxmlformats.org/officeDocument/2006/relationships" r:id="rId4"/>
        </xdr:cNvPr>
        <xdr:cNvSpPr/>
      </xdr:nvSpPr>
      <xdr:spPr>
        <a:xfrm>
          <a:off x="52387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6</xdr:col>
      <xdr:colOff>552445</xdr:colOff>
      <xdr:row>0</xdr:row>
      <xdr:rowOff>0</xdr:rowOff>
    </xdr:from>
    <xdr:to>
      <xdr:col>6</xdr:col>
      <xdr:colOff>1657345</xdr:colOff>
      <xdr:row>0</xdr:row>
      <xdr:rowOff>428625</xdr:rowOff>
    </xdr:to>
    <xdr:sp macro="" textlink="">
      <xdr:nvSpPr>
        <xdr:cNvPr id="6" name="Retângulo 5">
          <a:hlinkClick xmlns:r="http://schemas.openxmlformats.org/officeDocument/2006/relationships" r:id="rId5"/>
        </xdr:cNvPr>
        <xdr:cNvSpPr/>
      </xdr:nvSpPr>
      <xdr:spPr>
        <a:xfrm>
          <a:off x="64579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6</xdr:col>
      <xdr:colOff>2971795</xdr:colOff>
      <xdr:row>0</xdr:row>
      <xdr:rowOff>0</xdr:rowOff>
    </xdr:from>
    <xdr:to>
      <xdr:col>7</xdr:col>
      <xdr:colOff>609595</xdr:colOff>
      <xdr:row>0</xdr:row>
      <xdr:rowOff>428625</xdr:rowOff>
    </xdr:to>
    <xdr:sp macro="" textlink="">
      <xdr:nvSpPr>
        <xdr:cNvPr id="7" name="Retângulo 6">
          <a:hlinkClick xmlns:r="http://schemas.openxmlformats.org/officeDocument/2006/relationships" r:id="rId6"/>
        </xdr:cNvPr>
        <xdr:cNvSpPr/>
      </xdr:nvSpPr>
      <xdr:spPr>
        <a:xfrm>
          <a:off x="887729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6</xdr:col>
      <xdr:colOff>1771645</xdr:colOff>
      <xdr:row>0</xdr:row>
      <xdr:rowOff>0</xdr:rowOff>
    </xdr:from>
    <xdr:to>
      <xdr:col>6</xdr:col>
      <xdr:colOff>2876545</xdr:colOff>
      <xdr:row>0</xdr:row>
      <xdr:rowOff>428625</xdr:rowOff>
    </xdr:to>
    <xdr:sp macro="" textlink="">
      <xdr:nvSpPr>
        <xdr:cNvPr id="9" name="Retângulo 8">
          <a:hlinkClick xmlns:r="http://schemas.openxmlformats.org/officeDocument/2006/relationships" r:id="rId7"/>
        </xdr:cNvPr>
        <xdr:cNvSpPr/>
      </xdr:nvSpPr>
      <xdr:spPr>
        <a:xfrm>
          <a:off x="7677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 editAs="absolute">
    <xdr:from>
      <xdr:col>2</xdr:col>
      <xdr:colOff>685795</xdr:colOff>
      <xdr:row>1</xdr:row>
      <xdr:rowOff>19051</xdr:rowOff>
    </xdr:from>
    <xdr:to>
      <xdr:col>3</xdr:col>
      <xdr:colOff>1076320</xdr:colOff>
      <xdr:row>2</xdr:row>
      <xdr:rowOff>28576</xdr:rowOff>
    </xdr:to>
    <xdr:sp macro="" textlink="">
      <xdr:nvSpPr>
        <xdr:cNvPr id="11" name="Retângulo 10">
          <a:hlinkClick xmlns:r="http://schemas.openxmlformats.org/officeDocument/2006/relationships" r:id="rId2"/>
        </xdr:cNvPr>
        <xdr:cNvSpPr/>
      </xdr:nvSpPr>
      <xdr:spPr>
        <a:xfrm>
          <a:off x="1581145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Faltas</a:t>
          </a:r>
        </a:p>
      </xdr:txBody>
    </xdr:sp>
    <xdr:clientData/>
  </xdr:twoCellAnchor>
  <xdr:twoCellAnchor editAs="absolute">
    <xdr:from>
      <xdr:col>3</xdr:col>
      <xdr:colOff>1171575</xdr:colOff>
      <xdr:row>1</xdr:row>
      <xdr:rowOff>19051</xdr:rowOff>
    </xdr:from>
    <xdr:to>
      <xdr:col>4</xdr:col>
      <xdr:colOff>514350</xdr:colOff>
      <xdr:row>2</xdr:row>
      <xdr:rowOff>28576</xdr:rowOff>
    </xdr:to>
    <xdr:sp macro="" textlink="">
      <xdr:nvSpPr>
        <xdr:cNvPr id="12" name="Retângulo 11">
          <a:hlinkClick xmlns:r="http://schemas.openxmlformats.org/officeDocument/2006/relationships" r:id="rId8"/>
        </xdr:cNvPr>
        <xdr:cNvSpPr/>
      </xdr:nvSpPr>
      <xdr:spPr>
        <a:xfrm>
          <a:off x="2781300" y="457201"/>
          <a:ext cx="1104900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Atrasos</a:t>
          </a:r>
        </a:p>
      </xdr:txBody>
    </xdr:sp>
    <xdr:clientData/>
  </xdr:twoCellAnchor>
  <xdr:twoCellAnchor editAs="absolute">
    <xdr:from>
      <xdr:col>4</xdr:col>
      <xdr:colOff>590550</xdr:colOff>
      <xdr:row>1</xdr:row>
      <xdr:rowOff>19051</xdr:rowOff>
    </xdr:from>
    <xdr:to>
      <xdr:col>5</xdr:col>
      <xdr:colOff>1043025</xdr:colOff>
      <xdr:row>2</xdr:row>
      <xdr:rowOff>28576</xdr:rowOff>
    </xdr:to>
    <xdr:sp macro="" textlink="">
      <xdr:nvSpPr>
        <xdr:cNvPr id="13" name="Retângulo 12">
          <a:hlinkClick xmlns:r="http://schemas.openxmlformats.org/officeDocument/2006/relationships" r:id="rId9"/>
        </xdr:cNvPr>
        <xdr:cNvSpPr/>
      </xdr:nvSpPr>
      <xdr:spPr>
        <a:xfrm>
          <a:off x="3962400" y="457201"/>
          <a:ext cx="12240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Saída Antecipada</a:t>
          </a:r>
        </a:p>
      </xdr:txBody>
    </xdr:sp>
    <xdr:clientData/>
  </xdr:twoCellAnchor>
  <xdr:twoCellAnchor editAs="absolute">
    <xdr:from>
      <xdr:col>5</xdr:col>
      <xdr:colOff>1104900</xdr:colOff>
      <xdr:row>1</xdr:row>
      <xdr:rowOff>19051</xdr:rowOff>
    </xdr:from>
    <xdr:to>
      <xdr:col>6</xdr:col>
      <xdr:colOff>566775</xdr:colOff>
      <xdr:row>2</xdr:row>
      <xdr:rowOff>28576</xdr:rowOff>
    </xdr:to>
    <xdr:sp macro="" textlink="">
      <xdr:nvSpPr>
        <xdr:cNvPr id="14" name="Retângulo 13">
          <a:hlinkClick xmlns:r="http://schemas.openxmlformats.org/officeDocument/2006/relationships" r:id="rId10"/>
        </xdr:cNvPr>
        <xdr:cNvSpPr/>
      </xdr:nvSpPr>
      <xdr:spPr>
        <a:xfrm>
          <a:off x="5248275" y="457201"/>
          <a:ext cx="12240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Folga Trabalhada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256650</xdr:colOff>
      <xdr:row>1</xdr:row>
      <xdr:rowOff>14410</xdr:rowOff>
    </xdr:to>
    <xdr:pic>
      <xdr:nvPicPr>
        <xdr:cNvPr id="15" name="Imagem 14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000" cy="45256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685795</xdr:colOff>
      <xdr:row>0</xdr:row>
      <xdr:rowOff>0</xdr:rowOff>
    </xdr:from>
    <xdr:to>
      <xdr:col>3</xdr:col>
      <xdr:colOff>1076320</xdr:colOff>
      <xdr:row>0</xdr:row>
      <xdr:rowOff>428625</xdr:rowOff>
    </xdr:to>
    <xdr:sp macro="" textlink="">
      <xdr:nvSpPr>
        <xdr:cNvPr id="2" name="Retângulo 1">
          <a:hlinkClick xmlns:r="http://schemas.openxmlformats.org/officeDocument/2006/relationships" r:id="rId1"/>
        </xdr:cNvPr>
        <xdr:cNvSpPr/>
      </xdr:nvSpPr>
      <xdr:spPr>
        <a:xfrm>
          <a:off x="1581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3</xdr:col>
      <xdr:colOff>1190620</xdr:colOff>
      <xdr:row>0</xdr:row>
      <xdr:rowOff>0</xdr:rowOff>
    </xdr:from>
    <xdr:to>
      <xdr:col>4</xdr:col>
      <xdr:colOff>533395</xdr:colOff>
      <xdr:row>0</xdr:row>
      <xdr:rowOff>428625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2800345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4</xdr:col>
      <xdr:colOff>647695</xdr:colOff>
      <xdr:row>0</xdr:row>
      <xdr:rowOff>0</xdr:rowOff>
    </xdr:from>
    <xdr:to>
      <xdr:col>5</xdr:col>
      <xdr:colOff>981070</xdr:colOff>
      <xdr:row>0</xdr:row>
      <xdr:rowOff>428625</xdr:rowOff>
    </xdr:to>
    <xdr:sp macro="" textlink="">
      <xdr:nvSpPr>
        <xdr:cNvPr id="4" name="Retângulo 3">
          <a:hlinkClick xmlns:r="http://schemas.openxmlformats.org/officeDocument/2006/relationships" r:id="rId3"/>
        </xdr:cNvPr>
        <xdr:cNvSpPr/>
      </xdr:nvSpPr>
      <xdr:spPr>
        <a:xfrm>
          <a:off x="40195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5</xdr:col>
      <xdr:colOff>1095370</xdr:colOff>
      <xdr:row>0</xdr:row>
      <xdr:rowOff>0</xdr:rowOff>
    </xdr:from>
    <xdr:to>
      <xdr:col>6</xdr:col>
      <xdr:colOff>438145</xdr:colOff>
      <xdr:row>0</xdr:row>
      <xdr:rowOff>428625</xdr:rowOff>
    </xdr:to>
    <xdr:sp macro="" textlink="">
      <xdr:nvSpPr>
        <xdr:cNvPr id="5" name="Retângulo 4">
          <a:hlinkClick xmlns:r="http://schemas.openxmlformats.org/officeDocument/2006/relationships" r:id="rId4"/>
        </xdr:cNvPr>
        <xdr:cNvSpPr/>
      </xdr:nvSpPr>
      <xdr:spPr>
        <a:xfrm>
          <a:off x="52387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6</xdr:col>
      <xdr:colOff>552445</xdr:colOff>
      <xdr:row>0</xdr:row>
      <xdr:rowOff>0</xdr:rowOff>
    </xdr:from>
    <xdr:to>
      <xdr:col>6</xdr:col>
      <xdr:colOff>1657345</xdr:colOff>
      <xdr:row>0</xdr:row>
      <xdr:rowOff>428625</xdr:rowOff>
    </xdr:to>
    <xdr:sp macro="" textlink="">
      <xdr:nvSpPr>
        <xdr:cNvPr id="6" name="Retângulo 5">
          <a:hlinkClick xmlns:r="http://schemas.openxmlformats.org/officeDocument/2006/relationships" r:id="rId5"/>
        </xdr:cNvPr>
        <xdr:cNvSpPr/>
      </xdr:nvSpPr>
      <xdr:spPr>
        <a:xfrm>
          <a:off x="64579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6</xdr:col>
      <xdr:colOff>2971795</xdr:colOff>
      <xdr:row>0</xdr:row>
      <xdr:rowOff>0</xdr:rowOff>
    </xdr:from>
    <xdr:to>
      <xdr:col>7</xdr:col>
      <xdr:colOff>647695</xdr:colOff>
      <xdr:row>0</xdr:row>
      <xdr:rowOff>428625</xdr:rowOff>
    </xdr:to>
    <xdr:sp macro="" textlink="">
      <xdr:nvSpPr>
        <xdr:cNvPr id="7" name="Retângulo 6">
          <a:hlinkClick xmlns:r="http://schemas.openxmlformats.org/officeDocument/2006/relationships" r:id="rId6"/>
        </xdr:cNvPr>
        <xdr:cNvSpPr/>
      </xdr:nvSpPr>
      <xdr:spPr>
        <a:xfrm>
          <a:off x="887729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6</xdr:col>
      <xdr:colOff>1771645</xdr:colOff>
      <xdr:row>0</xdr:row>
      <xdr:rowOff>0</xdr:rowOff>
    </xdr:from>
    <xdr:to>
      <xdr:col>6</xdr:col>
      <xdr:colOff>2876545</xdr:colOff>
      <xdr:row>0</xdr:row>
      <xdr:rowOff>428625</xdr:rowOff>
    </xdr:to>
    <xdr:sp macro="" textlink="">
      <xdr:nvSpPr>
        <xdr:cNvPr id="9" name="Retângulo 8">
          <a:hlinkClick xmlns:r="http://schemas.openxmlformats.org/officeDocument/2006/relationships" r:id="rId7"/>
        </xdr:cNvPr>
        <xdr:cNvSpPr/>
      </xdr:nvSpPr>
      <xdr:spPr>
        <a:xfrm>
          <a:off x="7677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 editAs="absolute">
    <xdr:from>
      <xdr:col>2</xdr:col>
      <xdr:colOff>685795</xdr:colOff>
      <xdr:row>1</xdr:row>
      <xdr:rowOff>19051</xdr:rowOff>
    </xdr:from>
    <xdr:to>
      <xdr:col>3</xdr:col>
      <xdr:colOff>1076320</xdr:colOff>
      <xdr:row>2</xdr:row>
      <xdr:rowOff>28576</xdr:rowOff>
    </xdr:to>
    <xdr:sp macro="" textlink="">
      <xdr:nvSpPr>
        <xdr:cNvPr id="11" name="Retângulo 10">
          <a:hlinkClick xmlns:r="http://schemas.openxmlformats.org/officeDocument/2006/relationships" r:id="rId2"/>
        </xdr:cNvPr>
        <xdr:cNvSpPr/>
      </xdr:nvSpPr>
      <xdr:spPr>
        <a:xfrm>
          <a:off x="1581145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Faltas</a:t>
          </a:r>
        </a:p>
      </xdr:txBody>
    </xdr:sp>
    <xdr:clientData/>
  </xdr:twoCellAnchor>
  <xdr:twoCellAnchor editAs="absolute">
    <xdr:from>
      <xdr:col>3</xdr:col>
      <xdr:colOff>1171575</xdr:colOff>
      <xdr:row>1</xdr:row>
      <xdr:rowOff>19051</xdr:rowOff>
    </xdr:from>
    <xdr:to>
      <xdr:col>4</xdr:col>
      <xdr:colOff>514350</xdr:colOff>
      <xdr:row>2</xdr:row>
      <xdr:rowOff>28576</xdr:rowOff>
    </xdr:to>
    <xdr:sp macro="" textlink="">
      <xdr:nvSpPr>
        <xdr:cNvPr id="12" name="Retângulo 11">
          <a:hlinkClick xmlns:r="http://schemas.openxmlformats.org/officeDocument/2006/relationships" r:id="rId8"/>
        </xdr:cNvPr>
        <xdr:cNvSpPr/>
      </xdr:nvSpPr>
      <xdr:spPr>
        <a:xfrm>
          <a:off x="2781300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Atrasos</a:t>
          </a:r>
        </a:p>
      </xdr:txBody>
    </xdr:sp>
    <xdr:clientData/>
  </xdr:twoCellAnchor>
  <xdr:twoCellAnchor editAs="absolute">
    <xdr:from>
      <xdr:col>4</xdr:col>
      <xdr:colOff>590550</xdr:colOff>
      <xdr:row>1</xdr:row>
      <xdr:rowOff>19051</xdr:rowOff>
    </xdr:from>
    <xdr:to>
      <xdr:col>5</xdr:col>
      <xdr:colOff>1043025</xdr:colOff>
      <xdr:row>2</xdr:row>
      <xdr:rowOff>28576</xdr:rowOff>
    </xdr:to>
    <xdr:sp macro="" textlink="">
      <xdr:nvSpPr>
        <xdr:cNvPr id="13" name="Retângulo 12">
          <a:hlinkClick xmlns:r="http://schemas.openxmlformats.org/officeDocument/2006/relationships" r:id="rId9"/>
        </xdr:cNvPr>
        <xdr:cNvSpPr/>
      </xdr:nvSpPr>
      <xdr:spPr>
        <a:xfrm>
          <a:off x="3962400" y="457201"/>
          <a:ext cx="1224000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Saída Antecipada</a:t>
          </a:r>
        </a:p>
      </xdr:txBody>
    </xdr:sp>
    <xdr:clientData/>
  </xdr:twoCellAnchor>
  <xdr:twoCellAnchor editAs="absolute">
    <xdr:from>
      <xdr:col>5</xdr:col>
      <xdr:colOff>1104900</xdr:colOff>
      <xdr:row>1</xdr:row>
      <xdr:rowOff>19051</xdr:rowOff>
    </xdr:from>
    <xdr:to>
      <xdr:col>6</xdr:col>
      <xdr:colOff>566775</xdr:colOff>
      <xdr:row>2</xdr:row>
      <xdr:rowOff>28576</xdr:rowOff>
    </xdr:to>
    <xdr:sp macro="" textlink="">
      <xdr:nvSpPr>
        <xdr:cNvPr id="14" name="Retângulo 13">
          <a:hlinkClick xmlns:r="http://schemas.openxmlformats.org/officeDocument/2006/relationships" r:id="rId10"/>
        </xdr:cNvPr>
        <xdr:cNvSpPr/>
      </xdr:nvSpPr>
      <xdr:spPr>
        <a:xfrm>
          <a:off x="5248275" y="457201"/>
          <a:ext cx="12240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Folga Trabalhada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256650</xdr:colOff>
      <xdr:row>1</xdr:row>
      <xdr:rowOff>14410</xdr:rowOff>
    </xdr:to>
    <xdr:pic>
      <xdr:nvPicPr>
        <xdr:cNvPr id="15" name="Imagem 14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000" cy="45256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685795</xdr:colOff>
      <xdr:row>0</xdr:row>
      <xdr:rowOff>0</xdr:rowOff>
    </xdr:from>
    <xdr:to>
      <xdr:col>3</xdr:col>
      <xdr:colOff>1076320</xdr:colOff>
      <xdr:row>0</xdr:row>
      <xdr:rowOff>428625</xdr:rowOff>
    </xdr:to>
    <xdr:sp macro="" textlink="">
      <xdr:nvSpPr>
        <xdr:cNvPr id="2" name="Retângulo 1">
          <a:hlinkClick xmlns:r="http://schemas.openxmlformats.org/officeDocument/2006/relationships" r:id="rId1"/>
        </xdr:cNvPr>
        <xdr:cNvSpPr/>
      </xdr:nvSpPr>
      <xdr:spPr>
        <a:xfrm>
          <a:off x="1581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3</xdr:col>
      <xdr:colOff>1190620</xdr:colOff>
      <xdr:row>0</xdr:row>
      <xdr:rowOff>0</xdr:rowOff>
    </xdr:from>
    <xdr:to>
      <xdr:col>4</xdr:col>
      <xdr:colOff>533395</xdr:colOff>
      <xdr:row>0</xdr:row>
      <xdr:rowOff>428625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2800345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4</xdr:col>
      <xdr:colOff>647695</xdr:colOff>
      <xdr:row>0</xdr:row>
      <xdr:rowOff>0</xdr:rowOff>
    </xdr:from>
    <xdr:to>
      <xdr:col>5</xdr:col>
      <xdr:colOff>981070</xdr:colOff>
      <xdr:row>0</xdr:row>
      <xdr:rowOff>428625</xdr:rowOff>
    </xdr:to>
    <xdr:sp macro="" textlink="">
      <xdr:nvSpPr>
        <xdr:cNvPr id="4" name="Retângulo 3">
          <a:hlinkClick xmlns:r="http://schemas.openxmlformats.org/officeDocument/2006/relationships" r:id="rId3"/>
        </xdr:cNvPr>
        <xdr:cNvSpPr/>
      </xdr:nvSpPr>
      <xdr:spPr>
        <a:xfrm>
          <a:off x="40195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5</xdr:col>
      <xdr:colOff>1095370</xdr:colOff>
      <xdr:row>0</xdr:row>
      <xdr:rowOff>0</xdr:rowOff>
    </xdr:from>
    <xdr:to>
      <xdr:col>5</xdr:col>
      <xdr:colOff>2200270</xdr:colOff>
      <xdr:row>0</xdr:row>
      <xdr:rowOff>428625</xdr:rowOff>
    </xdr:to>
    <xdr:sp macro="" textlink="">
      <xdr:nvSpPr>
        <xdr:cNvPr id="5" name="Retângulo 4">
          <a:hlinkClick xmlns:r="http://schemas.openxmlformats.org/officeDocument/2006/relationships" r:id="rId4"/>
        </xdr:cNvPr>
        <xdr:cNvSpPr/>
      </xdr:nvSpPr>
      <xdr:spPr>
        <a:xfrm>
          <a:off x="52387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5</xdr:col>
      <xdr:colOff>2314570</xdr:colOff>
      <xdr:row>0</xdr:row>
      <xdr:rowOff>0</xdr:rowOff>
    </xdr:from>
    <xdr:to>
      <xdr:col>6</xdr:col>
      <xdr:colOff>914395</xdr:colOff>
      <xdr:row>0</xdr:row>
      <xdr:rowOff>428625</xdr:rowOff>
    </xdr:to>
    <xdr:sp macro="" textlink="">
      <xdr:nvSpPr>
        <xdr:cNvPr id="6" name="Retângulo 5">
          <a:hlinkClick xmlns:r="http://schemas.openxmlformats.org/officeDocument/2006/relationships" r:id="rId5"/>
        </xdr:cNvPr>
        <xdr:cNvSpPr/>
      </xdr:nvSpPr>
      <xdr:spPr>
        <a:xfrm>
          <a:off x="64579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6</xdr:col>
      <xdr:colOff>2228845</xdr:colOff>
      <xdr:row>0</xdr:row>
      <xdr:rowOff>0</xdr:rowOff>
    </xdr:from>
    <xdr:to>
      <xdr:col>6</xdr:col>
      <xdr:colOff>3333745</xdr:colOff>
      <xdr:row>0</xdr:row>
      <xdr:rowOff>428625</xdr:rowOff>
    </xdr:to>
    <xdr:sp macro="" textlink="">
      <xdr:nvSpPr>
        <xdr:cNvPr id="7" name="Retângulo 6">
          <a:hlinkClick xmlns:r="http://schemas.openxmlformats.org/officeDocument/2006/relationships" r:id="rId6"/>
        </xdr:cNvPr>
        <xdr:cNvSpPr/>
      </xdr:nvSpPr>
      <xdr:spPr>
        <a:xfrm>
          <a:off x="887729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6</xdr:col>
      <xdr:colOff>1028695</xdr:colOff>
      <xdr:row>0</xdr:row>
      <xdr:rowOff>0</xdr:rowOff>
    </xdr:from>
    <xdr:to>
      <xdr:col>6</xdr:col>
      <xdr:colOff>2133595</xdr:colOff>
      <xdr:row>0</xdr:row>
      <xdr:rowOff>428625</xdr:rowOff>
    </xdr:to>
    <xdr:sp macro="" textlink="">
      <xdr:nvSpPr>
        <xdr:cNvPr id="9" name="Retângulo 8">
          <a:hlinkClick xmlns:r="http://schemas.openxmlformats.org/officeDocument/2006/relationships" r:id="rId7"/>
        </xdr:cNvPr>
        <xdr:cNvSpPr/>
      </xdr:nvSpPr>
      <xdr:spPr>
        <a:xfrm>
          <a:off x="7677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 editAs="absolute">
    <xdr:from>
      <xdr:col>2</xdr:col>
      <xdr:colOff>685795</xdr:colOff>
      <xdr:row>1</xdr:row>
      <xdr:rowOff>19051</xdr:rowOff>
    </xdr:from>
    <xdr:to>
      <xdr:col>3</xdr:col>
      <xdr:colOff>1076320</xdr:colOff>
      <xdr:row>2</xdr:row>
      <xdr:rowOff>28576</xdr:rowOff>
    </xdr:to>
    <xdr:sp macro="" textlink="">
      <xdr:nvSpPr>
        <xdr:cNvPr id="11" name="Retângulo 10">
          <a:hlinkClick xmlns:r="http://schemas.openxmlformats.org/officeDocument/2006/relationships" r:id="rId2"/>
        </xdr:cNvPr>
        <xdr:cNvSpPr/>
      </xdr:nvSpPr>
      <xdr:spPr>
        <a:xfrm>
          <a:off x="1581145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Faltas</a:t>
          </a:r>
        </a:p>
      </xdr:txBody>
    </xdr:sp>
    <xdr:clientData/>
  </xdr:twoCellAnchor>
  <xdr:twoCellAnchor editAs="absolute">
    <xdr:from>
      <xdr:col>3</xdr:col>
      <xdr:colOff>1171575</xdr:colOff>
      <xdr:row>1</xdr:row>
      <xdr:rowOff>19051</xdr:rowOff>
    </xdr:from>
    <xdr:to>
      <xdr:col>4</xdr:col>
      <xdr:colOff>514350</xdr:colOff>
      <xdr:row>2</xdr:row>
      <xdr:rowOff>28576</xdr:rowOff>
    </xdr:to>
    <xdr:sp macro="" textlink="">
      <xdr:nvSpPr>
        <xdr:cNvPr id="12" name="Retângulo 11">
          <a:hlinkClick xmlns:r="http://schemas.openxmlformats.org/officeDocument/2006/relationships" r:id="rId8"/>
        </xdr:cNvPr>
        <xdr:cNvSpPr/>
      </xdr:nvSpPr>
      <xdr:spPr>
        <a:xfrm>
          <a:off x="2781300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Atrasos</a:t>
          </a:r>
        </a:p>
      </xdr:txBody>
    </xdr:sp>
    <xdr:clientData/>
  </xdr:twoCellAnchor>
  <xdr:twoCellAnchor editAs="absolute">
    <xdr:from>
      <xdr:col>4</xdr:col>
      <xdr:colOff>590550</xdr:colOff>
      <xdr:row>1</xdr:row>
      <xdr:rowOff>19051</xdr:rowOff>
    </xdr:from>
    <xdr:to>
      <xdr:col>5</xdr:col>
      <xdr:colOff>1043025</xdr:colOff>
      <xdr:row>2</xdr:row>
      <xdr:rowOff>28576</xdr:rowOff>
    </xdr:to>
    <xdr:sp macro="" textlink="">
      <xdr:nvSpPr>
        <xdr:cNvPr id="13" name="Retângulo 12">
          <a:hlinkClick xmlns:r="http://schemas.openxmlformats.org/officeDocument/2006/relationships" r:id="rId9"/>
        </xdr:cNvPr>
        <xdr:cNvSpPr/>
      </xdr:nvSpPr>
      <xdr:spPr>
        <a:xfrm>
          <a:off x="3962400" y="457201"/>
          <a:ext cx="12240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Saída Antecipada</a:t>
          </a:r>
        </a:p>
      </xdr:txBody>
    </xdr:sp>
    <xdr:clientData/>
  </xdr:twoCellAnchor>
  <xdr:twoCellAnchor editAs="absolute">
    <xdr:from>
      <xdr:col>5</xdr:col>
      <xdr:colOff>1104900</xdr:colOff>
      <xdr:row>1</xdr:row>
      <xdr:rowOff>19051</xdr:rowOff>
    </xdr:from>
    <xdr:to>
      <xdr:col>5</xdr:col>
      <xdr:colOff>2328900</xdr:colOff>
      <xdr:row>2</xdr:row>
      <xdr:rowOff>28576</xdr:rowOff>
    </xdr:to>
    <xdr:sp macro="" textlink="">
      <xdr:nvSpPr>
        <xdr:cNvPr id="14" name="Retângulo 13">
          <a:hlinkClick xmlns:r="http://schemas.openxmlformats.org/officeDocument/2006/relationships" r:id="rId10"/>
        </xdr:cNvPr>
        <xdr:cNvSpPr/>
      </xdr:nvSpPr>
      <xdr:spPr>
        <a:xfrm>
          <a:off x="5248275" y="457201"/>
          <a:ext cx="1224000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Folga Trabalhada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256650</xdr:colOff>
      <xdr:row>1</xdr:row>
      <xdr:rowOff>14410</xdr:rowOff>
    </xdr:to>
    <xdr:pic>
      <xdr:nvPicPr>
        <xdr:cNvPr id="15" name="Imagem 14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000" cy="45256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361950</xdr:colOff>
      <xdr:row>2</xdr:row>
      <xdr:rowOff>57149</xdr:rowOff>
    </xdr:from>
    <xdr:to>
      <xdr:col>17</xdr:col>
      <xdr:colOff>533399</xdr:colOff>
      <xdr:row>10</xdr:row>
      <xdr:rowOff>218099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371475</xdr:colOff>
      <xdr:row>10</xdr:row>
      <xdr:rowOff>276225</xdr:rowOff>
    </xdr:from>
    <xdr:to>
      <xdr:col>17</xdr:col>
      <xdr:colOff>542924</xdr:colOff>
      <xdr:row>16</xdr:row>
      <xdr:rowOff>189525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381000</xdr:colOff>
      <xdr:row>16</xdr:row>
      <xdr:rowOff>247650</xdr:rowOff>
    </xdr:from>
    <xdr:to>
      <xdr:col>17</xdr:col>
      <xdr:colOff>552449</xdr:colOff>
      <xdr:row>22</xdr:row>
      <xdr:rowOff>160950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3</xdr:col>
      <xdr:colOff>57150</xdr:colOff>
      <xdr:row>12</xdr:row>
      <xdr:rowOff>190499</xdr:rowOff>
    </xdr:from>
    <xdr:to>
      <xdr:col>7</xdr:col>
      <xdr:colOff>323850</xdr:colOff>
      <xdr:row>17</xdr:row>
      <xdr:rowOff>23999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3</xdr:col>
      <xdr:colOff>38100</xdr:colOff>
      <xdr:row>7</xdr:row>
      <xdr:rowOff>161925</xdr:rowOff>
    </xdr:from>
    <xdr:to>
      <xdr:col>7</xdr:col>
      <xdr:colOff>323850</xdr:colOff>
      <xdr:row>11</xdr:row>
      <xdr:rowOff>376425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absolute">
    <xdr:from>
      <xdr:col>1</xdr:col>
      <xdr:colOff>1400170</xdr:colOff>
      <xdr:row>0</xdr:row>
      <xdr:rowOff>0</xdr:rowOff>
    </xdr:from>
    <xdr:to>
      <xdr:col>2</xdr:col>
      <xdr:colOff>933445</xdr:colOff>
      <xdr:row>0</xdr:row>
      <xdr:rowOff>428625</xdr:rowOff>
    </xdr:to>
    <xdr:sp macro="" textlink="">
      <xdr:nvSpPr>
        <xdr:cNvPr id="13" name="Retângulo 12">
          <a:hlinkClick xmlns:r="http://schemas.openxmlformats.org/officeDocument/2006/relationships" r:id="rId6"/>
        </xdr:cNvPr>
        <xdr:cNvSpPr/>
      </xdr:nvSpPr>
      <xdr:spPr>
        <a:xfrm>
          <a:off x="1581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2</xdr:col>
      <xdr:colOff>1047745</xdr:colOff>
      <xdr:row>0</xdr:row>
      <xdr:rowOff>0</xdr:rowOff>
    </xdr:from>
    <xdr:to>
      <xdr:col>3</xdr:col>
      <xdr:colOff>581020</xdr:colOff>
      <xdr:row>0</xdr:row>
      <xdr:rowOff>428625</xdr:rowOff>
    </xdr:to>
    <xdr:sp macro="" textlink="">
      <xdr:nvSpPr>
        <xdr:cNvPr id="14" name="Retângulo 13">
          <a:hlinkClick xmlns:r="http://schemas.openxmlformats.org/officeDocument/2006/relationships" r:id="rId7"/>
        </xdr:cNvPr>
        <xdr:cNvSpPr/>
      </xdr:nvSpPr>
      <xdr:spPr>
        <a:xfrm>
          <a:off x="28003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4</xdr:col>
      <xdr:colOff>85720</xdr:colOff>
      <xdr:row>0</xdr:row>
      <xdr:rowOff>0</xdr:rowOff>
    </xdr:from>
    <xdr:to>
      <xdr:col>5</xdr:col>
      <xdr:colOff>581020</xdr:colOff>
      <xdr:row>0</xdr:row>
      <xdr:rowOff>428625</xdr:rowOff>
    </xdr:to>
    <xdr:sp macro="" textlink="">
      <xdr:nvSpPr>
        <xdr:cNvPr id="15" name="Retângulo 14">
          <a:hlinkClick xmlns:r="http://schemas.openxmlformats.org/officeDocument/2006/relationships" r:id="rId8"/>
        </xdr:cNvPr>
        <xdr:cNvSpPr/>
      </xdr:nvSpPr>
      <xdr:spPr>
        <a:xfrm>
          <a:off x="40195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6</xdr:col>
      <xdr:colOff>85720</xdr:colOff>
      <xdr:row>0</xdr:row>
      <xdr:rowOff>0</xdr:rowOff>
    </xdr:from>
    <xdr:to>
      <xdr:col>7</xdr:col>
      <xdr:colOff>581020</xdr:colOff>
      <xdr:row>0</xdr:row>
      <xdr:rowOff>428625</xdr:rowOff>
    </xdr:to>
    <xdr:sp macro="" textlink="">
      <xdr:nvSpPr>
        <xdr:cNvPr id="16" name="Retângulo 15">
          <a:hlinkClick xmlns:r="http://schemas.openxmlformats.org/officeDocument/2006/relationships" r:id="rId9"/>
        </xdr:cNvPr>
        <xdr:cNvSpPr/>
      </xdr:nvSpPr>
      <xdr:spPr>
        <a:xfrm>
          <a:off x="52387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8</xdr:col>
      <xdr:colOff>85720</xdr:colOff>
      <xdr:row>0</xdr:row>
      <xdr:rowOff>0</xdr:rowOff>
    </xdr:from>
    <xdr:to>
      <xdr:col>9</xdr:col>
      <xdr:colOff>581020</xdr:colOff>
      <xdr:row>0</xdr:row>
      <xdr:rowOff>428625</xdr:rowOff>
    </xdr:to>
    <xdr:sp macro="" textlink="">
      <xdr:nvSpPr>
        <xdr:cNvPr id="17" name="Retângulo 16">
          <a:hlinkClick xmlns:r="http://schemas.openxmlformats.org/officeDocument/2006/relationships" r:id="rId10"/>
        </xdr:cNvPr>
        <xdr:cNvSpPr/>
      </xdr:nvSpPr>
      <xdr:spPr>
        <a:xfrm>
          <a:off x="64579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12</xdr:col>
      <xdr:colOff>66670</xdr:colOff>
      <xdr:row>0</xdr:row>
      <xdr:rowOff>0</xdr:rowOff>
    </xdr:from>
    <xdr:to>
      <xdr:col>13</xdr:col>
      <xdr:colOff>561970</xdr:colOff>
      <xdr:row>0</xdr:row>
      <xdr:rowOff>428625</xdr:rowOff>
    </xdr:to>
    <xdr:sp macro="" textlink="">
      <xdr:nvSpPr>
        <xdr:cNvPr id="18" name="Retângulo 17">
          <a:hlinkClick xmlns:r="http://schemas.openxmlformats.org/officeDocument/2006/relationships" r:id="rId11"/>
        </xdr:cNvPr>
        <xdr:cNvSpPr/>
      </xdr:nvSpPr>
      <xdr:spPr>
        <a:xfrm>
          <a:off x="887729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10</xdr:col>
      <xdr:colOff>85720</xdr:colOff>
      <xdr:row>0</xdr:row>
      <xdr:rowOff>0</xdr:rowOff>
    </xdr:from>
    <xdr:to>
      <xdr:col>11</xdr:col>
      <xdr:colOff>581020</xdr:colOff>
      <xdr:row>0</xdr:row>
      <xdr:rowOff>428625</xdr:rowOff>
    </xdr:to>
    <xdr:sp macro="" textlink="">
      <xdr:nvSpPr>
        <xdr:cNvPr id="20" name="Retângulo 19">
          <a:hlinkClick xmlns:r="http://schemas.openxmlformats.org/officeDocument/2006/relationships" r:id="rId12"/>
        </xdr:cNvPr>
        <xdr:cNvSpPr/>
      </xdr:nvSpPr>
      <xdr:spPr>
        <a:xfrm>
          <a:off x="7677145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>
    <xdr:from>
      <xdr:col>3</xdr:col>
      <xdr:colOff>58650</xdr:colOff>
      <xdr:row>17</xdr:row>
      <xdr:rowOff>171450</xdr:rowOff>
    </xdr:from>
    <xdr:to>
      <xdr:col>7</xdr:col>
      <xdr:colOff>323850</xdr:colOff>
      <xdr:row>22</xdr:row>
      <xdr:rowOff>4950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971025</xdr:colOff>
      <xdr:row>1</xdr:row>
      <xdr:rowOff>14410</xdr:rowOff>
    </xdr:to>
    <xdr:pic>
      <xdr:nvPicPr>
        <xdr:cNvPr id="21" name="Imagem 20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000" cy="45256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1400170</xdr:colOff>
      <xdr:row>0</xdr:row>
      <xdr:rowOff>0</xdr:rowOff>
    </xdr:from>
    <xdr:to>
      <xdr:col>2</xdr:col>
      <xdr:colOff>714370</xdr:colOff>
      <xdr:row>0</xdr:row>
      <xdr:rowOff>428625</xdr:rowOff>
    </xdr:to>
    <xdr:sp macro="" textlink="">
      <xdr:nvSpPr>
        <xdr:cNvPr id="2" name="Retângulo 1">
          <a:hlinkClick xmlns:r="http://schemas.openxmlformats.org/officeDocument/2006/relationships" r:id="rId1"/>
        </xdr:cNvPr>
        <xdr:cNvSpPr/>
      </xdr:nvSpPr>
      <xdr:spPr>
        <a:xfrm>
          <a:off x="1581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CADASTRO</a:t>
          </a:r>
        </a:p>
      </xdr:txBody>
    </xdr:sp>
    <xdr:clientData/>
  </xdr:twoCellAnchor>
  <xdr:twoCellAnchor editAs="absolute">
    <xdr:from>
      <xdr:col>3</xdr:col>
      <xdr:colOff>66670</xdr:colOff>
      <xdr:row>0</xdr:row>
      <xdr:rowOff>0</xdr:rowOff>
    </xdr:from>
    <xdr:to>
      <xdr:col>4</xdr:col>
      <xdr:colOff>409570</xdr:colOff>
      <xdr:row>0</xdr:row>
      <xdr:rowOff>428625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28003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LANÇAMENTOS</a:t>
          </a:r>
        </a:p>
      </xdr:txBody>
    </xdr:sp>
    <xdr:clientData/>
  </xdr:twoCellAnchor>
  <xdr:twoCellAnchor editAs="absolute">
    <xdr:from>
      <xdr:col>4</xdr:col>
      <xdr:colOff>523870</xdr:colOff>
      <xdr:row>0</xdr:row>
      <xdr:rowOff>0</xdr:rowOff>
    </xdr:from>
    <xdr:to>
      <xdr:col>6</xdr:col>
      <xdr:colOff>104770</xdr:colOff>
      <xdr:row>0</xdr:row>
      <xdr:rowOff>428625</xdr:rowOff>
    </xdr:to>
    <xdr:sp macro="" textlink="">
      <xdr:nvSpPr>
        <xdr:cNvPr id="4" name="Retângulo 3">
          <a:hlinkClick xmlns:r="http://schemas.openxmlformats.org/officeDocument/2006/relationships" r:id="rId3"/>
        </xdr:cNvPr>
        <xdr:cNvSpPr/>
      </xdr:nvSpPr>
      <xdr:spPr>
        <a:xfrm>
          <a:off x="4019545" y="0"/>
          <a:ext cx="1104900" cy="428625"/>
        </a:xfrm>
        <a:prstGeom prst="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RESULTADOS</a:t>
          </a:r>
        </a:p>
      </xdr:txBody>
    </xdr:sp>
    <xdr:clientData/>
  </xdr:twoCellAnchor>
  <xdr:twoCellAnchor editAs="absolute">
    <xdr:from>
      <xdr:col>6</xdr:col>
      <xdr:colOff>219070</xdr:colOff>
      <xdr:row>0</xdr:row>
      <xdr:rowOff>0</xdr:rowOff>
    </xdr:from>
    <xdr:to>
      <xdr:col>7</xdr:col>
      <xdr:colOff>561970</xdr:colOff>
      <xdr:row>0</xdr:row>
      <xdr:rowOff>428625</xdr:rowOff>
    </xdr:to>
    <xdr:sp macro="" textlink="">
      <xdr:nvSpPr>
        <xdr:cNvPr id="5" name="Retângulo 4">
          <a:hlinkClick xmlns:r="http://schemas.openxmlformats.org/officeDocument/2006/relationships" r:id="rId4"/>
        </xdr:cNvPr>
        <xdr:cNvSpPr/>
      </xdr:nvSpPr>
      <xdr:spPr>
        <a:xfrm>
          <a:off x="52387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GRÁFICOS</a:t>
          </a:r>
        </a:p>
      </xdr:txBody>
    </xdr:sp>
    <xdr:clientData/>
  </xdr:twoCellAnchor>
  <xdr:twoCellAnchor editAs="absolute">
    <xdr:from>
      <xdr:col>7</xdr:col>
      <xdr:colOff>676270</xdr:colOff>
      <xdr:row>0</xdr:row>
      <xdr:rowOff>0</xdr:rowOff>
    </xdr:from>
    <xdr:to>
      <xdr:col>9</xdr:col>
      <xdr:colOff>257170</xdr:colOff>
      <xdr:row>0</xdr:row>
      <xdr:rowOff>428625</xdr:rowOff>
    </xdr:to>
    <xdr:sp macro="" textlink="">
      <xdr:nvSpPr>
        <xdr:cNvPr id="6" name="Retângulo 5">
          <a:hlinkClick xmlns:r="http://schemas.openxmlformats.org/officeDocument/2006/relationships" r:id="rId5"/>
        </xdr:cNvPr>
        <xdr:cNvSpPr/>
      </xdr:nvSpPr>
      <xdr:spPr>
        <a:xfrm>
          <a:off x="64579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RELATÓRIOS</a:t>
          </a:r>
        </a:p>
      </xdr:txBody>
    </xdr:sp>
    <xdr:clientData/>
  </xdr:twoCellAnchor>
  <xdr:twoCellAnchor editAs="absolute">
    <xdr:from>
      <xdr:col>11</xdr:col>
      <xdr:colOff>47620</xdr:colOff>
      <xdr:row>0</xdr:row>
      <xdr:rowOff>0</xdr:rowOff>
    </xdr:from>
    <xdr:to>
      <xdr:col>12</xdr:col>
      <xdr:colOff>390520</xdr:colOff>
      <xdr:row>0</xdr:row>
      <xdr:rowOff>428625</xdr:rowOff>
    </xdr:to>
    <xdr:sp macro="" textlink="">
      <xdr:nvSpPr>
        <xdr:cNvPr id="7" name="Retângulo 6">
          <a:hlinkClick xmlns:r="http://schemas.openxmlformats.org/officeDocument/2006/relationships" r:id="rId6"/>
        </xdr:cNvPr>
        <xdr:cNvSpPr/>
      </xdr:nvSpPr>
      <xdr:spPr>
        <a:xfrm>
          <a:off x="887729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INTRUÇÕES</a:t>
          </a:r>
        </a:p>
      </xdr:txBody>
    </xdr:sp>
    <xdr:clientData/>
  </xdr:twoCellAnchor>
  <xdr:twoCellAnchor editAs="absolute">
    <xdr:from>
      <xdr:col>9</xdr:col>
      <xdr:colOff>371470</xdr:colOff>
      <xdr:row>0</xdr:row>
      <xdr:rowOff>0</xdr:rowOff>
    </xdr:from>
    <xdr:to>
      <xdr:col>10</xdr:col>
      <xdr:colOff>714370</xdr:colOff>
      <xdr:row>0</xdr:row>
      <xdr:rowOff>428625</xdr:rowOff>
    </xdr:to>
    <xdr:sp macro="" textlink="">
      <xdr:nvSpPr>
        <xdr:cNvPr id="9" name="Retângulo 8">
          <a:hlinkClick xmlns:r="http://schemas.openxmlformats.org/officeDocument/2006/relationships" r:id="rId7"/>
        </xdr:cNvPr>
        <xdr:cNvSpPr/>
      </xdr:nvSpPr>
      <xdr:spPr>
        <a:xfrm>
          <a:off x="7677145" y="0"/>
          <a:ext cx="1104900" cy="428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DASBOARD</a:t>
          </a:r>
        </a:p>
      </xdr:txBody>
    </xdr:sp>
    <xdr:clientData/>
  </xdr:twoCellAnchor>
  <xdr:twoCellAnchor editAs="absolute">
    <xdr:from>
      <xdr:col>1</xdr:col>
      <xdr:colOff>1400170</xdr:colOff>
      <xdr:row>1</xdr:row>
      <xdr:rowOff>19051</xdr:rowOff>
    </xdr:from>
    <xdr:to>
      <xdr:col>2</xdr:col>
      <xdr:colOff>714370</xdr:colOff>
      <xdr:row>2</xdr:row>
      <xdr:rowOff>28576</xdr:rowOff>
    </xdr:to>
    <xdr:sp macro="" textlink="">
      <xdr:nvSpPr>
        <xdr:cNvPr id="11" name="Retângulo 10">
          <a:hlinkClick xmlns:r="http://schemas.openxmlformats.org/officeDocument/2006/relationships" r:id="rId3"/>
        </xdr:cNvPr>
        <xdr:cNvSpPr/>
      </xdr:nvSpPr>
      <xdr:spPr>
        <a:xfrm>
          <a:off x="1581145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Anual</a:t>
          </a:r>
        </a:p>
      </xdr:txBody>
    </xdr:sp>
    <xdr:clientData/>
  </xdr:twoCellAnchor>
  <xdr:twoCellAnchor editAs="absolute">
    <xdr:from>
      <xdr:col>3</xdr:col>
      <xdr:colOff>47625</xdr:colOff>
      <xdr:row>1</xdr:row>
      <xdr:rowOff>19051</xdr:rowOff>
    </xdr:from>
    <xdr:to>
      <xdr:col>4</xdr:col>
      <xdr:colOff>390525</xdr:colOff>
      <xdr:row>2</xdr:row>
      <xdr:rowOff>28576</xdr:rowOff>
    </xdr:to>
    <xdr:sp macro="" textlink="">
      <xdr:nvSpPr>
        <xdr:cNvPr id="12" name="Retângulo 11">
          <a:hlinkClick xmlns:r="http://schemas.openxmlformats.org/officeDocument/2006/relationships" r:id="rId8"/>
        </xdr:cNvPr>
        <xdr:cNvSpPr/>
      </xdr:nvSpPr>
      <xdr:spPr>
        <a:xfrm>
          <a:off x="2781300" y="457201"/>
          <a:ext cx="1104900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Mensal</a:t>
          </a:r>
        </a:p>
      </xdr:txBody>
    </xdr:sp>
    <xdr:clientData/>
  </xdr:twoCellAnchor>
  <xdr:twoCellAnchor editAs="absolute">
    <xdr:from>
      <xdr:col>4</xdr:col>
      <xdr:colOff>466725</xdr:colOff>
      <xdr:row>1</xdr:row>
      <xdr:rowOff>19051</xdr:rowOff>
    </xdr:from>
    <xdr:to>
      <xdr:col>6</xdr:col>
      <xdr:colOff>166725</xdr:colOff>
      <xdr:row>2</xdr:row>
      <xdr:rowOff>28576</xdr:rowOff>
    </xdr:to>
    <xdr:sp macro="" textlink="">
      <xdr:nvSpPr>
        <xdr:cNvPr id="13" name="Retângulo 12">
          <a:hlinkClick xmlns:r="http://schemas.openxmlformats.org/officeDocument/2006/relationships" r:id="rId9"/>
        </xdr:cNvPr>
        <xdr:cNvSpPr/>
      </xdr:nvSpPr>
      <xdr:spPr>
        <a:xfrm>
          <a:off x="3962400" y="457201"/>
          <a:ext cx="1224000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ysClr val="windowText" lastClr="000000"/>
              </a:solidFill>
            </a:rPr>
            <a:t>Folga Trabalhada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971025</xdr:colOff>
      <xdr:row>1</xdr:row>
      <xdr:rowOff>14410</xdr:rowOff>
    </xdr:to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52000" cy="45256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Flavio Dias de Souza" refreshedDate="45065.557842361108" createdVersion="4" refreshedVersion="4" minRefreshableVersion="3" recordCount="100">
  <cacheSource type="worksheet">
    <worksheetSource ref="B7:G107" sheet="CadFun"/>
  </cacheSource>
  <cacheFields count="6">
    <cacheField name="Nome Completo" numFmtId="0">
      <sharedItems containsBlank="1" count="34">
        <s v="Bertrano de Tal"/>
        <m/>
        <s v="Claudio Souza" u="1"/>
        <s v="Carlos Ramon Mota De Morais" u="1"/>
        <s v="Fabiano Loredo" u="1"/>
        <s v="Amanda Karoline Da Silva Fortuna" u="1"/>
        <s v="Damaris De Souza Leite" u="1"/>
        <s v="Angelica Salete Arruda Da Cruz" u="1"/>
        <s v="Alexandra Aparecida Moreira Alves" u="1"/>
        <s v="Fabiana De Souza Felicio" u="1"/>
        <s v="Carlos Alberto Santos Da Silva" u="1"/>
        <s v="Elisangela Campos Chagas Sousa" u="1"/>
        <s v="Dulcineia E Silva Souza" u="1"/>
        <s v="Christian De Campos Morais" u="1"/>
        <s v="Felipe De Godoy Torquato" u="1"/>
        <s v="Flavio Souza" u="1"/>
        <s v="Daniela De Cassia Rosa" u="1"/>
        <s v="Christina Sabrina Martins De Cerqueira" u="1"/>
        <s v="Beatriz De Oliveira Solochimski" u="1"/>
        <s v="Eduardo Schvanz" u="1"/>
        <s v="Elisangela Lima Dos Santos" u="1"/>
        <s v="Alex Abreu Dos Santos" u="1"/>
        <s v="Andreia Vanessa De Queiroz Correa" u="1"/>
        <s v="Bruna Ketlen Santana" u="1"/>
        <s v="Cristiane Mendes De Moraes" u="1"/>
        <s v="Débora Zam Tavares" u="1"/>
        <s v="Daniel Maia Da Silva" u="1"/>
        <s v="Ana Paula Ribeiro Massa" u="1"/>
        <s v="Ana Paula Da Silva" u="1"/>
        <s v="Eliézer Ismael Alves" u="1"/>
        <s v="Ana Carolina Eustaquio De Oliveira" u="1"/>
        <s v="Bruno De Pinho Generoso" u="1"/>
        <s v="Adriano Dos Santos Salomé" u="1"/>
        <s v="Elizabetebueno De Oliveira" u="1"/>
      </sharedItems>
    </cacheField>
    <cacheField name="Matrícula" numFmtId="0">
      <sharedItems containsString="0" containsBlank="1" containsNumber="1" containsInteger="1" minValue="1234" maxValue="1234"/>
    </cacheField>
    <cacheField name="Telefone" numFmtId="0">
      <sharedItems containsBlank="1"/>
    </cacheField>
    <cacheField name="Celular" numFmtId="0">
      <sharedItems containsBlank="1"/>
    </cacheField>
    <cacheField name="E-mail" numFmtId="0">
      <sharedItems containsBlank="1"/>
    </cacheField>
    <cacheField name="Posto de Serviç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Flavio Dias de Souza" refreshedDate="45065.557843055554" createdVersion="4" refreshedVersion="4" minRefreshableVersion="3" recordCount="49">
  <cacheSource type="worksheet">
    <worksheetSource ref="B7:F56" sheet="CadCli"/>
  </cacheSource>
  <cacheFields count="5">
    <cacheField name="Nome da Empresa" numFmtId="0">
      <sharedItems containsBlank="1" count="21">
        <s v="Empresa de Teste AS"/>
        <m/>
        <s v="General Electric" u="1"/>
        <s v="Toyota Motor" u="1"/>
        <s v="ExxonMobil" u="1"/>
        <s v="Apple" u="1"/>
        <s v="Pfizer" u="1"/>
        <s v="PetroChina Company" u="1"/>
        <s v="Microsoft" u="1"/>
        <s v="Verizon Communications" u="1"/>
        <s v="Walmart" u="1"/>
        <s v="Hoffmann-La Roche" u="1"/>
        <s v="Johnson &amp; Johnson" u="1"/>
        <s v="Chevron" u="1"/>
        <s v="Facebook" u="1"/>
        <s v="China Mobile" u="1"/>
        <s v="Procter &amp; Gamble" u="1"/>
        <s v="Alibaba Group" u="1"/>
        <s v="Google" u="1"/>
        <s v="Nestlé" u="1"/>
        <s v="Novartis" u="1"/>
      </sharedItems>
    </cacheField>
    <cacheField name="Contato" numFmtId="0">
      <sharedItems containsBlank="1"/>
    </cacheField>
    <cacheField name="Telefone" numFmtId="0">
      <sharedItems containsBlank="1"/>
    </cacheField>
    <cacheField name="Celular" numFmtId="0">
      <sharedItems containsBlank="1"/>
    </cacheField>
    <cacheField name="E-mail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Flavio Dias de Souza" refreshedDate="45065.557843402778" createdVersion="4" refreshedVersion="4" minRefreshableVersion="3" recordCount="998">
  <cacheSource type="worksheet">
    <worksheetSource name="tbLancamentoFaltas"/>
  </cacheSource>
  <cacheFields count="6">
    <cacheField name="Data" numFmtId="14">
      <sharedItems containsNonDate="0" containsDate="1" containsString="0" containsBlank="1" minDate="2023-05-19T00:00:00" maxDate="2023-05-20T00:00:00"/>
    </cacheField>
    <cacheField name="Funcionário" numFmtId="0">
      <sharedItems containsBlank="1" count="33">
        <s v="Bertrano de Tal"/>
        <m/>
        <s v="Carlos Ramon Mota De Morais" u="1"/>
        <s v="Fabiano Loredo" u="1"/>
        <s v="Amanda Karoline Da Silva Fortuna" u="1"/>
        <s v="Damaris De Souza Leite" u="1"/>
        <s v="Angelica Salete Arruda Da Cruz" u="1"/>
        <s v="Alexandra Aparecida Moreira Alves" u="1"/>
        <s v="Fabiana De Souza Felicio" u="1"/>
        <s v="Carlos Alberto Santos Da Silva" u="1"/>
        <s v="Elisangela Campos Chagas Sousa" u="1"/>
        <s v="Dulcineia E Silva Souza" u="1"/>
        <s v="Christian De Campos Morais" u="1"/>
        <s v="Felipe De Godoy Torquato" u="1"/>
        <s v="Flavio Souza" u="1"/>
        <s v="Daniela De Cassia Rosa" u="1"/>
        <s v="Christina Sabrina Martins De Cerqueira" u="1"/>
        <s v="Beatriz De Oliveira Solochimski" u="1"/>
        <s v="Eduardo Schvanz" u="1"/>
        <s v="Elisangela Lima Dos Santos" u="1"/>
        <s v="Alex Abreu Dos Santos" u="1"/>
        <s v="Andreia Vanessa De Queiroz Correa" u="1"/>
        <s v="Bruna Ketlen Santana" u="1"/>
        <s v="Cristiane Mendes De Moraes" u="1"/>
        <s v="Débora Zam Tavares" u="1"/>
        <s v="Daniel Maia Da Silva" u="1"/>
        <s v="Ana Paula Ribeiro Massa" u="1"/>
        <s v="Ana Paula Da Silva" u="1"/>
        <s v="Eliézer Ismael Alves" u="1"/>
        <s v="Ana Carolina Eustaquio De Oliveira" u="1"/>
        <s v="Bruno De Pinho Generoso" u="1"/>
        <s v="Adriano Dos Santos Salomé" u="1"/>
        <s v="Elizabetebueno De Oliveira" u="1"/>
      </sharedItems>
    </cacheField>
    <cacheField name="Matrícula" numFmtId="0">
      <sharedItems containsMixedTypes="1" containsNumber="1" containsInteger="1" minValue="1234" maxValue="1234"/>
    </cacheField>
    <cacheField name="Posto de Serviço" numFmtId="0">
      <sharedItems containsBlank="1" count="17">
        <s v="Empresa de Teste AS"/>
        <m/>
        <s v="General Electric" u="1"/>
        <s v="Toyota Motor" u="1"/>
        <s v="ExxonMobil" u="1"/>
        <s v="Apple" u="1"/>
        <s v="PetroChina Company" u="1"/>
        <s v="Microsoft" u="1"/>
        <s v="Walmart" u="1"/>
        <s v="Hoffmann-La Roche" u="1"/>
        <s v="Johnson &amp; Johnson" u="1"/>
        <s v="Facebook" u="1"/>
        <s v="China Mobile" u="1"/>
        <s v="Procter &amp; Gamble" u="1"/>
        <s v="Google" u="1"/>
        <s v="Nestlé" u="1"/>
        <s v="Novartis" u="1"/>
      </sharedItems>
    </cacheField>
    <cacheField name="Ação adotada" numFmtId="0">
      <sharedItems containsBlank="1"/>
    </cacheField>
    <cacheField name="Observaçã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Flavio Dias de Souza" refreshedDate="45065.557843750001" createdVersion="4" refreshedVersion="4" minRefreshableVersion="3" recordCount="998">
  <cacheSource type="worksheet">
    <worksheetSource name="tbLancamentoAtrasos"/>
  </cacheSource>
  <cacheFields count="7">
    <cacheField name="Data" numFmtId="14">
      <sharedItems containsNonDate="0" containsDate="1" containsString="0" containsBlank="1" minDate="2023-05-18T00:00:00" maxDate="2023-05-19T00:00:00"/>
    </cacheField>
    <cacheField name="Qde Horas" numFmtId="2">
      <sharedItems containsString="0" containsBlank="1" containsNumber="1" minValue="2.5" maxValue="2.5"/>
    </cacheField>
    <cacheField name="Funcionário" numFmtId="0">
      <sharedItems containsBlank="1" count="33">
        <s v="Bertrano de Tal"/>
        <m/>
        <s v="Carlos Ramon Mota De Morais" u="1"/>
        <s v="Fabiano Loredo" u="1"/>
        <s v="Amanda Karoline Da Silva Fortuna" u="1"/>
        <s v="Damaris De Souza Leite" u="1"/>
        <s v="Angelica Salete Arruda Da Cruz" u="1"/>
        <s v="Alexandra Aparecida Moreira Alves" u="1"/>
        <s v="Fabiana De Souza Felicio" u="1"/>
        <s v="Carlos Alberto Santos Da Silva" u="1"/>
        <s v="Elisangela Campos Chagas Sousa" u="1"/>
        <s v="Dulcineia E Silva Souza" u="1"/>
        <s v="Christian De Campos Morais" u="1"/>
        <s v="Felipe De Godoy Torquato" u="1"/>
        <s v="Flavio Souza" u="1"/>
        <s v="Daniela De Cassia Rosa" u="1"/>
        <s v="Christina Sabrina Martins De Cerqueira" u="1"/>
        <s v="Beatriz De Oliveira Solochimski" u="1"/>
        <s v="Eduardo Schvanz" u="1"/>
        <s v="Elisangela Lima Dos Santos" u="1"/>
        <s v="Alex Abreu Dos Santos" u="1"/>
        <s v="Andreia Vanessa De Queiroz Correa" u="1"/>
        <s v="Bruna Ketlen Santana" u="1"/>
        <s v="Cristiane Mendes De Moraes" u="1"/>
        <s v="Débora Zam Tavares" u="1"/>
        <s v="Daniel Maia Da Silva" u="1"/>
        <s v="Ana Paula Ribeiro Massa" u="1"/>
        <s v="Ana Paula Da Silva" u="1"/>
        <s v="Eliézer Ismael Alves" u="1"/>
        <s v="Ana Carolina Eustaquio De Oliveira" u="1"/>
        <s v="Bruno De Pinho Generoso" u="1"/>
        <s v="Adriano Dos Santos Salomé" u="1"/>
        <s v="Elizabetebueno De Oliveira" u="1"/>
      </sharedItems>
    </cacheField>
    <cacheField name="Matrícula" numFmtId="0">
      <sharedItems containsMixedTypes="1" containsNumber="1" containsInteger="1" minValue="1234" maxValue="1234"/>
    </cacheField>
    <cacheField name="Posto de Serviço" numFmtId="0">
      <sharedItems containsBlank="1" count="18">
        <s v="Empresa de Teste AS"/>
        <m/>
        <s v="General Electric" u="1"/>
        <s v="Toyota Motor" u="1"/>
        <s v="ExxonMobil" u="1"/>
        <s v="Apple" u="1"/>
        <s v="PetroChina Company" u="1"/>
        <s v="Microsoft" u="1"/>
        <s v="Walmart" u="1"/>
        <s v="Hoffmann-La Roche" u="1"/>
        <s v="Johnson &amp; Johnson" u="1"/>
        <s v="Facebook" u="1"/>
        <s v="China Mobile" u="1"/>
        <s v="Procter &amp; Gamble" u="1"/>
        <s v="Alibaba Group" u="1"/>
        <s v="Google" u="1"/>
        <s v="Nestlé" u="1"/>
        <s v="Novartis" u="1"/>
      </sharedItems>
    </cacheField>
    <cacheField name="Ação adotada" numFmtId="0">
      <sharedItems containsBlank="1"/>
    </cacheField>
    <cacheField name="Observaçã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Flavio Dias de Souza" refreshedDate="45065.557844097224" createdVersion="4" refreshedVersion="4" minRefreshableVersion="3" recordCount="998">
  <cacheSource type="worksheet">
    <worksheetSource name="tbLancamentoAntecipada"/>
  </cacheSource>
  <cacheFields count="7">
    <cacheField name="Data" numFmtId="14">
      <sharedItems containsNonDate="0" containsDate="1" containsString="0" containsBlank="1" minDate="2023-05-17T00:00:00" maxDate="2023-05-18T00:00:00"/>
    </cacheField>
    <cacheField name="Qde Horas" numFmtId="2">
      <sharedItems containsString="0" containsBlank="1" containsNumber="1" containsInteger="1" minValue="1" maxValue="1"/>
    </cacheField>
    <cacheField name="Funcionário" numFmtId="0">
      <sharedItems containsBlank="1" count="33">
        <s v="Bertrano de Tal"/>
        <m/>
        <s v="Carlos Ramon Mota De Morais" u="1"/>
        <s v="Fabiano Loredo" u="1"/>
        <s v="Amanda Karoline Da Silva Fortuna" u="1"/>
        <s v="Damaris De Souza Leite" u="1"/>
        <s v="Angelica Salete Arruda Da Cruz" u="1"/>
        <s v="Alexandra Aparecida Moreira Alves" u="1"/>
        <s v="Fabiana De Souza Felicio" u="1"/>
        <s v="Carlos Alberto Santos Da Silva" u="1"/>
        <s v="Elisangela Campos Chagas Sousa" u="1"/>
        <s v="Dulcineia E Silva Souza" u="1"/>
        <s v="Christian De Campos Morais" u="1"/>
        <s v="Felipe De Godoy Torquato" u="1"/>
        <s v="Flavio Souza" u="1"/>
        <s v="Daniela De Cassia Rosa" u="1"/>
        <s v="Christina Sabrina Martins De Cerqueira" u="1"/>
        <s v="Beatriz De Oliveira Solochimski" u="1"/>
        <s v="Eduardo Schvanz" u="1"/>
        <s v="Elisangela Lima Dos Santos" u="1"/>
        <s v="Alex Abreu Dos Santos" u="1"/>
        <s v="Andreia Vanessa De Queiroz Correa" u="1"/>
        <s v="Bruna Ketlen Santana" u="1"/>
        <s v="Cristiane Mendes De Moraes" u="1"/>
        <s v="Débora Zam Tavares" u="1"/>
        <s v="Daniel Maia Da Silva" u="1"/>
        <s v="Ana Paula Ribeiro Massa" u="1"/>
        <s v="Ana Paula Da Silva" u="1"/>
        <s v="Eliézer Ismael Alves" u="1"/>
        <s v="Ana Carolina Eustaquio De Oliveira" u="1"/>
        <s v="Bruno De Pinho Generoso" u="1"/>
        <s v="Adriano Dos Santos Salomé" u="1"/>
        <s v="Elizabetebueno De Oliveira" u="1"/>
      </sharedItems>
    </cacheField>
    <cacheField name="Matrícula" numFmtId="0">
      <sharedItems containsMixedTypes="1" containsNumber="1" containsInteger="1" minValue="1234" maxValue="1234"/>
    </cacheField>
    <cacheField name="Posto de Serviço" numFmtId="0">
      <sharedItems containsBlank="1" count="18">
        <s v="Empresa de Teste AS"/>
        <m/>
        <s v="General Electric" u="1"/>
        <s v="Toyota Motor" u="1"/>
        <s v="ExxonMobil" u="1"/>
        <s v="Apple" u="1"/>
        <s v="PetroChina Company" u="1"/>
        <s v="Microsoft" u="1"/>
        <s v="Walmart" u="1"/>
        <s v="Hoffmann-La Roche" u="1"/>
        <s v="Johnson &amp; Johnson" u="1"/>
        <s v="Facebook" u="1"/>
        <s v="China Mobile" u="1"/>
        <s v="Procter &amp; Gamble" u="1"/>
        <s v="Alibaba Group" u="1"/>
        <s v="Google" u="1"/>
        <s v="Nestlé" u="1"/>
        <s v="Novartis" u="1"/>
      </sharedItems>
    </cacheField>
    <cacheField name="Ação adotada" numFmtId="0">
      <sharedItems containsBlank="1"/>
    </cacheField>
    <cacheField name="Observaçã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0">
  <r>
    <x v="0"/>
    <n v="1234"/>
    <s v="(01)2345-6789"/>
    <s v="(09)8765-4321"/>
    <s v="bertrano@gmail.com"/>
    <s v="Empresa de Teste AS"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  <r>
    <x v="1"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9">
  <r>
    <x v="0"/>
    <s v="Fulano de Tal"/>
    <s v="(01)23345-6789"/>
    <s v="(09)8765-4321"/>
    <s v="fulano@empresa.com.br"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  <r>
    <x v="1"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998">
  <r>
    <d v="2023-05-19T00:00:00"/>
    <x v="0"/>
    <n v="1234"/>
    <x v="0"/>
    <s v="Enviado o cobertura de faltas"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  <r>
    <m/>
    <x v="1"/>
    <s v=""/>
    <x v="1"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998">
  <r>
    <d v="2023-05-18T00:00:00"/>
    <n v="2.5"/>
    <x v="0"/>
    <n v="1234"/>
    <x v="0"/>
    <s v="Enviado o cobertura de faltas"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998">
  <r>
    <d v="2023-05-17T00:00:00"/>
    <n v="1"/>
    <x v="0"/>
    <n v="1234"/>
    <x v="0"/>
    <s v="Acionado o supervisor para o local"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  <r>
    <m/>
    <m/>
    <x v="1"/>
    <s v=""/>
    <x v="1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5" cacheId="238" applyNumberFormats="0" applyBorderFormats="0" applyFontFormats="0" applyPatternFormats="0" applyAlignmentFormats="0" applyWidthHeightFormats="1" dataCaption="Valores" updatedVersion="4" minRefreshableVersion="3" useAutoFormatting="1" rowGrandTotals="0" colGrandTotals="0" itemPrintTitles="1" createdVersion="4" indent="0" outline="1" outlineData="1" multipleFieldFilters="0" rowHeaderCaption="Funcionarios">
  <location ref="O1:P3" firstHeaderRow="1" firstDataRow="1" firstDataCol="1"/>
  <pivotFields count="7">
    <pivotField showAll="0"/>
    <pivotField dataField="1" showAll="0"/>
    <pivotField axis="axisRow" showAll="0">
      <items count="34">
        <item m="1" x="20"/>
        <item m="1" x="27"/>
        <item m="1" x="12"/>
        <item m="1" x="5"/>
        <item m="1" x="15"/>
        <item m="1" x="28"/>
        <item m="1" x="13"/>
        <item x="1"/>
        <item m="1" x="26"/>
        <item m="1" x="10"/>
        <item m="1" x="21"/>
        <item m="1" x="18"/>
        <item m="1" x="6"/>
        <item m="1" x="23"/>
        <item m="1" x="19"/>
        <item m="1" x="7"/>
        <item m="1" x="32"/>
        <item m="1" x="4"/>
        <item m="1" x="16"/>
        <item m="1" x="8"/>
        <item m="1" x="9"/>
        <item m="1" x="11"/>
        <item m="1" x="2"/>
        <item m="1" x="30"/>
        <item m="1" x="22"/>
        <item m="1" x="17"/>
        <item m="1" x="29"/>
        <item m="1" x="3"/>
        <item m="1" x="31"/>
        <item m="1" x="24"/>
        <item m="1" x="25"/>
        <item m="1" x="14"/>
        <item x="0"/>
        <item t="default"/>
      </items>
    </pivotField>
    <pivotField showAll="0"/>
    <pivotField showAll="0"/>
    <pivotField showAll="0"/>
    <pivotField showAll="0"/>
  </pivotFields>
  <rowFields count="1">
    <field x="2"/>
  </rowFields>
  <rowItems count="2">
    <i>
      <x v="7"/>
    </i>
    <i>
      <x v="32"/>
    </i>
  </rowItems>
  <colItems count="1">
    <i/>
  </colItems>
  <dataFields count="1">
    <dataField name="Antecipadas" fld="1" baseField="2" baseItem="0"/>
  </dataFields>
  <formats count="2">
    <format dxfId="35">
      <pivotArea outline="0" collapsedLevelsAreSubtotals="1" fieldPosition="0"/>
    </format>
    <format dxfId="34">
      <pivotArea dataOnly="0" labelOnly="1" fieldPosition="0">
        <references count="1">
          <reference field="2" count="0"/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Tabela dinâmica2" cacheId="226" applyNumberFormats="0" applyBorderFormats="0" applyFontFormats="0" applyPatternFormats="0" applyAlignmentFormats="0" applyWidthHeightFormats="1" dataCaption="Valores" updatedVersion="4" minRefreshableVersion="3" useAutoFormatting="1" rowGrandTotals="0" colGrandTotals="0" itemPrintTitles="1" createdVersion="4" indent="0" outline="1" outlineData="1" multipleFieldFilters="0">
  <location ref="F1:F3" firstHeaderRow="1" firstDataRow="1" firstDataCol="1"/>
  <pivotFields count="5">
    <pivotField axis="axisRow" showAll="0" sortType="ascending">
      <items count="22">
        <item m="1" x="17"/>
        <item m="1" x="5"/>
        <item m="1" x="13"/>
        <item m="1" x="15"/>
        <item x="0"/>
        <item m="1" x="4"/>
        <item m="1" x="14"/>
        <item m="1" x="2"/>
        <item m="1" x="18"/>
        <item m="1" x="11"/>
        <item m="1" x="12"/>
        <item m="1" x="8"/>
        <item m="1" x="19"/>
        <item m="1" x="20"/>
        <item m="1" x="7"/>
        <item m="1" x="6"/>
        <item m="1" x="16"/>
        <item m="1" x="3"/>
        <item m="1" x="9"/>
        <item m="1" x="10"/>
        <item x="1"/>
        <item t="default"/>
      </items>
    </pivotField>
    <pivotField showAll="0"/>
    <pivotField showAll="0"/>
    <pivotField showAll="0"/>
    <pivotField showAll="0"/>
  </pivotFields>
  <rowFields count="1">
    <field x="0"/>
  </rowFields>
  <rowItems count="2">
    <i>
      <x v="4"/>
    </i>
    <i>
      <x v="20"/>
    </i>
  </rowItems>
  <colItems count="1">
    <i/>
  </colItem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ela dinâmica4" cacheId="234" applyNumberFormats="0" applyBorderFormats="0" applyFontFormats="0" applyPatternFormats="0" applyAlignmentFormats="0" applyWidthHeightFormats="1" dataCaption="Valores" updatedVersion="4" minRefreshableVersion="3" useAutoFormatting="1" rowGrandTotals="0" colGrandTotals="0" itemPrintTitles="1" createdVersion="4" indent="0" outline="1" outlineData="1" multipleFieldFilters="0" rowHeaderCaption="Funcionarios">
  <location ref="K1:L3" firstHeaderRow="1" firstDataRow="1" firstDataCol="1"/>
  <pivotFields count="7">
    <pivotField showAll="0"/>
    <pivotField dataField="1" showAll="0"/>
    <pivotField axis="axisRow" showAll="0">
      <items count="34">
        <item m="1" x="20"/>
        <item m="1" x="27"/>
        <item m="1" x="12"/>
        <item m="1" x="5"/>
        <item m="1" x="15"/>
        <item m="1" x="28"/>
        <item m="1" x="13"/>
        <item x="1"/>
        <item m="1" x="26"/>
        <item m="1" x="10"/>
        <item m="1" x="21"/>
        <item m="1" x="18"/>
        <item m="1" x="6"/>
        <item m="1" x="23"/>
        <item m="1" x="19"/>
        <item m="1" x="7"/>
        <item m="1" x="32"/>
        <item m="1" x="4"/>
        <item m="1" x="16"/>
        <item m="1" x="8"/>
        <item m="1" x="9"/>
        <item m="1" x="11"/>
        <item m="1" x="2"/>
        <item m="1" x="30"/>
        <item m="1" x="22"/>
        <item m="1" x="17"/>
        <item m="1" x="29"/>
        <item m="1" x="3"/>
        <item m="1" x="31"/>
        <item m="1" x="24"/>
        <item m="1" x="25"/>
        <item m="1" x="14"/>
        <item x="0"/>
        <item t="default"/>
      </items>
    </pivotField>
    <pivotField showAll="0"/>
    <pivotField showAll="0"/>
    <pivotField showAll="0"/>
    <pivotField showAll="0"/>
  </pivotFields>
  <rowFields count="1">
    <field x="2"/>
  </rowFields>
  <rowItems count="2">
    <i>
      <x v="7"/>
    </i>
    <i>
      <x v="32"/>
    </i>
  </rowItems>
  <colItems count="1">
    <i/>
  </colItems>
  <dataFields count="1">
    <dataField name="Atrasos" fld="1" baseField="2" baseItem="0"/>
  </dataFields>
  <formats count="2">
    <format dxfId="37">
      <pivotArea outline="0" collapsedLevelsAreSubtotals="1" fieldPosition="0"/>
    </format>
    <format dxfId="36">
      <pivotArea dataOnly="0" labelOnly="1" fieldPosition="0">
        <references count="1">
          <reference field="2" count="0"/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ela dinâmica2" cacheId="226" applyNumberFormats="0" applyBorderFormats="0" applyFontFormats="0" applyPatternFormats="0" applyAlignmentFormats="0" applyWidthHeightFormats="1" dataCaption="Valores" updatedVersion="4" minRefreshableVersion="3" useAutoFormatting="1" rowGrandTotals="0" colGrandTotals="0" itemPrintTitles="1" createdVersion="4" indent="0" outline="1" outlineData="1" multipleFieldFilters="0">
  <location ref="C1:C3" firstHeaderRow="1" firstDataRow="1" firstDataCol="1"/>
  <pivotFields count="5">
    <pivotField axis="axisRow" showAll="0" sortType="ascending">
      <items count="22">
        <item m="1" x="17"/>
        <item m="1" x="5"/>
        <item m="1" x="13"/>
        <item m="1" x="15"/>
        <item x="0"/>
        <item m="1" x="4"/>
        <item m="1" x="14"/>
        <item m="1" x="2"/>
        <item m="1" x="18"/>
        <item m="1" x="11"/>
        <item m="1" x="12"/>
        <item m="1" x="8"/>
        <item m="1" x="19"/>
        <item m="1" x="20"/>
        <item m="1" x="7"/>
        <item m="1" x="6"/>
        <item m="1" x="16"/>
        <item m="1" x="3"/>
        <item m="1" x="9"/>
        <item m="1" x="10"/>
        <item x="1"/>
        <item t="default"/>
      </items>
    </pivotField>
    <pivotField showAll="0"/>
    <pivotField showAll="0"/>
    <pivotField showAll="0"/>
    <pivotField showAll="0"/>
  </pivotFields>
  <rowFields count="1">
    <field x="0"/>
  </rowFields>
  <rowItems count="2">
    <i>
      <x v="4"/>
    </i>
    <i>
      <x v="20"/>
    </i>
  </rowItems>
  <colItems count="1">
    <i/>
  </colItem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ela dinâmica8" cacheId="238" applyNumberFormats="0" applyBorderFormats="0" applyFontFormats="0" applyPatternFormats="0" applyAlignmentFormats="0" applyWidthHeightFormats="1" dataCaption="Valores" updatedVersion="4" minRefreshableVersion="3" useAutoFormatting="1" rowGrandTotals="0" colGrandTotals="0" itemPrintTitles="1" createdVersion="4" indent="0" outline="1" outlineData="1" multipleFieldFilters="0" rowHeaderCaption="Postos de Servico">
  <location ref="AA1:AB3" firstHeaderRow="1" firstDataRow="1" firstDataCol="1"/>
  <pivotFields count="7">
    <pivotField showAll="0"/>
    <pivotField dataField="1" showAll="0"/>
    <pivotField showAll="0"/>
    <pivotField showAll="0"/>
    <pivotField axis="axisRow" showAll="0">
      <items count="19">
        <item m="1" x="4"/>
        <item m="1" x="2"/>
        <item m="1" x="10"/>
        <item m="1" x="6"/>
        <item m="1" x="3"/>
        <item m="1" x="8"/>
        <item x="1"/>
        <item m="1" x="15"/>
        <item m="1" x="7"/>
        <item m="1" x="17"/>
        <item m="1" x="12"/>
        <item m="1" x="5"/>
        <item m="1" x="16"/>
        <item m="1" x="9"/>
        <item m="1" x="11"/>
        <item m="1" x="13"/>
        <item m="1" x="14"/>
        <item x="0"/>
        <item t="default"/>
      </items>
    </pivotField>
    <pivotField showAll="0"/>
    <pivotField showAll="0"/>
  </pivotFields>
  <rowFields count="1">
    <field x="4"/>
  </rowFields>
  <rowItems count="2">
    <i>
      <x v="6"/>
    </i>
    <i>
      <x v="17"/>
    </i>
  </rowItems>
  <colItems count="1">
    <i/>
  </colItems>
  <dataFields count="1">
    <dataField name="Antecipadas" fld="1" baseField="4" baseItem="0"/>
  </dataFields>
  <formats count="2">
    <format dxfId="39">
      <pivotArea outline="0" collapsedLevelsAreSubtotals="1" fieldPosition="0"/>
    </format>
    <format dxfId="38">
      <pivotArea dataOnly="0" labelOnly="1" fieldPosition="0">
        <references count="1">
          <reference field="4" count="0"/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Tabela dinâmica7" cacheId="234" applyNumberFormats="0" applyBorderFormats="0" applyFontFormats="0" applyPatternFormats="0" applyAlignmentFormats="0" applyWidthHeightFormats="1" dataCaption="Valores" updatedVersion="4" minRefreshableVersion="3" useAutoFormatting="1" rowGrandTotals="0" colGrandTotals="0" itemPrintTitles="1" createdVersion="4" indent="0" outline="1" outlineData="1" multipleFieldFilters="0" rowHeaderCaption="Posto de Servico">
  <location ref="W1:X3" firstHeaderRow="1" firstDataRow="1" firstDataCol="1"/>
  <pivotFields count="7">
    <pivotField showAll="0"/>
    <pivotField dataField="1" showAll="0"/>
    <pivotField showAll="0"/>
    <pivotField showAll="0"/>
    <pivotField axis="axisRow" showAll="0">
      <items count="19">
        <item m="1" x="4"/>
        <item m="1" x="2"/>
        <item m="1" x="10"/>
        <item m="1" x="6"/>
        <item m="1" x="3"/>
        <item m="1" x="8"/>
        <item x="1"/>
        <item m="1" x="15"/>
        <item m="1" x="7"/>
        <item m="1" x="17"/>
        <item m="1" x="12"/>
        <item m="1" x="5"/>
        <item m="1" x="16"/>
        <item m="1" x="9"/>
        <item m="1" x="11"/>
        <item m="1" x="13"/>
        <item m="1" x="14"/>
        <item x="0"/>
        <item t="default"/>
      </items>
    </pivotField>
    <pivotField showAll="0"/>
    <pivotField showAll="0"/>
  </pivotFields>
  <rowFields count="1">
    <field x="4"/>
  </rowFields>
  <rowItems count="2">
    <i>
      <x v="6"/>
    </i>
    <i>
      <x v="17"/>
    </i>
  </rowItems>
  <colItems count="1">
    <i/>
  </colItems>
  <dataFields count="1">
    <dataField name="Atrasos" fld="1" baseField="4" baseItem="0"/>
  </dataFields>
  <formats count="2">
    <format dxfId="41">
      <pivotArea outline="0" collapsedLevelsAreSubtotals="1" fieldPosition="0"/>
    </format>
    <format dxfId="40">
      <pivotArea dataOnly="0" labelOnly="1" fieldPosition="0">
        <references count="1">
          <reference field="4" count="0"/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Tabela dinâmica6" cacheId="230" applyNumberFormats="0" applyBorderFormats="0" applyFontFormats="0" applyPatternFormats="0" applyAlignmentFormats="0" applyWidthHeightFormats="1" dataCaption="Valores" updatedVersion="4" minRefreshableVersion="3" useAutoFormatting="1" rowGrandTotals="0" colGrandTotals="0" itemPrintTitles="1" createdVersion="4" indent="0" outline="1" outlineData="1" multipleFieldFilters="0" rowHeaderCaption="Posto de Servico">
  <location ref="S1:T3" firstHeaderRow="1" firstDataRow="1" firstDataCol="1"/>
  <pivotFields count="6">
    <pivotField dataField="1" showAll="0"/>
    <pivotField showAll="0"/>
    <pivotField showAll="0"/>
    <pivotField axis="axisRow" showAll="0">
      <items count="18">
        <item m="1" x="4"/>
        <item m="1" x="2"/>
        <item m="1" x="10"/>
        <item m="1" x="6"/>
        <item m="1" x="3"/>
        <item m="1" x="8"/>
        <item x="1"/>
        <item m="1" x="14"/>
        <item m="1" x="7"/>
        <item m="1" x="16"/>
        <item m="1" x="12"/>
        <item m="1" x="5"/>
        <item m="1" x="15"/>
        <item m="1" x="9"/>
        <item m="1" x="11"/>
        <item m="1" x="13"/>
        <item x="0"/>
        <item t="default"/>
      </items>
    </pivotField>
    <pivotField showAll="0"/>
    <pivotField showAll="0"/>
  </pivotFields>
  <rowFields count="1">
    <field x="3"/>
  </rowFields>
  <rowItems count="2">
    <i>
      <x v="6"/>
    </i>
    <i>
      <x v="16"/>
    </i>
  </rowItems>
  <colItems count="1">
    <i/>
  </colItems>
  <dataFields count="1">
    <dataField name="Faltas" fld="0" subtotal="count" baseField="0" baseItem="0"/>
  </dataFields>
  <formats count="2">
    <format dxfId="43">
      <pivotArea outline="0" collapsedLevelsAreSubtotals="1" fieldPosition="0"/>
    </format>
    <format dxfId="42">
      <pivotArea dataOnly="0" labelOnly="1" fieldPosition="0">
        <references count="1">
          <reference field="3" count="0"/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Tabela dinâmica3" cacheId="230" applyNumberFormats="0" applyBorderFormats="0" applyFontFormats="0" applyPatternFormats="0" applyAlignmentFormats="0" applyWidthHeightFormats="1" dataCaption="Valores" updatedVersion="4" minRefreshableVersion="3" useAutoFormatting="1" rowGrandTotals="0" colGrandTotals="0" itemPrintTitles="1" createdVersion="4" indent="0" outline="1" outlineData="1" multipleFieldFilters="0" rowHeaderCaption="Funcionarios">
  <location ref="G1:H3" firstHeaderRow="1" firstDataRow="1" firstDataCol="1"/>
  <pivotFields count="6">
    <pivotField dataField="1" showAll="0"/>
    <pivotField axis="axisRow" showAll="0">
      <items count="34">
        <item m="1" x="20"/>
        <item m="1" x="27"/>
        <item m="1" x="12"/>
        <item m="1" x="5"/>
        <item m="1" x="15"/>
        <item m="1" x="28"/>
        <item m="1" x="13"/>
        <item x="1"/>
        <item m="1" x="26"/>
        <item m="1" x="10"/>
        <item m="1" x="21"/>
        <item m="1" x="18"/>
        <item m="1" x="6"/>
        <item m="1" x="23"/>
        <item m="1" x="19"/>
        <item m="1" x="7"/>
        <item m="1" x="32"/>
        <item m="1" x="4"/>
        <item m="1" x="16"/>
        <item m="1" x="8"/>
        <item m="1" x="9"/>
        <item m="1" x="11"/>
        <item m="1" x="2"/>
        <item m="1" x="30"/>
        <item m="1" x="22"/>
        <item m="1" x="17"/>
        <item m="1" x="29"/>
        <item m="1" x="3"/>
        <item m="1" x="31"/>
        <item m="1" x="24"/>
        <item m="1" x="25"/>
        <item m="1" x="14"/>
        <item x="0"/>
        <item t="default"/>
      </items>
    </pivotField>
    <pivotField showAll="0"/>
    <pivotField showAll="0"/>
    <pivotField showAll="0"/>
    <pivotField showAll="0"/>
  </pivotFields>
  <rowFields count="1">
    <field x="1"/>
  </rowFields>
  <rowItems count="2">
    <i>
      <x v="7"/>
    </i>
    <i>
      <x v="32"/>
    </i>
  </rowItems>
  <colItems count="1">
    <i/>
  </colItems>
  <dataFields count="1">
    <dataField name="Faltas" fld="0" subtotal="count" baseField="0" baseItem="0"/>
  </dataFields>
  <formats count="2">
    <format dxfId="45">
      <pivotArea outline="0" collapsedLevelsAreSubtotals="1" fieldPosition="0"/>
    </format>
    <format dxfId="44">
      <pivotArea dataOnly="0" labelOnly="1" fieldPosition="0">
        <references count="1">
          <reference field="1" count="0"/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Tabela dinâmica1" cacheId="223" applyNumberFormats="0" applyBorderFormats="0" applyFontFormats="0" applyPatternFormats="0" applyAlignmentFormats="0" applyWidthHeightFormats="1" dataCaption="Valores" updatedVersion="4" minRefreshableVersion="3" useAutoFormatting="1" rowGrandTotals="0" colGrandTotals="0" itemPrintTitles="1" createdVersion="4" indent="0" outline="1" outlineData="1" multipleFieldFilters="0">
  <location ref="A1:A3" firstHeaderRow="1" firstDataRow="1" firstDataCol="1"/>
  <pivotFields count="6">
    <pivotField axis="axisRow" showAll="0" sortType="ascending">
      <items count="35">
        <item m="1" x="32"/>
        <item m="1" x="21"/>
        <item m="1" x="8"/>
        <item m="1" x="5"/>
        <item m="1" x="30"/>
        <item m="1" x="28"/>
        <item m="1" x="27"/>
        <item m="1" x="22"/>
        <item m="1" x="7"/>
        <item m="1" x="18"/>
        <item x="0"/>
        <item m="1" x="23"/>
        <item m="1" x="31"/>
        <item m="1" x="10"/>
        <item m="1" x="3"/>
        <item m="1" x="13"/>
        <item m="1" x="17"/>
        <item m="1" x="2"/>
        <item m="1" x="24"/>
        <item m="1" x="6"/>
        <item m="1" x="26"/>
        <item m="1" x="16"/>
        <item m="1" x="25"/>
        <item m="1" x="12"/>
        <item m="1" x="19"/>
        <item m="1" x="29"/>
        <item m="1" x="11"/>
        <item m="1" x="20"/>
        <item m="1" x="33"/>
        <item m="1" x="9"/>
        <item m="1" x="4"/>
        <item m="1" x="14"/>
        <item m="1" x="15"/>
        <item x="1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2">
    <i>
      <x v="10"/>
    </i>
    <i>
      <x v="33"/>
    </i>
  </rowItems>
  <colItems count="1">
    <i/>
  </colItem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Tabela dinâmica1" cacheId="223" applyNumberFormats="0" applyBorderFormats="0" applyFontFormats="0" applyPatternFormats="0" applyAlignmentFormats="0" applyWidthHeightFormats="1" dataCaption="Valores" updatedVersion="4" minRefreshableVersion="3" useAutoFormatting="1" rowGrandTotals="0" colGrandTotals="0" itemPrintTitles="1" createdVersion="4" indent="0" outline="1" outlineData="1" multipleFieldFilters="0">
  <location ref="A1:A3" firstHeaderRow="1" firstDataRow="1" firstDataCol="1"/>
  <pivotFields count="6">
    <pivotField axis="axisRow" showAll="0" sortType="ascending">
      <items count="35">
        <item m="1" x="32"/>
        <item m="1" x="21"/>
        <item m="1" x="8"/>
        <item m="1" x="5"/>
        <item m="1" x="30"/>
        <item m="1" x="28"/>
        <item m="1" x="27"/>
        <item m="1" x="22"/>
        <item m="1" x="7"/>
        <item m="1" x="18"/>
        <item x="0"/>
        <item m="1" x="23"/>
        <item m="1" x="31"/>
        <item m="1" x="10"/>
        <item m="1" x="3"/>
        <item m="1" x="13"/>
        <item m="1" x="17"/>
        <item m="1" x="2"/>
        <item m="1" x="24"/>
        <item m="1" x="6"/>
        <item m="1" x="26"/>
        <item m="1" x="16"/>
        <item m="1" x="25"/>
        <item m="1" x="12"/>
        <item m="1" x="19"/>
        <item m="1" x="29"/>
        <item m="1" x="11"/>
        <item m="1" x="20"/>
        <item m="1" x="33"/>
        <item m="1" x="9"/>
        <item m="1" x="4"/>
        <item m="1" x="14"/>
        <item m="1" x="15"/>
        <item x="1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2">
    <i>
      <x v="10"/>
    </i>
    <i>
      <x v="33"/>
    </i>
  </rowItems>
  <colItems count="1">
    <i/>
  </colItem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bLancamentoFaltas" displayName="tbLancamentoFaltas" ref="B7:G1005" totalsRowShown="0" headerRowDxfId="27" dataDxfId="26" tableBorderDxfId="74">
  <tableColumns count="6">
    <tableColumn id="1" name="Data" dataDxfId="33"/>
    <tableColumn id="2" name="Funcionário" dataDxfId="32"/>
    <tableColumn id="3" name="Matrícula" dataDxfId="31">
      <calculatedColumnFormula>IF(C8="","",IFERROR(VLOOKUP(C8,CadFun!$B$8:$C$107,2,FALSE),""))</calculatedColumnFormula>
    </tableColumn>
    <tableColumn id="4" name="Posto de Serviço" dataDxfId="30"/>
    <tableColumn id="5" name="Ação adotada" dataDxfId="29"/>
    <tableColumn id="6" name="Observação" dataDxfId="28"/>
  </tableColumns>
  <tableStyleInfo name="MyTable" showFirstColumn="0" showLastColumn="0" showRowStripes="0" showColumnStripes="0"/>
</table>
</file>

<file path=xl/tables/table2.xml><?xml version="1.0" encoding="utf-8"?>
<table xmlns="http://schemas.openxmlformats.org/spreadsheetml/2006/main" id="2" name="tbLancamentoAtrasos" displayName="tbLancamentoAtrasos" ref="B7:H1005" totalsRowShown="0" headerRowDxfId="18" dataDxfId="17" tableBorderDxfId="73">
  <tableColumns count="7">
    <tableColumn id="1" name="Data" dataDxfId="25"/>
    <tableColumn id="7" name="Qde Horas" dataDxfId="24"/>
    <tableColumn id="2" name="Funcionário" dataDxfId="23"/>
    <tableColumn id="3" name="Matrícula" dataDxfId="22">
      <calculatedColumnFormula>IF(D8="","",IFERROR(VLOOKUP(D8,CadFun!$B$8:$C$107,2,FALSE),""))</calculatedColumnFormula>
    </tableColumn>
    <tableColumn id="4" name="Posto de Serviço" dataDxfId="21"/>
    <tableColumn id="5" name="Ação adotada" dataDxfId="20"/>
    <tableColumn id="6" name="Observação" dataDxfId="19"/>
  </tableColumns>
  <tableStyleInfo name="MyTable" showFirstColumn="0" showLastColumn="0" showRowStripes="0" showColumnStripes="0"/>
</table>
</file>

<file path=xl/tables/table3.xml><?xml version="1.0" encoding="utf-8"?>
<table xmlns="http://schemas.openxmlformats.org/spreadsheetml/2006/main" id="3" name="tbLancamentoAntecipada" displayName="tbLancamentoAntecipada" ref="B7:H1005" totalsRowShown="0" headerRowDxfId="9" dataDxfId="8" tableBorderDxfId="72">
  <tableColumns count="7">
    <tableColumn id="1" name="Data" dataDxfId="16"/>
    <tableColumn id="7" name="Qde Horas" dataDxfId="15"/>
    <tableColumn id="2" name="Funcionário" dataDxfId="14"/>
    <tableColumn id="3" name="Matrícula" dataDxfId="13">
      <calculatedColumnFormula>IF(D8="","",IFERROR(VLOOKUP(D8,CadFun!$B$8:$C$107,2,FALSE),""))</calculatedColumnFormula>
    </tableColumn>
    <tableColumn id="4" name="Posto de Serviço" dataDxfId="12"/>
    <tableColumn id="5" name="Ação adotada" dataDxfId="11"/>
    <tableColumn id="6" name="Observação" dataDxfId="10"/>
  </tableColumns>
  <tableStyleInfo name="MyTable" showFirstColumn="0" showLastColumn="0" showRowStripes="0" showColumnStripes="0"/>
</table>
</file>

<file path=xl/tables/table4.xml><?xml version="1.0" encoding="utf-8"?>
<table xmlns="http://schemas.openxmlformats.org/spreadsheetml/2006/main" id="4" name="tbLancamentoFolgaTrabalhada" displayName="tbLancamentoFolgaTrabalhada" ref="B7:G1005" totalsRowShown="0" headerRowDxfId="1" dataDxfId="0" tableBorderDxfId="71">
  <tableColumns count="6">
    <tableColumn id="1" name="Data" dataDxfId="7"/>
    <tableColumn id="7" name="Qde Horas" dataDxfId="6"/>
    <tableColumn id="2" name="Funcionário" dataDxfId="5"/>
    <tableColumn id="3" name="Matrícula" dataDxfId="4">
      <calculatedColumnFormula>IF(D8="","",IFERROR(VLOOKUP(D8,CadFun!$B$8:$C$107,2,FALSE),""))</calculatedColumnFormula>
    </tableColumn>
    <tableColumn id="4" name="Posto de Serviço" dataDxfId="3"/>
    <tableColumn id="6" name="Observação" dataDxfId="2"/>
  </tableColumns>
  <tableStyleInfo name="MyTable" showFirstColumn="0" showLastColumn="0" showRowStripes="0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fulano@empresa.com.br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bertrano@gmail.com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5.xml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6.xml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7.xml"/><Relationship Id="rId4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B1:T16"/>
  <sheetViews>
    <sheetView showGridLines="0" tabSelected="1" workbookViewId="0">
      <selection activeCell="C10" sqref="C10:R10"/>
    </sheetView>
  </sheetViews>
  <sheetFormatPr defaultRowHeight="15" x14ac:dyDescent="0.25"/>
  <cols>
    <col min="1" max="1" width="2.7109375" style="26" customWidth="1"/>
    <col min="2" max="2" width="22.42578125" style="26" bestFit="1" customWidth="1"/>
    <col min="3" max="16384" width="9.140625" style="26"/>
  </cols>
  <sheetData>
    <row r="1" spans="2:20" s="18" customFormat="1" ht="35.1" customHeight="1" x14ac:dyDescent="0.25"/>
    <row r="2" spans="2:20" s="22" customFormat="1" ht="24.95" customHeight="1" x14ac:dyDescent="0.25"/>
    <row r="4" spans="2:20" s="99" customFormat="1" ht="26.25" customHeight="1" x14ac:dyDescent="0.25">
      <c r="B4" s="96" t="s">
        <v>87</v>
      </c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8"/>
    </row>
    <row r="5" spans="2:20" s="99" customFormat="1" ht="26.25" customHeight="1" x14ac:dyDescent="0.25"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8"/>
    </row>
    <row r="6" spans="2:20" s="99" customFormat="1" ht="26.25" customHeight="1" x14ac:dyDescent="0.25"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8"/>
    </row>
    <row r="7" spans="2:20" s="99" customFormat="1" ht="26.25" customHeight="1" x14ac:dyDescent="0.25"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8"/>
    </row>
    <row r="8" spans="2:20" s="99" customFormat="1" ht="26.25" customHeight="1" x14ac:dyDescent="0.25"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8"/>
    </row>
    <row r="10" spans="2:20" ht="50.1" customHeight="1" x14ac:dyDescent="0.25">
      <c r="B10" s="100" t="s">
        <v>0</v>
      </c>
      <c r="C10" s="101" t="s">
        <v>71</v>
      </c>
      <c r="D10" s="101"/>
      <c r="E10" s="101"/>
      <c r="F10" s="101"/>
      <c r="G10" s="101"/>
      <c r="H10" s="101"/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2"/>
    </row>
    <row r="11" spans="2:20" ht="5.0999999999999996" customHeight="1" x14ac:dyDescent="0.25">
      <c r="B11" s="30"/>
    </row>
    <row r="12" spans="2:20" ht="50.1" customHeight="1" x14ac:dyDescent="0.25">
      <c r="B12" s="100" t="s">
        <v>11</v>
      </c>
      <c r="C12" s="101" t="s">
        <v>72</v>
      </c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2"/>
    </row>
    <row r="13" spans="2:20" ht="5.0999999999999996" customHeight="1" x14ac:dyDescent="0.25">
      <c r="B13" s="30"/>
    </row>
    <row r="14" spans="2:20" ht="50.1" customHeight="1" x14ac:dyDescent="0.25">
      <c r="B14" s="100" t="s">
        <v>31</v>
      </c>
      <c r="C14" s="101" t="s">
        <v>73</v>
      </c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2"/>
    </row>
    <row r="15" spans="2:20" ht="5.0999999999999996" customHeight="1" x14ac:dyDescent="0.25">
      <c r="B15" s="30"/>
    </row>
    <row r="16" spans="2:20" ht="50.1" customHeight="1" x14ac:dyDescent="0.25">
      <c r="B16" s="100" t="s">
        <v>70</v>
      </c>
      <c r="C16" s="101" t="s">
        <v>74</v>
      </c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2"/>
    </row>
  </sheetData>
  <sheetProtection password="9084" sheet="1" objects="1" scenarios="1"/>
  <mergeCells count="5">
    <mergeCell ref="B4:S8"/>
    <mergeCell ref="C16:R16"/>
    <mergeCell ref="C14:R14"/>
    <mergeCell ref="C12:R12"/>
    <mergeCell ref="C10:R10"/>
  </mergeCells>
  <pageMargins left="0.25" right="0.25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/>
  <dimension ref="A1:AL115"/>
  <sheetViews>
    <sheetView showGridLines="0" workbookViewId="0">
      <selection activeCell="N6" sqref="N6"/>
    </sheetView>
  </sheetViews>
  <sheetFormatPr defaultRowHeight="15" x14ac:dyDescent="0.25"/>
  <cols>
    <col min="1" max="1" width="2.7109375" style="23" customWidth="1"/>
    <col min="2" max="2" width="26.85546875" style="26" customWidth="1"/>
    <col min="3" max="33" width="5" style="26" customWidth="1"/>
    <col min="34" max="36" width="9.140625" style="26"/>
    <col min="37" max="38" width="10" style="26" hidden="1" customWidth="1"/>
    <col min="39" max="16384" width="9.140625" style="26"/>
  </cols>
  <sheetData>
    <row r="1" spans="1:38" s="18" customFormat="1" ht="35.1" customHeight="1" x14ac:dyDescent="0.25">
      <c r="A1" s="15"/>
    </row>
    <row r="2" spans="1:38" s="22" customFormat="1" ht="24.95" customHeight="1" x14ac:dyDescent="0.25">
      <c r="A2" s="19"/>
    </row>
    <row r="4" spans="1:38" ht="21" x14ac:dyDescent="0.25">
      <c r="B4" s="24" t="s">
        <v>31</v>
      </c>
    </row>
    <row r="6" spans="1:38" ht="20.100000000000001" customHeight="1" x14ac:dyDescent="0.25">
      <c r="B6" s="75" t="s">
        <v>86</v>
      </c>
      <c r="C6" s="80">
        <f>ResAno!$C$6</f>
        <v>2023</v>
      </c>
      <c r="D6" s="80"/>
      <c r="F6" s="81" t="s">
        <v>59</v>
      </c>
      <c r="G6" s="81"/>
      <c r="H6" s="81"/>
      <c r="I6" s="81"/>
      <c r="J6" s="82" t="s">
        <v>37</v>
      </c>
      <c r="K6" s="83"/>
      <c r="L6" s="84"/>
    </row>
    <row r="8" spans="1:38" ht="20.100000000000001" customHeight="1" x14ac:dyDescent="0.25">
      <c r="B8" s="28" t="str">
        <f>IF(SUM(C11:AG25)=0,"Não houve faltas em "&amp;$J$6&amp;" de "&amp;$C$6,"Os 15 funcionário com mais faltas em "&amp;$J$6&amp;" de "&amp;$C$6)</f>
        <v>Os 15 funcionário com mais faltas em Maio de 2023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</row>
    <row r="9" spans="1:38" ht="20.100000000000001" hidden="1" customHeight="1" x14ac:dyDescent="0.25">
      <c r="C9" s="38">
        <f>DATE($C$6,IFERROR(VLOOKUP($J$6,$AK$10:$AL$21,2,FALSE),1),C$10)</f>
        <v>45047</v>
      </c>
      <c r="D9" s="38">
        <f t="shared" ref="D9:AD9" si="0">DATE($C$6,IFERROR(VLOOKUP($J$6,$AK$10:$AL$21,2,FALSE),1),D$10)</f>
        <v>45048</v>
      </c>
      <c r="E9" s="38">
        <f t="shared" si="0"/>
        <v>45049</v>
      </c>
      <c r="F9" s="38">
        <f t="shared" si="0"/>
        <v>45050</v>
      </c>
      <c r="G9" s="38">
        <f t="shared" si="0"/>
        <v>45051</v>
      </c>
      <c r="H9" s="38">
        <f t="shared" si="0"/>
        <v>45052</v>
      </c>
      <c r="I9" s="38">
        <f t="shared" si="0"/>
        <v>45053</v>
      </c>
      <c r="J9" s="38">
        <f t="shared" si="0"/>
        <v>45054</v>
      </c>
      <c r="K9" s="38">
        <f t="shared" si="0"/>
        <v>45055</v>
      </c>
      <c r="L9" s="38">
        <f t="shared" si="0"/>
        <v>45056</v>
      </c>
      <c r="M9" s="38">
        <f t="shared" si="0"/>
        <v>45057</v>
      </c>
      <c r="N9" s="38">
        <f t="shared" si="0"/>
        <v>45058</v>
      </c>
      <c r="O9" s="38">
        <f t="shared" si="0"/>
        <v>45059</v>
      </c>
      <c r="P9" s="38">
        <f t="shared" si="0"/>
        <v>45060</v>
      </c>
      <c r="Q9" s="38">
        <f t="shared" si="0"/>
        <v>45061</v>
      </c>
      <c r="R9" s="38">
        <f t="shared" si="0"/>
        <v>45062</v>
      </c>
      <c r="S9" s="38">
        <f t="shared" si="0"/>
        <v>45063</v>
      </c>
      <c r="T9" s="38">
        <f t="shared" si="0"/>
        <v>45064</v>
      </c>
      <c r="U9" s="38">
        <f t="shared" si="0"/>
        <v>45065</v>
      </c>
      <c r="V9" s="38">
        <f t="shared" si="0"/>
        <v>45066</v>
      </c>
      <c r="W9" s="38">
        <f t="shared" si="0"/>
        <v>45067</v>
      </c>
      <c r="X9" s="38">
        <f t="shared" si="0"/>
        <v>45068</v>
      </c>
      <c r="Y9" s="38">
        <f t="shared" si="0"/>
        <v>45069</v>
      </c>
      <c r="Z9" s="38">
        <f t="shared" si="0"/>
        <v>45070</v>
      </c>
      <c r="AA9" s="38">
        <f t="shared" si="0"/>
        <v>45071</v>
      </c>
      <c r="AB9" s="38">
        <f t="shared" si="0"/>
        <v>45072</v>
      </c>
      <c r="AC9" s="38">
        <f t="shared" si="0"/>
        <v>45073</v>
      </c>
      <c r="AD9" s="38">
        <f t="shared" si="0"/>
        <v>45074</v>
      </c>
      <c r="AE9" s="38">
        <f>IF(DAY(EOMONTH($C$9,0))&lt;29,"",DATE($C$6,IFERROR(VLOOKUP($J$6,$AK$10:$AL$21,2,FALSE),1),AE$10))</f>
        <v>45075</v>
      </c>
      <c r="AF9" s="38">
        <f>IF(DAY(EOMONTH($C$9,0))&lt;30,"",DATE($C$6,IFERROR(VLOOKUP($J$6,$AK$10:$AL$21,2,FALSE),1),AF$10))</f>
        <v>45076</v>
      </c>
      <c r="AG9" s="38">
        <f>IF(DAY(EOMONTH($C$9,0))&lt;31,"",DATE($C$6,IFERROR(VLOOKUP($J$6,$AK$10:$AL$21,2,FALSE),1),AG$10))</f>
        <v>45077</v>
      </c>
    </row>
    <row r="10" spans="1:38" ht="20.100000000000001" customHeight="1" x14ac:dyDescent="0.25">
      <c r="B10" s="32" t="s">
        <v>46</v>
      </c>
      <c r="C10" s="33">
        <v>1</v>
      </c>
      <c r="D10" s="33">
        <v>2</v>
      </c>
      <c r="E10" s="33">
        <v>3</v>
      </c>
      <c r="F10" s="33">
        <v>4</v>
      </c>
      <c r="G10" s="33">
        <v>5</v>
      </c>
      <c r="H10" s="33">
        <v>6</v>
      </c>
      <c r="I10" s="33">
        <v>7</v>
      </c>
      <c r="J10" s="33">
        <v>8</v>
      </c>
      <c r="K10" s="33">
        <v>9</v>
      </c>
      <c r="L10" s="33">
        <v>10</v>
      </c>
      <c r="M10" s="33">
        <v>11</v>
      </c>
      <c r="N10" s="33">
        <v>12</v>
      </c>
      <c r="O10" s="33">
        <v>13</v>
      </c>
      <c r="P10" s="33">
        <v>14</v>
      </c>
      <c r="Q10" s="33">
        <v>15</v>
      </c>
      <c r="R10" s="33">
        <v>16</v>
      </c>
      <c r="S10" s="33">
        <v>17</v>
      </c>
      <c r="T10" s="33">
        <v>18</v>
      </c>
      <c r="U10" s="33">
        <v>19</v>
      </c>
      <c r="V10" s="33">
        <v>20</v>
      </c>
      <c r="W10" s="33">
        <v>21</v>
      </c>
      <c r="X10" s="33">
        <v>22</v>
      </c>
      <c r="Y10" s="33">
        <v>23</v>
      </c>
      <c r="Z10" s="33">
        <v>24</v>
      </c>
      <c r="AA10" s="33">
        <v>25</v>
      </c>
      <c r="AB10" s="33">
        <v>26</v>
      </c>
      <c r="AC10" s="33">
        <v>27</v>
      </c>
      <c r="AD10" s="33">
        <v>28</v>
      </c>
      <c r="AE10" s="33">
        <v>29</v>
      </c>
      <c r="AF10" s="33">
        <v>30</v>
      </c>
      <c r="AG10" s="33">
        <v>31</v>
      </c>
      <c r="AK10" s="39" t="s">
        <v>33</v>
      </c>
      <c r="AL10" s="39">
        <v>1</v>
      </c>
    </row>
    <row r="11" spans="1:38" ht="20.100000000000001" customHeight="1" x14ac:dyDescent="0.25">
      <c r="A11" s="23">
        <v>1</v>
      </c>
      <c r="B11" s="34" t="str">
        <f>IFERROR(INDEX(DinamicaMes!$A$2:$D$101,MATCH(LARGE(DinamicaMes!$B$2:$B$101,ResMes!$A11),DinamicaMes!$B$2:$B$101,0),1),"")</f>
        <v>Bertrano de Tal</v>
      </c>
      <c r="C11" s="40">
        <f>IF($B11="","",IFERROR(COUNTIFS(tbLancamentoFaltas[Funcionário],$B11,tbLancamentoFaltas[Data],"="&amp;C$9),0))</f>
        <v>0</v>
      </c>
      <c r="D11" s="40">
        <f>IF($B11="","",IFERROR(COUNTIFS(tbLancamentoFaltas[Funcionário],$B11,tbLancamentoFaltas[Data],"="&amp;D$9),0))</f>
        <v>0</v>
      </c>
      <c r="E11" s="40">
        <f>IF($B11="","",IFERROR(COUNTIFS(tbLancamentoFaltas[Funcionário],$B11,tbLancamentoFaltas[Data],"="&amp;E$9),0))</f>
        <v>0</v>
      </c>
      <c r="F11" s="40">
        <f>IF($B11="","",IFERROR(COUNTIFS(tbLancamentoFaltas[Funcionário],$B11,tbLancamentoFaltas[Data],"="&amp;F$9),0))</f>
        <v>0</v>
      </c>
      <c r="G11" s="40">
        <f>IF($B11="","",IFERROR(COUNTIFS(tbLancamentoFaltas[Funcionário],$B11,tbLancamentoFaltas[Data],"="&amp;G$9),0))</f>
        <v>0</v>
      </c>
      <c r="H11" s="40">
        <f>IF($B11="","",IFERROR(COUNTIFS(tbLancamentoFaltas[Funcionário],$B11,tbLancamentoFaltas[Data],"="&amp;H$9),0))</f>
        <v>0</v>
      </c>
      <c r="I11" s="40">
        <f>IF($B11="","",IFERROR(COUNTIFS(tbLancamentoFaltas[Funcionário],$B11,tbLancamentoFaltas[Data],"="&amp;I$9),0))</f>
        <v>0</v>
      </c>
      <c r="J11" s="40">
        <f>IF($B11="","",IFERROR(COUNTIFS(tbLancamentoFaltas[Funcionário],$B11,tbLancamentoFaltas[Data],"="&amp;J$9),0))</f>
        <v>0</v>
      </c>
      <c r="K11" s="40">
        <f>IF($B11="","",IFERROR(COUNTIFS(tbLancamentoFaltas[Funcionário],$B11,tbLancamentoFaltas[Data],"="&amp;K$9),0))</f>
        <v>0</v>
      </c>
      <c r="L11" s="40">
        <f>IF($B11="","",IFERROR(COUNTIFS(tbLancamentoFaltas[Funcionário],$B11,tbLancamentoFaltas[Data],"="&amp;L$9),0))</f>
        <v>0</v>
      </c>
      <c r="M11" s="40">
        <f>IF($B11="","",IFERROR(COUNTIFS(tbLancamentoFaltas[Funcionário],$B11,tbLancamentoFaltas[Data],"="&amp;M$9),0))</f>
        <v>0</v>
      </c>
      <c r="N11" s="40">
        <f>IF($B11="","",IFERROR(COUNTIFS(tbLancamentoFaltas[Funcionário],$B11,tbLancamentoFaltas[Data],"="&amp;N$9),0))</f>
        <v>0</v>
      </c>
      <c r="O11" s="40">
        <f>IF($B11="","",IFERROR(COUNTIFS(tbLancamentoFaltas[Funcionário],$B11,tbLancamentoFaltas[Data],"="&amp;O$9),0))</f>
        <v>0</v>
      </c>
      <c r="P11" s="40">
        <f>IF($B11="","",IFERROR(COUNTIFS(tbLancamentoFaltas[Funcionário],$B11,tbLancamentoFaltas[Data],"="&amp;P$9),0))</f>
        <v>0</v>
      </c>
      <c r="Q11" s="40">
        <f>IF($B11="","",IFERROR(COUNTIFS(tbLancamentoFaltas[Funcionário],$B11,tbLancamentoFaltas[Data],"="&amp;Q$9),0))</f>
        <v>0</v>
      </c>
      <c r="R11" s="40">
        <f>IF($B11="","",IFERROR(COUNTIFS(tbLancamentoFaltas[Funcionário],$B11,tbLancamentoFaltas[Data],"="&amp;R$9),0))</f>
        <v>0</v>
      </c>
      <c r="S11" s="40">
        <f>IF($B11="","",IFERROR(COUNTIFS(tbLancamentoFaltas[Funcionário],$B11,tbLancamentoFaltas[Data],"="&amp;S$9),0))</f>
        <v>0</v>
      </c>
      <c r="T11" s="40">
        <f>IF($B11="","",IFERROR(COUNTIFS(tbLancamentoFaltas[Funcionário],$B11,tbLancamentoFaltas[Data],"="&amp;T$9),0))</f>
        <v>0</v>
      </c>
      <c r="U11" s="40">
        <f>IF($B11="","",IFERROR(COUNTIFS(tbLancamentoFaltas[Funcionário],$B11,tbLancamentoFaltas[Data],"="&amp;U$9),0))</f>
        <v>1</v>
      </c>
      <c r="V11" s="40">
        <f>IF($B11="","",IFERROR(COUNTIFS(tbLancamentoFaltas[Funcionário],$B11,tbLancamentoFaltas[Data],"="&amp;V$9),0))</f>
        <v>0</v>
      </c>
      <c r="W11" s="40">
        <f>IF($B11="","",IFERROR(COUNTIFS(tbLancamentoFaltas[Funcionário],$B11,tbLancamentoFaltas[Data],"="&amp;W$9),0))</f>
        <v>0</v>
      </c>
      <c r="X11" s="40">
        <f>IF($B11="","",IFERROR(COUNTIFS(tbLancamentoFaltas[Funcionário],$B11,tbLancamentoFaltas[Data],"="&amp;X$9),0))</f>
        <v>0</v>
      </c>
      <c r="Y11" s="40">
        <f>IF($B11="","",IFERROR(COUNTIFS(tbLancamentoFaltas[Funcionário],$B11,tbLancamentoFaltas[Data],"="&amp;Y$9),0))</f>
        <v>0</v>
      </c>
      <c r="Z11" s="40">
        <f>IF($B11="","",IFERROR(COUNTIFS(tbLancamentoFaltas[Funcionário],$B11,tbLancamentoFaltas[Data],"="&amp;Z$9),0))</f>
        <v>0</v>
      </c>
      <c r="AA11" s="40">
        <f>IF($B11="","",IFERROR(COUNTIFS(tbLancamentoFaltas[Funcionário],$B11,tbLancamentoFaltas[Data],"="&amp;AA$9),0))</f>
        <v>0</v>
      </c>
      <c r="AB11" s="40">
        <f>IF($B11="","",IFERROR(COUNTIFS(tbLancamentoFaltas[Funcionário],$B11,tbLancamentoFaltas[Data],"="&amp;AB$9),0))</f>
        <v>0</v>
      </c>
      <c r="AC11" s="40">
        <f>IF($B11="","",IFERROR(COUNTIFS(tbLancamentoFaltas[Funcionário],$B11,tbLancamentoFaltas[Data],"="&amp;AC$9),0))</f>
        <v>0</v>
      </c>
      <c r="AD11" s="40">
        <f>IF($B11="","",IFERROR(COUNTIFS(tbLancamentoFaltas[Funcionário],$B11,tbLancamentoFaltas[Data],"="&amp;AD$9),0))</f>
        <v>0</v>
      </c>
      <c r="AE11" s="40">
        <f>IF($B11="","",IFERROR(COUNTIFS(tbLancamentoFaltas[Funcionário],$B11,tbLancamentoFaltas[Data],"="&amp;AE$9),0))</f>
        <v>0</v>
      </c>
      <c r="AF11" s="40">
        <f>IF($B11="","",IFERROR(COUNTIFS(tbLancamentoFaltas[Funcionário],$B11,tbLancamentoFaltas[Data],"="&amp;AF$9),0))</f>
        <v>0</v>
      </c>
      <c r="AG11" s="40">
        <f>IF($B11="","",IFERROR(COUNTIFS(tbLancamentoFaltas[Funcionário],$B11,tbLancamentoFaltas[Data],"="&amp;AG$9),0))</f>
        <v>0</v>
      </c>
      <c r="AK11" s="39" t="s">
        <v>34</v>
      </c>
      <c r="AL11" s="39">
        <v>2</v>
      </c>
    </row>
    <row r="12" spans="1:38" ht="20.100000000000001" customHeight="1" x14ac:dyDescent="0.25">
      <c r="A12" s="23">
        <v>2</v>
      </c>
      <c r="B12" s="34" t="str">
        <f>IFERROR(INDEX(DinamicaMes!$A$2:$D$101,MATCH(LARGE(DinamicaMes!$B$2:$B$101,ResMes!$A12),DinamicaMes!$B$2:$B$101,0),1),"")</f>
        <v/>
      </c>
      <c r="C12" s="40" t="str">
        <f>IF($B12="","",IFERROR(COUNTIFS(tbLancamentoFaltas[Funcionário],$B12,tbLancamentoFaltas[Data],"="&amp;C$9),0))</f>
        <v/>
      </c>
      <c r="D12" s="40" t="str">
        <f>IF($B12="","",IFERROR(COUNTIFS(tbLancamentoFaltas[Funcionário],$B12,tbLancamentoFaltas[Data],"="&amp;D$9),0))</f>
        <v/>
      </c>
      <c r="E12" s="40" t="str">
        <f>IF($B12="","",IFERROR(COUNTIFS(tbLancamentoFaltas[Funcionário],$B12,tbLancamentoFaltas[Data],"="&amp;E$9),0))</f>
        <v/>
      </c>
      <c r="F12" s="40" t="str">
        <f>IF($B12="","",IFERROR(COUNTIFS(tbLancamentoFaltas[Funcionário],$B12,tbLancamentoFaltas[Data],"="&amp;F$9),0))</f>
        <v/>
      </c>
      <c r="G12" s="40" t="str">
        <f>IF($B12="","",IFERROR(COUNTIFS(tbLancamentoFaltas[Funcionário],$B12,tbLancamentoFaltas[Data],"="&amp;G$9),0))</f>
        <v/>
      </c>
      <c r="H12" s="40" t="str">
        <f>IF($B12="","",IFERROR(COUNTIFS(tbLancamentoFaltas[Funcionário],$B12,tbLancamentoFaltas[Data],"="&amp;H$9),0))</f>
        <v/>
      </c>
      <c r="I12" s="40" t="str">
        <f>IF($B12="","",IFERROR(COUNTIFS(tbLancamentoFaltas[Funcionário],$B12,tbLancamentoFaltas[Data],"="&amp;I$9),0))</f>
        <v/>
      </c>
      <c r="J12" s="40" t="str">
        <f>IF($B12="","",IFERROR(COUNTIFS(tbLancamentoFaltas[Funcionário],$B12,tbLancamentoFaltas[Data],"="&amp;J$9),0))</f>
        <v/>
      </c>
      <c r="K12" s="40" t="str">
        <f>IF($B12="","",IFERROR(COUNTIFS(tbLancamentoFaltas[Funcionário],$B12,tbLancamentoFaltas[Data],"="&amp;K$9),0))</f>
        <v/>
      </c>
      <c r="L12" s="40" t="str">
        <f>IF($B12="","",IFERROR(COUNTIFS(tbLancamentoFaltas[Funcionário],$B12,tbLancamentoFaltas[Data],"="&amp;L$9),0))</f>
        <v/>
      </c>
      <c r="M12" s="40" t="str">
        <f>IF($B12="","",IFERROR(COUNTIFS(tbLancamentoFaltas[Funcionário],$B12,tbLancamentoFaltas[Data],"="&amp;M$9),0))</f>
        <v/>
      </c>
      <c r="N12" s="40" t="str">
        <f>IF($B12="","",IFERROR(COUNTIFS(tbLancamentoFaltas[Funcionário],$B12,tbLancamentoFaltas[Data],"="&amp;N$9),0))</f>
        <v/>
      </c>
      <c r="O12" s="40" t="str">
        <f>IF($B12="","",IFERROR(COUNTIFS(tbLancamentoFaltas[Funcionário],$B12,tbLancamentoFaltas[Data],"="&amp;O$9),0))</f>
        <v/>
      </c>
      <c r="P12" s="40" t="str">
        <f>IF($B12="","",IFERROR(COUNTIFS(tbLancamentoFaltas[Funcionário],$B12,tbLancamentoFaltas[Data],"="&amp;P$9),0))</f>
        <v/>
      </c>
      <c r="Q12" s="40" t="str">
        <f>IF($B12="","",IFERROR(COUNTIFS(tbLancamentoFaltas[Funcionário],$B12,tbLancamentoFaltas[Data],"="&amp;Q$9),0))</f>
        <v/>
      </c>
      <c r="R12" s="40" t="str">
        <f>IF($B12="","",IFERROR(COUNTIFS(tbLancamentoFaltas[Funcionário],$B12,tbLancamentoFaltas[Data],"="&amp;R$9),0))</f>
        <v/>
      </c>
      <c r="S12" s="40" t="str">
        <f>IF($B12="","",IFERROR(COUNTIFS(tbLancamentoFaltas[Funcionário],$B12,tbLancamentoFaltas[Data],"="&amp;S$9),0))</f>
        <v/>
      </c>
      <c r="T12" s="40" t="str">
        <f>IF($B12="","",IFERROR(COUNTIFS(tbLancamentoFaltas[Funcionário],$B12,tbLancamentoFaltas[Data],"="&amp;T$9),0))</f>
        <v/>
      </c>
      <c r="U12" s="40" t="str">
        <f>IF($B12="","",IFERROR(COUNTIFS(tbLancamentoFaltas[Funcionário],$B12,tbLancamentoFaltas[Data],"="&amp;U$9),0))</f>
        <v/>
      </c>
      <c r="V12" s="40" t="str">
        <f>IF($B12="","",IFERROR(COUNTIFS(tbLancamentoFaltas[Funcionário],$B12,tbLancamentoFaltas[Data],"="&amp;V$9),0))</f>
        <v/>
      </c>
      <c r="W12" s="40" t="str">
        <f>IF($B12="","",IFERROR(COUNTIFS(tbLancamentoFaltas[Funcionário],$B12,tbLancamentoFaltas[Data],"="&amp;W$9),0))</f>
        <v/>
      </c>
      <c r="X12" s="40" t="str">
        <f>IF($B12="","",IFERROR(COUNTIFS(tbLancamentoFaltas[Funcionário],$B12,tbLancamentoFaltas[Data],"="&amp;X$9),0))</f>
        <v/>
      </c>
      <c r="Y12" s="40" t="str">
        <f>IF($B12="","",IFERROR(COUNTIFS(tbLancamentoFaltas[Funcionário],$B12,tbLancamentoFaltas[Data],"="&amp;Y$9),0))</f>
        <v/>
      </c>
      <c r="Z12" s="40" t="str">
        <f>IF($B12="","",IFERROR(COUNTIFS(tbLancamentoFaltas[Funcionário],$B12,tbLancamentoFaltas[Data],"="&amp;Z$9),0))</f>
        <v/>
      </c>
      <c r="AA12" s="40" t="str">
        <f>IF($B12="","",IFERROR(COUNTIFS(tbLancamentoFaltas[Funcionário],$B12,tbLancamentoFaltas[Data],"="&amp;AA$9),0))</f>
        <v/>
      </c>
      <c r="AB12" s="40" t="str">
        <f>IF($B12="","",IFERROR(COUNTIFS(tbLancamentoFaltas[Funcionário],$B12,tbLancamentoFaltas[Data],"="&amp;AB$9),0))</f>
        <v/>
      </c>
      <c r="AC12" s="40" t="str">
        <f>IF($B12="","",IFERROR(COUNTIFS(tbLancamentoFaltas[Funcionário],$B12,tbLancamentoFaltas[Data],"="&amp;AC$9),0))</f>
        <v/>
      </c>
      <c r="AD12" s="40" t="str">
        <f>IF($B12="","",IFERROR(COUNTIFS(tbLancamentoFaltas[Funcionário],$B12,tbLancamentoFaltas[Data],"="&amp;AD$9),0))</f>
        <v/>
      </c>
      <c r="AE12" s="40" t="str">
        <f>IF($B12="","",IFERROR(COUNTIFS(tbLancamentoFaltas[Funcionário],$B12,tbLancamentoFaltas[Data],"="&amp;AE$9),0))</f>
        <v/>
      </c>
      <c r="AF12" s="40" t="str">
        <f>IF($B12="","",IFERROR(COUNTIFS(tbLancamentoFaltas[Funcionário],$B12,tbLancamentoFaltas[Data],"="&amp;AF$9),0))</f>
        <v/>
      </c>
      <c r="AG12" s="40" t="str">
        <f>IF($B12="","",IFERROR(COUNTIFS(tbLancamentoFaltas[Funcionário],$B12,tbLancamentoFaltas[Data],"="&amp;AG$9),0))</f>
        <v/>
      </c>
      <c r="AK12" s="39" t="s">
        <v>35</v>
      </c>
      <c r="AL12" s="39">
        <v>3</v>
      </c>
    </row>
    <row r="13" spans="1:38" ht="20.100000000000001" customHeight="1" x14ac:dyDescent="0.25">
      <c r="A13" s="23">
        <v>3</v>
      </c>
      <c r="B13" s="34" t="str">
        <f>IFERROR(INDEX(DinamicaMes!$A$2:$D$101,MATCH(LARGE(DinamicaMes!$B$2:$B$101,ResMes!$A13),DinamicaMes!$B$2:$B$101,0),1),"")</f>
        <v/>
      </c>
      <c r="C13" s="40" t="str">
        <f>IF($B13="","",IFERROR(COUNTIFS(tbLancamentoFaltas[Funcionário],$B13,tbLancamentoFaltas[Data],"="&amp;C$9),0))</f>
        <v/>
      </c>
      <c r="D13" s="40" t="str">
        <f>IF($B13="","",IFERROR(COUNTIFS(tbLancamentoFaltas[Funcionário],$B13,tbLancamentoFaltas[Data],"="&amp;D$9),0))</f>
        <v/>
      </c>
      <c r="E13" s="40" t="str">
        <f>IF($B13="","",IFERROR(COUNTIFS(tbLancamentoFaltas[Funcionário],$B13,tbLancamentoFaltas[Data],"="&amp;E$9),0))</f>
        <v/>
      </c>
      <c r="F13" s="40" t="str">
        <f>IF($B13="","",IFERROR(COUNTIFS(tbLancamentoFaltas[Funcionário],$B13,tbLancamentoFaltas[Data],"="&amp;F$9),0))</f>
        <v/>
      </c>
      <c r="G13" s="40" t="str">
        <f>IF($B13="","",IFERROR(COUNTIFS(tbLancamentoFaltas[Funcionário],$B13,tbLancamentoFaltas[Data],"="&amp;G$9),0))</f>
        <v/>
      </c>
      <c r="H13" s="40" t="str">
        <f>IF($B13="","",IFERROR(COUNTIFS(tbLancamentoFaltas[Funcionário],$B13,tbLancamentoFaltas[Data],"="&amp;H$9),0))</f>
        <v/>
      </c>
      <c r="I13" s="40" t="str">
        <f>IF($B13="","",IFERROR(COUNTIFS(tbLancamentoFaltas[Funcionário],$B13,tbLancamentoFaltas[Data],"="&amp;I$9),0))</f>
        <v/>
      </c>
      <c r="J13" s="40" t="str">
        <f>IF($B13="","",IFERROR(COUNTIFS(tbLancamentoFaltas[Funcionário],$B13,tbLancamentoFaltas[Data],"="&amp;J$9),0))</f>
        <v/>
      </c>
      <c r="K13" s="40" t="str">
        <f>IF($B13="","",IFERROR(COUNTIFS(tbLancamentoFaltas[Funcionário],$B13,tbLancamentoFaltas[Data],"="&amp;K$9),0))</f>
        <v/>
      </c>
      <c r="L13" s="40" t="str">
        <f>IF($B13="","",IFERROR(COUNTIFS(tbLancamentoFaltas[Funcionário],$B13,tbLancamentoFaltas[Data],"="&amp;L$9),0))</f>
        <v/>
      </c>
      <c r="M13" s="40" t="str">
        <f>IF($B13="","",IFERROR(COUNTIFS(tbLancamentoFaltas[Funcionário],$B13,tbLancamentoFaltas[Data],"="&amp;M$9),0))</f>
        <v/>
      </c>
      <c r="N13" s="40" t="str">
        <f>IF($B13="","",IFERROR(COUNTIFS(tbLancamentoFaltas[Funcionário],$B13,tbLancamentoFaltas[Data],"="&amp;N$9),0))</f>
        <v/>
      </c>
      <c r="O13" s="40" t="str">
        <f>IF($B13="","",IFERROR(COUNTIFS(tbLancamentoFaltas[Funcionário],$B13,tbLancamentoFaltas[Data],"="&amp;O$9),0))</f>
        <v/>
      </c>
      <c r="P13" s="40" t="str">
        <f>IF($B13="","",IFERROR(COUNTIFS(tbLancamentoFaltas[Funcionário],$B13,tbLancamentoFaltas[Data],"="&amp;P$9),0))</f>
        <v/>
      </c>
      <c r="Q13" s="40" t="str">
        <f>IF($B13="","",IFERROR(COUNTIFS(tbLancamentoFaltas[Funcionário],$B13,tbLancamentoFaltas[Data],"="&amp;Q$9),0))</f>
        <v/>
      </c>
      <c r="R13" s="40" t="str">
        <f>IF($B13="","",IFERROR(COUNTIFS(tbLancamentoFaltas[Funcionário],$B13,tbLancamentoFaltas[Data],"="&amp;R$9),0))</f>
        <v/>
      </c>
      <c r="S13" s="40" t="str">
        <f>IF($B13="","",IFERROR(COUNTIFS(tbLancamentoFaltas[Funcionário],$B13,tbLancamentoFaltas[Data],"="&amp;S$9),0))</f>
        <v/>
      </c>
      <c r="T13" s="40" t="str">
        <f>IF($B13="","",IFERROR(COUNTIFS(tbLancamentoFaltas[Funcionário],$B13,tbLancamentoFaltas[Data],"="&amp;T$9),0))</f>
        <v/>
      </c>
      <c r="U13" s="40" t="str">
        <f>IF($B13="","",IFERROR(COUNTIFS(tbLancamentoFaltas[Funcionário],$B13,tbLancamentoFaltas[Data],"="&amp;U$9),0))</f>
        <v/>
      </c>
      <c r="V13" s="40" t="str">
        <f>IF($B13="","",IFERROR(COUNTIFS(tbLancamentoFaltas[Funcionário],$B13,tbLancamentoFaltas[Data],"="&amp;V$9),0))</f>
        <v/>
      </c>
      <c r="W13" s="40" t="str">
        <f>IF($B13="","",IFERROR(COUNTIFS(tbLancamentoFaltas[Funcionário],$B13,tbLancamentoFaltas[Data],"="&amp;W$9),0))</f>
        <v/>
      </c>
      <c r="X13" s="40" t="str">
        <f>IF($B13="","",IFERROR(COUNTIFS(tbLancamentoFaltas[Funcionário],$B13,tbLancamentoFaltas[Data],"="&amp;X$9),0))</f>
        <v/>
      </c>
      <c r="Y13" s="40" t="str">
        <f>IF($B13="","",IFERROR(COUNTIFS(tbLancamentoFaltas[Funcionário],$B13,tbLancamentoFaltas[Data],"="&amp;Y$9),0))</f>
        <v/>
      </c>
      <c r="Z13" s="40" t="str">
        <f>IF($B13="","",IFERROR(COUNTIFS(tbLancamentoFaltas[Funcionário],$B13,tbLancamentoFaltas[Data],"="&amp;Z$9),0))</f>
        <v/>
      </c>
      <c r="AA13" s="40" t="str">
        <f>IF($B13="","",IFERROR(COUNTIFS(tbLancamentoFaltas[Funcionário],$B13,tbLancamentoFaltas[Data],"="&amp;AA$9),0))</f>
        <v/>
      </c>
      <c r="AB13" s="40" t="str">
        <f>IF($B13="","",IFERROR(COUNTIFS(tbLancamentoFaltas[Funcionário],$B13,tbLancamentoFaltas[Data],"="&amp;AB$9),0))</f>
        <v/>
      </c>
      <c r="AC13" s="40" t="str">
        <f>IF($B13="","",IFERROR(COUNTIFS(tbLancamentoFaltas[Funcionário],$B13,tbLancamentoFaltas[Data],"="&amp;AC$9),0))</f>
        <v/>
      </c>
      <c r="AD13" s="40" t="str">
        <f>IF($B13="","",IFERROR(COUNTIFS(tbLancamentoFaltas[Funcionário],$B13,tbLancamentoFaltas[Data],"="&amp;AD$9),0))</f>
        <v/>
      </c>
      <c r="AE13" s="40" t="str">
        <f>IF($B13="","",IFERROR(COUNTIFS(tbLancamentoFaltas[Funcionário],$B13,tbLancamentoFaltas[Data],"="&amp;AE$9),0))</f>
        <v/>
      </c>
      <c r="AF13" s="40" t="str">
        <f>IF($B13="","",IFERROR(COUNTIFS(tbLancamentoFaltas[Funcionário],$B13,tbLancamentoFaltas[Data],"="&amp;AF$9),0))</f>
        <v/>
      </c>
      <c r="AG13" s="40" t="str">
        <f>IF($B13="","",IFERROR(COUNTIFS(tbLancamentoFaltas[Funcionário],$B13,tbLancamentoFaltas[Data],"="&amp;AG$9),0))</f>
        <v/>
      </c>
      <c r="AK13" s="39" t="s">
        <v>36</v>
      </c>
      <c r="AL13" s="39">
        <v>4</v>
      </c>
    </row>
    <row r="14" spans="1:38" ht="20.100000000000001" customHeight="1" x14ac:dyDescent="0.25">
      <c r="A14" s="23">
        <v>4</v>
      </c>
      <c r="B14" s="34" t="str">
        <f>IFERROR(INDEX(DinamicaMes!$A$2:$D$101,MATCH(LARGE(DinamicaMes!$B$2:$B$101,ResMes!$A14),DinamicaMes!$B$2:$B$101,0),1),"")</f>
        <v/>
      </c>
      <c r="C14" s="40" t="str">
        <f>IF($B14="","",IFERROR(COUNTIFS(tbLancamentoFaltas[Funcionário],$B14,tbLancamentoFaltas[Data],"="&amp;C$9),0))</f>
        <v/>
      </c>
      <c r="D14" s="40" t="str">
        <f>IF($B14="","",IFERROR(COUNTIFS(tbLancamentoFaltas[Funcionário],$B14,tbLancamentoFaltas[Data],"="&amp;D$9),0))</f>
        <v/>
      </c>
      <c r="E14" s="40" t="str">
        <f>IF($B14="","",IFERROR(COUNTIFS(tbLancamentoFaltas[Funcionário],$B14,tbLancamentoFaltas[Data],"="&amp;E$9),0))</f>
        <v/>
      </c>
      <c r="F14" s="40" t="str">
        <f>IF($B14="","",IFERROR(COUNTIFS(tbLancamentoFaltas[Funcionário],$B14,tbLancamentoFaltas[Data],"="&amp;F$9),0))</f>
        <v/>
      </c>
      <c r="G14" s="40" t="str">
        <f>IF($B14="","",IFERROR(COUNTIFS(tbLancamentoFaltas[Funcionário],$B14,tbLancamentoFaltas[Data],"="&amp;G$9),0))</f>
        <v/>
      </c>
      <c r="H14" s="40" t="str">
        <f>IF($B14="","",IFERROR(COUNTIFS(tbLancamentoFaltas[Funcionário],$B14,tbLancamentoFaltas[Data],"="&amp;H$9),0))</f>
        <v/>
      </c>
      <c r="I14" s="40" t="str">
        <f>IF($B14="","",IFERROR(COUNTIFS(tbLancamentoFaltas[Funcionário],$B14,tbLancamentoFaltas[Data],"="&amp;I$9),0))</f>
        <v/>
      </c>
      <c r="J14" s="40" t="str">
        <f>IF($B14="","",IFERROR(COUNTIFS(tbLancamentoFaltas[Funcionário],$B14,tbLancamentoFaltas[Data],"="&amp;J$9),0))</f>
        <v/>
      </c>
      <c r="K14" s="40" t="str">
        <f>IF($B14="","",IFERROR(COUNTIFS(tbLancamentoFaltas[Funcionário],$B14,tbLancamentoFaltas[Data],"="&amp;K$9),0))</f>
        <v/>
      </c>
      <c r="L14" s="40" t="str">
        <f>IF($B14="","",IFERROR(COUNTIFS(tbLancamentoFaltas[Funcionário],$B14,tbLancamentoFaltas[Data],"="&amp;L$9),0))</f>
        <v/>
      </c>
      <c r="M14" s="40" t="str">
        <f>IF($B14="","",IFERROR(COUNTIFS(tbLancamentoFaltas[Funcionário],$B14,tbLancamentoFaltas[Data],"="&amp;M$9),0))</f>
        <v/>
      </c>
      <c r="N14" s="40" t="str">
        <f>IF($B14="","",IFERROR(COUNTIFS(tbLancamentoFaltas[Funcionário],$B14,tbLancamentoFaltas[Data],"="&amp;N$9),0))</f>
        <v/>
      </c>
      <c r="O14" s="40" t="str">
        <f>IF($B14="","",IFERROR(COUNTIFS(tbLancamentoFaltas[Funcionário],$B14,tbLancamentoFaltas[Data],"="&amp;O$9),0))</f>
        <v/>
      </c>
      <c r="P14" s="40" t="str">
        <f>IF($B14="","",IFERROR(COUNTIFS(tbLancamentoFaltas[Funcionário],$B14,tbLancamentoFaltas[Data],"="&amp;P$9),0))</f>
        <v/>
      </c>
      <c r="Q14" s="40" t="str">
        <f>IF($B14="","",IFERROR(COUNTIFS(tbLancamentoFaltas[Funcionário],$B14,tbLancamentoFaltas[Data],"="&amp;Q$9),0))</f>
        <v/>
      </c>
      <c r="R14" s="40" t="str">
        <f>IF($B14="","",IFERROR(COUNTIFS(tbLancamentoFaltas[Funcionário],$B14,tbLancamentoFaltas[Data],"="&amp;R$9),0))</f>
        <v/>
      </c>
      <c r="S14" s="40" t="str">
        <f>IF($B14="","",IFERROR(COUNTIFS(tbLancamentoFaltas[Funcionário],$B14,tbLancamentoFaltas[Data],"="&amp;S$9),0))</f>
        <v/>
      </c>
      <c r="T14" s="40" t="str">
        <f>IF($B14="","",IFERROR(COUNTIFS(tbLancamentoFaltas[Funcionário],$B14,tbLancamentoFaltas[Data],"="&amp;T$9),0))</f>
        <v/>
      </c>
      <c r="U14" s="40" t="str">
        <f>IF($B14="","",IFERROR(COUNTIFS(tbLancamentoFaltas[Funcionário],$B14,tbLancamentoFaltas[Data],"="&amp;U$9),0))</f>
        <v/>
      </c>
      <c r="V14" s="40" t="str">
        <f>IF($B14="","",IFERROR(COUNTIFS(tbLancamentoFaltas[Funcionário],$B14,tbLancamentoFaltas[Data],"="&amp;V$9),0))</f>
        <v/>
      </c>
      <c r="W14" s="40" t="str">
        <f>IF($B14="","",IFERROR(COUNTIFS(tbLancamentoFaltas[Funcionário],$B14,tbLancamentoFaltas[Data],"="&amp;W$9),0))</f>
        <v/>
      </c>
      <c r="X14" s="40" t="str">
        <f>IF($B14="","",IFERROR(COUNTIFS(tbLancamentoFaltas[Funcionário],$B14,tbLancamentoFaltas[Data],"="&amp;X$9),0))</f>
        <v/>
      </c>
      <c r="Y14" s="40" t="str">
        <f>IF($B14="","",IFERROR(COUNTIFS(tbLancamentoFaltas[Funcionário],$B14,tbLancamentoFaltas[Data],"="&amp;Y$9),0))</f>
        <v/>
      </c>
      <c r="Z14" s="40" t="str">
        <f>IF($B14="","",IFERROR(COUNTIFS(tbLancamentoFaltas[Funcionário],$B14,tbLancamentoFaltas[Data],"="&amp;Z$9),0))</f>
        <v/>
      </c>
      <c r="AA14" s="40" t="str">
        <f>IF($B14="","",IFERROR(COUNTIFS(tbLancamentoFaltas[Funcionário],$B14,tbLancamentoFaltas[Data],"="&amp;AA$9),0))</f>
        <v/>
      </c>
      <c r="AB14" s="40" t="str">
        <f>IF($B14="","",IFERROR(COUNTIFS(tbLancamentoFaltas[Funcionário],$B14,tbLancamentoFaltas[Data],"="&amp;AB$9),0))</f>
        <v/>
      </c>
      <c r="AC14" s="40" t="str">
        <f>IF($B14="","",IFERROR(COUNTIFS(tbLancamentoFaltas[Funcionário],$B14,tbLancamentoFaltas[Data],"="&amp;AC$9),0))</f>
        <v/>
      </c>
      <c r="AD14" s="40" t="str">
        <f>IF($B14="","",IFERROR(COUNTIFS(tbLancamentoFaltas[Funcionário],$B14,tbLancamentoFaltas[Data],"="&amp;AD$9),0))</f>
        <v/>
      </c>
      <c r="AE14" s="40" t="str">
        <f>IF($B14="","",IFERROR(COUNTIFS(tbLancamentoFaltas[Funcionário],$B14,tbLancamentoFaltas[Data],"="&amp;AE$9),0))</f>
        <v/>
      </c>
      <c r="AF14" s="40" t="str">
        <f>IF($B14="","",IFERROR(COUNTIFS(tbLancamentoFaltas[Funcionário],$B14,tbLancamentoFaltas[Data],"="&amp;AF$9),0))</f>
        <v/>
      </c>
      <c r="AG14" s="40" t="str">
        <f>IF($B14="","",IFERROR(COUNTIFS(tbLancamentoFaltas[Funcionário],$B14,tbLancamentoFaltas[Data],"="&amp;AG$9),0))</f>
        <v/>
      </c>
      <c r="AK14" s="39" t="s">
        <v>37</v>
      </c>
      <c r="AL14" s="39">
        <v>5</v>
      </c>
    </row>
    <row r="15" spans="1:38" ht="20.100000000000001" customHeight="1" x14ac:dyDescent="0.25">
      <c r="A15" s="23">
        <v>5</v>
      </c>
      <c r="B15" s="34" t="str">
        <f>IFERROR(INDEX(DinamicaMes!$A$2:$D$101,MATCH(LARGE(DinamicaMes!$B$2:$B$101,ResMes!$A15),DinamicaMes!$B$2:$B$101,0),1),"")</f>
        <v/>
      </c>
      <c r="C15" s="40" t="str">
        <f>IF($B15="","",IFERROR(COUNTIFS(tbLancamentoFaltas[Funcionário],$B15,tbLancamentoFaltas[Data],"="&amp;C$9),0))</f>
        <v/>
      </c>
      <c r="D15" s="40" t="str">
        <f>IF($B15="","",IFERROR(COUNTIFS(tbLancamentoFaltas[Funcionário],$B15,tbLancamentoFaltas[Data],"="&amp;D$9),0))</f>
        <v/>
      </c>
      <c r="E15" s="40" t="str">
        <f>IF($B15="","",IFERROR(COUNTIFS(tbLancamentoFaltas[Funcionário],$B15,tbLancamentoFaltas[Data],"="&amp;E$9),0))</f>
        <v/>
      </c>
      <c r="F15" s="40" t="str">
        <f>IF($B15="","",IFERROR(COUNTIFS(tbLancamentoFaltas[Funcionário],$B15,tbLancamentoFaltas[Data],"="&amp;F$9),0))</f>
        <v/>
      </c>
      <c r="G15" s="40" t="str">
        <f>IF($B15="","",IFERROR(COUNTIFS(tbLancamentoFaltas[Funcionário],$B15,tbLancamentoFaltas[Data],"="&amp;G$9),0))</f>
        <v/>
      </c>
      <c r="H15" s="40" t="str">
        <f>IF($B15="","",IFERROR(COUNTIFS(tbLancamentoFaltas[Funcionário],$B15,tbLancamentoFaltas[Data],"="&amp;H$9),0))</f>
        <v/>
      </c>
      <c r="I15" s="40" t="str">
        <f>IF($B15="","",IFERROR(COUNTIFS(tbLancamentoFaltas[Funcionário],$B15,tbLancamentoFaltas[Data],"="&amp;I$9),0))</f>
        <v/>
      </c>
      <c r="J15" s="40" t="str">
        <f>IF($B15="","",IFERROR(COUNTIFS(tbLancamentoFaltas[Funcionário],$B15,tbLancamentoFaltas[Data],"="&amp;J$9),0))</f>
        <v/>
      </c>
      <c r="K15" s="40" t="str">
        <f>IF($B15="","",IFERROR(COUNTIFS(tbLancamentoFaltas[Funcionário],$B15,tbLancamentoFaltas[Data],"="&amp;K$9),0))</f>
        <v/>
      </c>
      <c r="L15" s="40" t="str">
        <f>IF($B15="","",IFERROR(COUNTIFS(tbLancamentoFaltas[Funcionário],$B15,tbLancamentoFaltas[Data],"="&amp;L$9),0))</f>
        <v/>
      </c>
      <c r="M15" s="40" t="str">
        <f>IF($B15="","",IFERROR(COUNTIFS(tbLancamentoFaltas[Funcionário],$B15,tbLancamentoFaltas[Data],"="&amp;M$9),0))</f>
        <v/>
      </c>
      <c r="N15" s="40" t="str">
        <f>IF($B15="","",IFERROR(COUNTIFS(tbLancamentoFaltas[Funcionário],$B15,tbLancamentoFaltas[Data],"="&amp;N$9),0))</f>
        <v/>
      </c>
      <c r="O15" s="40" t="str">
        <f>IF($B15="","",IFERROR(COUNTIFS(tbLancamentoFaltas[Funcionário],$B15,tbLancamentoFaltas[Data],"="&amp;O$9),0))</f>
        <v/>
      </c>
      <c r="P15" s="40" t="str">
        <f>IF($B15="","",IFERROR(COUNTIFS(tbLancamentoFaltas[Funcionário],$B15,tbLancamentoFaltas[Data],"="&amp;P$9),0))</f>
        <v/>
      </c>
      <c r="Q15" s="40" t="str">
        <f>IF($B15="","",IFERROR(COUNTIFS(tbLancamentoFaltas[Funcionário],$B15,tbLancamentoFaltas[Data],"="&amp;Q$9),0))</f>
        <v/>
      </c>
      <c r="R15" s="40" t="str">
        <f>IF($B15="","",IFERROR(COUNTIFS(tbLancamentoFaltas[Funcionário],$B15,tbLancamentoFaltas[Data],"="&amp;R$9),0))</f>
        <v/>
      </c>
      <c r="S15" s="40" t="str">
        <f>IF($B15="","",IFERROR(COUNTIFS(tbLancamentoFaltas[Funcionário],$B15,tbLancamentoFaltas[Data],"="&amp;S$9),0))</f>
        <v/>
      </c>
      <c r="T15" s="40" t="str">
        <f>IF($B15="","",IFERROR(COUNTIFS(tbLancamentoFaltas[Funcionário],$B15,tbLancamentoFaltas[Data],"="&amp;T$9),0))</f>
        <v/>
      </c>
      <c r="U15" s="40" t="str">
        <f>IF($B15="","",IFERROR(COUNTIFS(tbLancamentoFaltas[Funcionário],$B15,tbLancamentoFaltas[Data],"="&amp;U$9),0))</f>
        <v/>
      </c>
      <c r="V15" s="40" t="str">
        <f>IF($B15="","",IFERROR(COUNTIFS(tbLancamentoFaltas[Funcionário],$B15,tbLancamentoFaltas[Data],"="&amp;V$9),0))</f>
        <v/>
      </c>
      <c r="W15" s="40" t="str">
        <f>IF($B15="","",IFERROR(COUNTIFS(tbLancamentoFaltas[Funcionário],$B15,tbLancamentoFaltas[Data],"="&amp;W$9),0))</f>
        <v/>
      </c>
      <c r="X15" s="40" t="str">
        <f>IF($B15="","",IFERROR(COUNTIFS(tbLancamentoFaltas[Funcionário],$B15,tbLancamentoFaltas[Data],"="&amp;X$9),0))</f>
        <v/>
      </c>
      <c r="Y15" s="40" t="str">
        <f>IF($B15="","",IFERROR(COUNTIFS(tbLancamentoFaltas[Funcionário],$B15,tbLancamentoFaltas[Data],"="&amp;Y$9),0))</f>
        <v/>
      </c>
      <c r="Z15" s="40" t="str">
        <f>IF($B15="","",IFERROR(COUNTIFS(tbLancamentoFaltas[Funcionário],$B15,tbLancamentoFaltas[Data],"="&amp;Z$9),0))</f>
        <v/>
      </c>
      <c r="AA15" s="40" t="str">
        <f>IF($B15="","",IFERROR(COUNTIFS(tbLancamentoFaltas[Funcionário],$B15,tbLancamentoFaltas[Data],"="&amp;AA$9),0))</f>
        <v/>
      </c>
      <c r="AB15" s="40" t="str">
        <f>IF($B15="","",IFERROR(COUNTIFS(tbLancamentoFaltas[Funcionário],$B15,tbLancamentoFaltas[Data],"="&amp;AB$9),0))</f>
        <v/>
      </c>
      <c r="AC15" s="40" t="str">
        <f>IF($B15="","",IFERROR(COUNTIFS(tbLancamentoFaltas[Funcionário],$B15,tbLancamentoFaltas[Data],"="&amp;AC$9),0))</f>
        <v/>
      </c>
      <c r="AD15" s="40" t="str">
        <f>IF($B15="","",IFERROR(COUNTIFS(tbLancamentoFaltas[Funcionário],$B15,tbLancamentoFaltas[Data],"="&amp;AD$9),0))</f>
        <v/>
      </c>
      <c r="AE15" s="40" t="str">
        <f>IF($B15="","",IFERROR(COUNTIFS(tbLancamentoFaltas[Funcionário],$B15,tbLancamentoFaltas[Data],"="&amp;AE$9),0))</f>
        <v/>
      </c>
      <c r="AF15" s="40" t="str">
        <f>IF($B15="","",IFERROR(COUNTIFS(tbLancamentoFaltas[Funcionário],$B15,tbLancamentoFaltas[Data],"="&amp;AF$9),0))</f>
        <v/>
      </c>
      <c r="AG15" s="40" t="str">
        <f>IF($B15="","",IFERROR(COUNTIFS(tbLancamentoFaltas[Funcionário],$B15,tbLancamentoFaltas[Data],"="&amp;AG$9),0))</f>
        <v/>
      </c>
      <c r="AK15" s="39" t="s">
        <v>38</v>
      </c>
      <c r="AL15" s="39">
        <v>6</v>
      </c>
    </row>
    <row r="16" spans="1:38" ht="20.100000000000001" customHeight="1" x14ac:dyDescent="0.25">
      <c r="A16" s="23">
        <v>6</v>
      </c>
      <c r="B16" s="34" t="str">
        <f>IFERROR(INDEX(DinamicaMes!$A$2:$D$101,MATCH(LARGE(DinamicaMes!$B$2:$B$101,ResMes!$A16),DinamicaMes!$B$2:$B$101,0),1),"")</f>
        <v/>
      </c>
      <c r="C16" s="40" t="str">
        <f>IF($B16="","",IFERROR(COUNTIFS(tbLancamentoFaltas[Funcionário],$B16,tbLancamentoFaltas[Data],"="&amp;C$9),0))</f>
        <v/>
      </c>
      <c r="D16" s="40" t="str">
        <f>IF($B16="","",IFERROR(COUNTIFS(tbLancamentoFaltas[Funcionário],$B16,tbLancamentoFaltas[Data],"="&amp;D$9),0))</f>
        <v/>
      </c>
      <c r="E16" s="40" t="str">
        <f>IF($B16="","",IFERROR(COUNTIFS(tbLancamentoFaltas[Funcionário],$B16,tbLancamentoFaltas[Data],"="&amp;E$9),0))</f>
        <v/>
      </c>
      <c r="F16" s="40" t="str">
        <f>IF($B16="","",IFERROR(COUNTIFS(tbLancamentoFaltas[Funcionário],$B16,tbLancamentoFaltas[Data],"="&amp;F$9),0))</f>
        <v/>
      </c>
      <c r="G16" s="40" t="str">
        <f>IF($B16="","",IFERROR(COUNTIFS(tbLancamentoFaltas[Funcionário],$B16,tbLancamentoFaltas[Data],"="&amp;G$9),0))</f>
        <v/>
      </c>
      <c r="H16" s="40" t="str">
        <f>IF($B16="","",IFERROR(COUNTIFS(tbLancamentoFaltas[Funcionário],$B16,tbLancamentoFaltas[Data],"="&amp;H$9),0))</f>
        <v/>
      </c>
      <c r="I16" s="40" t="str">
        <f>IF($B16="","",IFERROR(COUNTIFS(tbLancamentoFaltas[Funcionário],$B16,tbLancamentoFaltas[Data],"="&amp;I$9),0))</f>
        <v/>
      </c>
      <c r="J16" s="40" t="str">
        <f>IF($B16="","",IFERROR(COUNTIFS(tbLancamentoFaltas[Funcionário],$B16,tbLancamentoFaltas[Data],"="&amp;J$9),0))</f>
        <v/>
      </c>
      <c r="K16" s="40" t="str">
        <f>IF($B16="","",IFERROR(COUNTIFS(tbLancamentoFaltas[Funcionário],$B16,tbLancamentoFaltas[Data],"="&amp;K$9),0))</f>
        <v/>
      </c>
      <c r="L16" s="40" t="str">
        <f>IF($B16="","",IFERROR(COUNTIFS(tbLancamentoFaltas[Funcionário],$B16,tbLancamentoFaltas[Data],"="&amp;L$9),0))</f>
        <v/>
      </c>
      <c r="M16" s="40" t="str">
        <f>IF($B16="","",IFERROR(COUNTIFS(tbLancamentoFaltas[Funcionário],$B16,tbLancamentoFaltas[Data],"="&amp;M$9),0))</f>
        <v/>
      </c>
      <c r="N16" s="40" t="str">
        <f>IF($B16="","",IFERROR(COUNTIFS(tbLancamentoFaltas[Funcionário],$B16,tbLancamentoFaltas[Data],"="&amp;N$9),0))</f>
        <v/>
      </c>
      <c r="O16" s="40" t="str">
        <f>IF($B16="","",IFERROR(COUNTIFS(tbLancamentoFaltas[Funcionário],$B16,tbLancamentoFaltas[Data],"="&amp;O$9),0))</f>
        <v/>
      </c>
      <c r="P16" s="40" t="str">
        <f>IF($B16="","",IFERROR(COUNTIFS(tbLancamentoFaltas[Funcionário],$B16,tbLancamentoFaltas[Data],"="&amp;P$9),0))</f>
        <v/>
      </c>
      <c r="Q16" s="40" t="str">
        <f>IF($B16="","",IFERROR(COUNTIFS(tbLancamentoFaltas[Funcionário],$B16,tbLancamentoFaltas[Data],"="&amp;Q$9),0))</f>
        <v/>
      </c>
      <c r="R16" s="40" t="str">
        <f>IF($B16="","",IFERROR(COUNTIFS(tbLancamentoFaltas[Funcionário],$B16,tbLancamentoFaltas[Data],"="&amp;R$9),0))</f>
        <v/>
      </c>
      <c r="S16" s="40" t="str">
        <f>IF($B16="","",IFERROR(COUNTIFS(tbLancamentoFaltas[Funcionário],$B16,tbLancamentoFaltas[Data],"="&amp;S$9),0))</f>
        <v/>
      </c>
      <c r="T16" s="40" t="str">
        <f>IF($B16="","",IFERROR(COUNTIFS(tbLancamentoFaltas[Funcionário],$B16,tbLancamentoFaltas[Data],"="&amp;T$9),0))</f>
        <v/>
      </c>
      <c r="U16" s="40" t="str">
        <f>IF($B16="","",IFERROR(COUNTIFS(tbLancamentoFaltas[Funcionário],$B16,tbLancamentoFaltas[Data],"="&amp;U$9),0))</f>
        <v/>
      </c>
      <c r="V16" s="40" t="str">
        <f>IF($B16="","",IFERROR(COUNTIFS(tbLancamentoFaltas[Funcionário],$B16,tbLancamentoFaltas[Data],"="&amp;V$9),0))</f>
        <v/>
      </c>
      <c r="W16" s="40" t="str">
        <f>IF($B16="","",IFERROR(COUNTIFS(tbLancamentoFaltas[Funcionário],$B16,tbLancamentoFaltas[Data],"="&amp;W$9),0))</f>
        <v/>
      </c>
      <c r="X16" s="40" t="str">
        <f>IF($B16="","",IFERROR(COUNTIFS(tbLancamentoFaltas[Funcionário],$B16,tbLancamentoFaltas[Data],"="&amp;X$9),0))</f>
        <v/>
      </c>
      <c r="Y16" s="40" t="str">
        <f>IF($B16="","",IFERROR(COUNTIFS(tbLancamentoFaltas[Funcionário],$B16,tbLancamentoFaltas[Data],"="&amp;Y$9),0))</f>
        <v/>
      </c>
      <c r="Z16" s="40" t="str">
        <f>IF($B16="","",IFERROR(COUNTIFS(tbLancamentoFaltas[Funcionário],$B16,tbLancamentoFaltas[Data],"="&amp;Z$9),0))</f>
        <v/>
      </c>
      <c r="AA16" s="40" t="str">
        <f>IF($B16="","",IFERROR(COUNTIFS(tbLancamentoFaltas[Funcionário],$B16,tbLancamentoFaltas[Data],"="&amp;AA$9),0))</f>
        <v/>
      </c>
      <c r="AB16" s="40" t="str">
        <f>IF($B16="","",IFERROR(COUNTIFS(tbLancamentoFaltas[Funcionário],$B16,tbLancamentoFaltas[Data],"="&amp;AB$9),0))</f>
        <v/>
      </c>
      <c r="AC16" s="40" t="str">
        <f>IF($B16="","",IFERROR(COUNTIFS(tbLancamentoFaltas[Funcionário],$B16,tbLancamentoFaltas[Data],"="&amp;AC$9),0))</f>
        <v/>
      </c>
      <c r="AD16" s="40" t="str">
        <f>IF($B16="","",IFERROR(COUNTIFS(tbLancamentoFaltas[Funcionário],$B16,tbLancamentoFaltas[Data],"="&amp;AD$9),0))</f>
        <v/>
      </c>
      <c r="AE16" s="40" t="str">
        <f>IF($B16="","",IFERROR(COUNTIFS(tbLancamentoFaltas[Funcionário],$B16,tbLancamentoFaltas[Data],"="&amp;AE$9),0))</f>
        <v/>
      </c>
      <c r="AF16" s="40" t="str">
        <f>IF($B16="","",IFERROR(COUNTIFS(tbLancamentoFaltas[Funcionário],$B16,tbLancamentoFaltas[Data],"="&amp;AF$9),0))</f>
        <v/>
      </c>
      <c r="AG16" s="40" t="str">
        <f>IF($B16="","",IFERROR(COUNTIFS(tbLancamentoFaltas[Funcionário],$B16,tbLancamentoFaltas[Data],"="&amp;AG$9),0))</f>
        <v/>
      </c>
      <c r="AK16" s="39" t="s">
        <v>39</v>
      </c>
      <c r="AL16" s="39">
        <v>7</v>
      </c>
    </row>
    <row r="17" spans="1:38" ht="20.100000000000001" customHeight="1" x14ac:dyDescent="0.25">
      <c r="A17" s="23">
        <v>7</v>
      </c>
      <c r="B17" s="34" t="str">
        <f>IFERROR(INDEX(DinamicaMes!$A$2:$D$101,MATCH(LARGE(DinamicaMes!$B$2:$B$101,ResMes!$A17),DinamicaMes!$B$2:$B$101,0),1),"")</f>
        <v/>
      </c>
      <c r="C17" s="40" t="str">
        <f>IF($B17="","",IFERROR(COUNTIFS(tbLancamentoFaltas[Funcionário],$B17,tbLancamentoFaltas[Data],"="&amp;C$9),0))</f>
        <v/>
      </c>
      <c r="D17" s="40" t="str">
        <f>IF($B17="","",IFERROR(COUNTIFS(tbLancamentoFaltas[Funcionário],$B17,tbLancamentoFaltas[Data],"="&amp;D$9),0))</f>
        <v/>
      </c>
      <c r="E17" s="40" t="str">
        <f>IF($B17="","",IFERROR(COUNTIFS(tbLancamentoFaltas[Funcionário],$B17,tbLancamentoFaltas[Data],"="&amp;E$9),0))</f>
        <v/>
      </c>
      <c r="F17" s="40" t="str">
        <f>IF($B17="","",IFERROR(COUNTIFS(tbLancamentoFaltas[Funcionário],$B17,tbLancamentoFaltas[Data],"="&amp;F$9),0))</f>
        <v/>
      </c>
      <c r="G17" s="40" t="str">
        <f>IF($B17="","",IFERROR(COUNTIFS(tbLancamentoFaltas[Funcionário],$B17,tbLancamentoFaltas[Data],"="&amp;G$9),0))</f>
        <v/>
      </c>
      <c r="H17" s="40" t="str">
        <f>IF($B17="","",IFERROR(COUNTIFS(tbLancamentoFaltas[Funcionário],$B17,tbLancamentoFaltas[Data],"="&amp;H$9),0))</f>
        <v/>
      </c>
      <c r="I17" s="40" t="str">
        <f>IF($B17="","",IFERROR(COUNTIFS(tbLancamentoFaltas[Funcionário],$B17,tbLancamentoFaltas[Data],"="&amp;I$9),0))</f>
        <v/>
      </c>
      <c r="J17" s="40" t="str">
        <f>IF($B17="","",IFERROR(COUNTIFS(tbLancamentoFaltas[Funcionário],$B17,tbLancamentoFaltas[Data],"="&amp;J$9),0))</f>
        <v/>
      </c>
      <c r="K17" s="40" t="str">
        <f>IF($B17="","",IFERROR(COUNTIFS(tbLancamentoFaltas[Funcionário],$B17,tbLancamentoFaltas[Data],"="&amp;K$9),0))</f>
        <v/>
      </c>
      <c r="L17" s="40" t="str">
        <f>IF($B17="","",IFERROR(COUNTIFS(tbLancamentoFaltas[Funcionário],$B17,tbLancamentoFaltas[Data],"="&amp;L$9),0))</f>
        <v/>
      </c>
      <c r="M17" s="40" t="str">
        <f>IF($B17="","",IFERROR(COUNTIFS(tbLancamentoFaltas[Funcionário],$B17,tbLancamentoFaltas[Data],"="&amp;M$9),0))</f>
        <v/>
      </c>
      <c r="N17" s="40" t="str">
        <f>IF($B17="","",IFERROR(COUNTIFS(tbLancamentoFaltas[Funcionário],$B17,tbLancamentoFaltas[Data],"="&amp;N$9),0))</f>
        <v/>
      </c>
      <c r="O17" s="40" t="str">
        <f>IF($B17="","",IFERROR(COUNTIFS(tbLancamentoFaltas[Funcionário],$B17,tbLancamentoFaltas[Data],"="&amp;O$9),0))</f>
        <v/>
      </c>
      <c r="P17" s="40" t="str">
        <f>IF($B17="","",IFERROR(COUNTIFS(tbLancamentoFaltas[Funcionário],$B17,tbLancamentoFaltas[Data],"="&amp;P$9),0))</f>
        <v/>
      </c>
      <c r="Q17" s="40" t="str">
        <f>IF($B17="","",IFERROR(COUNTIFS(tbLancamentoFaltas[Funcionário],$B17,tbLancamentoFaltas[Data],"="&amp;Q$9),0))</f>
        <v/>
      </c>
      <c r="R17" s="40" t="str">
        <f>IF($B17="","",IFERROR(COUNTIFS(tbLancamentoFaltas[Funcionário],$B17,tbLancamentoFaltas[Data],"="&amp;R$9),0))</f>
        <v/>
      </c>
      <c r="S17" s="40" t="str">
        <f>IF($B17="","",IFERROR(COUNTIFS(tbLancamentoFaltas[Funcionário],$B17,tbLancamentoFaltas[Data],"="&amp;S$9),0))</f>
        <v/>
      </c>
      <c r="T17" s="40" t="str">
        <f>IF($B17="","",IFERROR(COUNTIFS(tbLancamentoFaltas[Funcionário],$B17,tbLancamentoFaltas[Data],"="&amp;T$9),0))</f>
        <v/>
      </c>
      <c r="U17" s="40" t="str">
        <f>IF($B17="","",IFERROR(COUNTIFS(tbLancamentoFaltas[Funcionário],$B17,tbLancamentoFaltas[Data],"="&amp;U$9),0))</f>
        <v/>
      </c>
      <c r="V17" s="40" t="str">
        <f>IF($B17="","",IFERROR(COUNTIFS(tbLancamentoFaltas[Funcionário],$B17,tbLancamentoFaltas[Data],"="&amp;V$9),0))</f>
        <v/>
      </c>
      <c r="W17" s="40" t="str">
        <f>IF($B17="","",IFERROR(COUNTIFS(tbLancamentoFaltas[Funcionário],$B17,tbLancamentoFaltas[Data],"="&amp;W$9),0))</f>
        <v/>
      </c>
      <c r="X17" s="40" t="str">
        <f>IF($B17="","",IFERROR(COUNTIFS(tbLancamentoFaltas[Funcionário],$B17,tbLancamentoFaltas[Data],"="&amp;X$9),0))</f>
        <v/>
      </c>
      <c r="Y17" s="40" t="str">
        <f>IF($B17="","",IFERROR(COUNTIFS(tbLancamentoFaltas[Funcionário],$B17,tbLancamentoFaltas[Data],"="&amp;Y$9),0))</f>
        <v/>
      </c>
      <c r="Z17" s="40" t="str">
        <f>IF($B17="","",IFERROR(COUNTIFS(tbLancamentoFaltas[Funcionário],$B17,tbLancamentoFaltas[Data],"="&amp;Z$9),0))</f>
        <v/>
      </c>
      <c r="AA17" s="40" t="str">
        <f>IF($B17="","",IFERROR(COUNTIFS(tbLancamentoFaltas[Funcionário],$B17,tbLancamentoFaltas[Data],"="&amp;AA$9),0))</f>
        <v/>
      </c>
      <c r="AB17" s="40" t="str">
        <f>IF($B17="","",IFERROR(COUNTIFS(tbLancamentoFaltas[Funcionário],$B17,tbLancamentoFaltas[Data],"="&amp;AB$9),0))</f>
        <v/>
      </c>
      <c r="AC17" s="40" t="str">
        <f>IF($B17="","",IFERROR(COUNTIFS(tbLancamentoFaltas[Funcionário],$B17,tbLancamentoFaltas[Data],"="&amp;AC$9),0))</f>
        <v/>
      </c>
      <c r="AD17" s="40" t="str">
        <f>IF($B17="","",IFERROR(COUNTIFS(tbLancamentoFaltas[Funcionário],$B17,tbLancamentoFaltas[Data],"="&amp;AD$9),0))</f>
        <v/>
      </c>
      <c r="AE17" s="40" t="str">
        <f>IF($B17="","",IFERROR(COUNTIFS(tbLancamentoFaltas[Funcionário],$B17,tbLancamentoFaltas[Data],"="&amp;AE$9),0))</f>
        <v/>
      </c>
      <c r="AF17" s="40" t="str">
        <f>IF($B17="","",IFERROR(COUNTIFS(tbLancamentoFaltas[Funcionário],$B17,tbLancamentoFaltas[Data],"="&amp;AF$9),0))</f>
        <v/>
      </c>
      <c r="AG17" s="40" t="str">
        <f>IF($B17="","",IFERROR(COUNTIFS(tbLancamentoFaltas[Funcionário],$B17,tbLancamentoFaltas[Data],"="&amp;AG$9),0))</f>
        <v/>
      </c>
      <c r="AK17" s="39" t="s">
        <v>40</v>
      </c>
      <c r="AL17" s="39">
        <v>8</v>
      </c>
    </row>
    <row r="18" spans="1:38" ht="20.100000000000001" customHeight="1" x14ac:dyDescent="0.25">
      <c r="A18" s="23">
        <v>8</v>
      </c>
      <c r="B18" s="34" t="str">
        <f>IFERROR(INDEX(DinamicaMes!$A$2:$D$101,MATCH(LARGE(DinamicaMes!$B$2:$B$101,ResMes!$A18),DinamicaMes!$B$2:$B$101,0),1),"")</f>
        <v/>
      </c>
      <c r="C18" s="40" t="str">
        <f>IF($B18="","",IFERROR(COUNTIFS(tbLancamentoFaltas[Funcionário],$B18,tbLancamentoFaltas[Data],"="&amp;C$9),0))</f>
        <v/>
      </c>
      <c r="D18" s="40" t="str">
        <f>IF($B18="","",IFERROR(COUNTIFS(tbLancamentoFaltas[Funcionário],$B18,tbLancamentoFaltas[Data],"="&amp;D$9),0))</f>
        <v/>
      </c>
      <c r="E18" s="40" t="str">
        <f>IF($B18="","",IFERROR(COUNTIFS(tbLancamentoFaltas[Funcionário],$B18,tbLancamentoFaltas[Data],"="&amp;E$9),0))</f>
        <v/>
      </c>
      <c r="F18" s="40" t="str">
        <f>IF($B18="","",IFERROR(COUNTIFS(tbLancamentoFaltas[Funcionário],$B18,tbLancamentoFaltas[Data],"="&amp;F$9),0))</f>
        <v/>
      </c>
      <c r="G18" s="40" t="str">
        <f>IF($B18="","",IFERROR(COUNTIFS(tbLancamentoFaltas[Funcionário],$B18,tbLancamentoFaltas[Data],"="&amp;G$9),0))</f>
        <v/>
      </c>
      <c r="H18" s="40" t="str">
        <f>IF($B18="","",IFERROR(COUNTIFS(tbLancamentoFaltas[Funcionário],$B18,tbLancamentoFaltas[Data],"="&amp;H$9),0))</f>
        <v/>
      </c>
      <c r="I18" s="40" t="str">
        <f>IF($B18="","",IFERROR(COUNTIFS(tbLancamentoFaltas[Funcionário],$B18,tbLancamentoFaltas[Data],"="&amp;I$9),0))</f>
        <v/>
      </c>
      <c r="J18" s="40" t="str">
        <f>IF($B18="","",IFERROR(COUNTIFS(tbLancamentoFaltas[Funcionário],$B18,tbLancamentoFaltas[Data],"="&amp;J$9),0))</f>
        <v/>
      </c>
      <c r="K18" s="40" t="str">
        <f>IF($B18="","",IFERROR(COUNTIFS(tbLancamentoFaltas[Funcionário],$B18,tbLancamentoFaltas[Data],"="&amp;K$9),0))</f>
        <v/>
      </c>
      <c r="L18" s="40" t="str">
        <f>IF($B18="","",IFERROR(COUNTIFS(tbLancamentoFaltas[Funcionário],$B18,tbLancamentoFaltas[Data],"="&amp;L$9),0))</f>
        <v/>
      </c>
      <c r="M18" s="40" t="str">
        <f>IF($B18="","",IFERROR(COUNTIFS(tbLancamentoFaltas[Funcionário],$B18,tbLancamentoFaltas[Data],"="&amp;M$9),0))</f>
        <v/>
      </c>
      <c r="N18" s="40" t="str">
        <f>IF($B18="","",IFERROR(COUNTIFS(tbLancamentoFaltas[Funcionário],$B18,tbLancamentoFaltas[Data],"="&amp;N$9),0))</f>
        <v/>
      </c>
      <c r="O18" s="40" t="str">
        <f>IF($B18="","",IFERROR(COUNTIFS(tbLancamentoFaltas[Funcionário],$B18,tbLancamentoFaltas[Data],"="&amp;O$9),0))</f>
        <v/>
      </c>
      <c r="P18" s="40" t="str">
        <f>IF($B18="","",IFERROR(COUNTIFS(tbLancamentoFaltas[Funcionário],$B18,tbLancamentoFaltas[Data],"="&amp;P$9),0))</f>
        <v/>
      </c>
      <c r="Q18" s="40" t="str">
        <f>IF($B18="","",IFERROR(COUNTIFS(tbLancamentoFaltas[Funcionário],$B18,tbLancamentoFaltas[Data],"="&amp;Q$9),0))</f>
        <v/>
      </c>
      <c r="R18" s="40" t="str">
        <f>IF($B18="","",IFERROR(COUNTIFS(tbLancamentoFaltas[Funcionário],$B18,tbLancamentoFaltas[Data],"="&amp;R$9),0))</f>
        <v/>
      </c>
      <c r="S18" s="40" t="str">
        <f>IF($B18="","",IFERROR(COUNTIFS(tbLancamentoFaltas[Funcionário],$B18,tbLancamentoFaltas[Data],"="&amp;S$9),0))</f>
        <v/>
      </c>
      <c r="T18" s="40" t="str">
        <f>IF($B18="","",IFERROR(COUNTIFS(tbLancamentoFaltas[Funcionário],$B18,tbLancamentoFaltas[Data],"="&amp;T$9),0))</f>
        <v/>
      </c>
      <c r="U18" s="40" t="str">
        <f>IF($B18="","",IFERROR(COUNTIFS(tbLancamentoFaltas[Funcionário],$B18,tbLancamentoFaltas[Data],"="&amp;U$9),0))</f>
        <v/>
      </c>
      <c r="V18" s="40" t="str">
        <f>IF($B18="","",IFERROR(COUNTIFS(tbLancamentoFaltas[Funcionário],$B18,tbLancamentoFaltas[Data],"="&amp;V$9),0))</f>
        <v/>
      </c>
      <c r="W18" s="40" t="str">
        <f>IF($B18="","",IFERROR(COUNTIFS(tbLancamentoFaltas[Funcionário],$B18,tbLancamentoFaltas[Data],"="&amp;W$9),0))</f>
        <v/>
      </c>
      <c r="X18" s="40" t="str">
        <f>IF($B18="","",IFERROR(COUNTIFS(tbLancamentoFaltas[Funcionário],$B18,tbLancamentoFaltas[Data],"="&amp;X$9),0))</f>
        <v/>
      </c>
      <c r="Y18" s="40" t="str">
        <f>IF($B18="","",IFERROR(COUNTIFS(tbLancamentoFaltas[Funcionário],$B18,tbLancamentoFaltas[Data],"="&amp;Y$9),0))</f>
        <v/>
      </c>
      <c r="Z18" s="40" t="str">
        <f>IF($B18="","",IFERROR(COUNTIFS(tbLancamentoFaltas[Funcionário],$B18,tbLancamentoFaltas[Data],"="&amp;Z$9),0))</f>
        <v/>
      </c>
      <c r="AA18" s="40" t="str">
        <f>IF($B18="","",IFERROR(COUNTIFS(tbLancamentoFaltas[Funcionário],$B18,tbLancamentoFaltas[Data],"="&amp;AA$9),0))</f>
        <v/>
      </c>
      <c r="AB18" s="40" t="str">
        <f>IF($B18="","",IFERROR(COUNTIFS(tbLancamentoFaltas[Funcionário],$B18,tbLancamentoFaltas[Data],"="&amp;AB$9),0))</f>
        <v/>
      </c>
      <c r="AC18" s="40" t="str">
        <f>IF($B18="","",IFERROR(COUNTIFS(tbLancamentoFaltas[Funcionário],$B18,tbLancamentoFaltas[Data],"="&amp;AC$9),0))</f>
        <v/>
      </c>
      <c r="AD18" s="40" t="str">
        <f>IF($B18="","",IFERROR(COUNTIFS(tbLancamentoFaltas[Funcionário],$B18,tbLancamentoFaltas[Data],"="&amp;AD$9),0))</f>
        <v/>
      </c>
      <c r="AE18" s="40" t="str">
        <f>IF($B18="","",IFERROR(COUNTIFS(tbLancamentoFaltas[Funcionário],$B18,tbLancamentoFaltas[Data],"="&amp;AE$9),0))</f>
        <v/>
      </c>
      <c r="AF18" s="40" t="str">
        <f>IF($B18="","",IFERROR(COUNTIFS(tbLancamentoFaltas[Funcionário],$B18,tbLancamentoFaltas[Data],"="&amp;AF$9),0))</f>
        <v/>
      </c>
      <c r="AG18" s="40" t="str">
        <f>IF($B18="","",IFERROR(COUNTIFS(tbLancamentoFaltas[Funcionário],$B18,tbLancamentoFaltas[Data],"="&amp;AG$9),0))</f>
        <v/>
      </c>
      <c r="AK18" s="39" t="s">
        <v>41</v>
      </c>
      <c r="AL18" s="39">
        <v>9</v>
      </c>
    </row>
    <row r="19" spans="1:38" ht="20.100000000000001" customHeight="1" x14ac:dyDescent="0.25">
      <c r="A19" s="23">
        <v>9</v>
      </c>
      <c r="B19" s="34" t="str">
        <f>IFERROR(INDEX(DinamicaMes!$A$2:$D$101,MATCH(LARGE(DinamicaMes!$B$2:$B$101,ResMes!$A19),DinamicaMes!$B$2:$B$101,0),1),"")</f>
        <v/>
      </c>
      <c r="C19" s="40" t="str">
        <f>IF($B19="","",IFERROR(COUNTIFS(tbLancamentoFaltas[Funcionário],$B19,tbLancamentoFaltas[Data],"="&amp;C$9),0))</f>
        <v/>
      </c>
      <c r="D19" s="40" t="str">
        <f>IF($B19="","",IFERROR(COUNTIFS(tbLancamentoFaltas[Funcionário],$B19,tbLancamentoFaltas[Data],"="&amp;D$9),0))</f>
        <v/>
      </c>
      <c r="E19" s="40" t="str">
        <f>IF($B19="","",IFERROR(COUNTIFS(tbLancamentoFaltas[Funcionário],$B19,tbLancamentoFaltas[Data],"="&amp;E$9),0))</f>
        <v/>
      </c>
      <c r="F19" s="40" t="str">
        <f>IF($B19="","",IFERROR(COUNTIFS(tbLancamentoFaltas[Funcionário],$B19,tbLancamentoFaltas[Data],"="&amp;F$9),0))</f>
        <v/>
      </c>
      <c r="G19" s="40" t="str">
        <f>IF($B19="","",IFERROR(COUNTIFS(tbLancamentoFaltas[Funcionário],$B19,tbLancamentoFaltas[Data],"="&amp;G$9),0))</f>
        <v/>
      </c>
      <c r="H19" s="40" t="str">
        <f>IF($B19="","",IFERROR(COUNTIFS(tbLancamentoFaltas[Funcionário],$B19,tbLancamentoFaltas[Data],"="&amp;H$9),0))</f>
        <v/>
      </c>
      <c r="I19" s="40" t="str">
        <f>IF($B19="","",IFERROR(COUNTIFS(tbLancamentoFaltas[Funcionário],$B19,tbLancamentoFaltas[Data],"="&amp;I$9),0))</f>
        <v/>
      </c>
      <c r="J19" s="40" t="str">
        <f>IF($B19="","",IFERROR(COUNTIFS(tbLancamentoFaltas[Funcionário],$B19,tbLancamentoFaltas[Data],"="&amp;J$9),0))</f>
        <v/>
      </c>
      <c r="K19" s="40" t="str">
        <f>IF($B19="","",IFERROR(COUNTIFS(tbLancamentoFaltas[Funcionário],$B19,tbLancamentoFaltas[Data],"="&amp;K$9),0))</f>
        <v/>
      </c>
      <c r="L19" s="40" t="str">
        <f>IF($B19="","",IFERROR(COUNTIFS(tbLancamentoFaltas[Funcionário],$B19,tbLancamentoFaltas[Data],"="&amp;L$9),0))</f>
        <v/>
      </c>
      <c r="M19" s="40" t="str">
        <f>IF($B19="","",IFERROR(COUNTIFS(tbLancamentoFaltas[Funcionário],$B19,tbLancamentoFaltas[Data],"="&amp;M$9),0))</f>
        <v/>
      </c>
      <c r="N19" s="40" t="str">
        <f>IF($B19="","",IFERROR(COUNTIFS(tbLancamentoFaltas[Funcionário],$B19,tbLancamentoFaltas[Data],"="&amp;N$9),0))</f>
        <v/>
      </c>
      <c r="O19" s="40" t="str">
        <f>IF($B19="","",IFERROR(COUNTIFS(tbLancamentoFaltas[Funcionário],$B19,tbLancamentoFaltas[Data],"="&amp;O$9),0))</f>
        <v/>
      </c>
      <c r="P19" s="40" t="str">
        <f>IF($B19="","",IFERROR(COUNTIFS(tbLancamentoFaltas[Funcionário],$B19,tbLancamentoFaltas[Data],"="&amp;P$9),0))</f>
        <v/>
      </c>
      <c r="Q19" s="40" t="str">
        <f>IF($B19="","",IFERROR(COUNTIFS(tbLancamentoFaltas[Funcionário],$B19,tbLancamentoFaltas[Data],"="&amp;Q$9),0))</f>
        <v/>
      </c>
      <c r="R19" s="40" t="str">
        <f>IF($B19="","",IFERROR(COUNTIFS(tbLancamentoFaltas[Funcionário],$B19,tbLancamentoFaltas[Data],"="&amp;R$9),0))</f>
        <v/>
      </c>
      <c r="S19" s="40" t="str">
        <f>IF($B19="","",IFERROR(COUNTIFS(tbLancamentoFaltas[Funcionário],$B19,tbLancamentoFaltas[Data],"="&amp;S$9),0))</f>
        <v/>
      </c>
      <c r="T19" s="40" t="str">
        <f>IF($B19="","",IFERROR(COUNTIFS(tbLancamentoFaltas[Funcionário],$B19,tbLancamentoFaltas[Data],"="&amp;T$9),0))</f>
        <v/>
      </c>
      <c r="U19" s="40" t="str">
        <f>IF($B19="","",IFERROR(COUNTIFS(tbLancamentoFaltas[Funcionário],$B19,tbLancamentoFaltas[Data],"="&amp;U$9),0))</f>
        <v/>
      </c>
      <c r="V19" s="40" t="str">
        <f>IF($B19="","",IFERROR(COUNTIFS(tbLancamentoFaltas[Funcionário],$B19,tbLancamentoFaltas[Data],"="&amp;V$9),0))</f>
        <v/>
      </c>
      <c r="W19" s="40" t="str">
        <f>IF($B19="","",IFERROR(COUNTIFS(tbLancamentoFaltas[Funcionário],$B19,tbLancamentoFaltas[Data],"="&amp;W$9),0))</f>
        <v/>
      </c>
      <c r="X19" s="40" t="str">
        <f>IF($B19="","",IFERROR(COUNTIFS(tbLancamentoFaltas[Funcionário],$B19,tbLancamentoFaltas[Data],"="&amp;X$9),0))</f>
        <v/>
      </c>
      <c r="Y19" s="40" t="str">
        <f>IF($B19="","",IFERROR(COUNTIFS(tbLancamentoFaltas[Funcionário],$B19,tbLancamentoFaltas[Data],"="&amp;Y$9),0))</f>
        <v/>
      </c>
      <c r="Z19" s="40" t="str">
        <f>IF($B19="","",IFERROR(COUNTIFS(tbLancamentoFaltas[Funcionário],$B19,tbLancamentoFaltas[Data],"="&amp;Z$9),0))</f>
        <v/>
      </c>
      <c r="AA19" s="40" t="str">
        <f>IF($B19="","",IFERROR(COUNTIFS(tbLancamentoFaltas[Funcionário],$B19,tbLancamentoFaltas[Data],"="&amp;AA$9),0))</f>
        <v/>
      </c>
      <c r="AB19" s="40" t="str">
        <f>IF($B19="","",IFERROR(COUNTIFS(tbLancamentoFaltas[Funcionário],$B19,tbLancamentoFaltas[Data],"="&amp;AB$9),0))</f>
        <v/>
      </c>
      <c r="AC19" s="40" t="str">
        <f>IF($B19="","",IFERROR(COUNTIFS(tbLancamentoFaltas[Funcionário],$B19,tbLancamentoFaltas[Data],"="&amp;AC$9),0))</f>
        <v/>
      </c>
      <c r="AD19" s="40" t="str">
        <f>IF($B19="","",IFERROR(COUNTIFS(tbLancamentoFaltas[Funcionário],$B19,tbLancamentoFaltas[Data],"="&amp;AD$9),0))</f>
        <v/>
      </c>
      <c r="AE19" s="40" t="str">
        <f>IF($B19="","",IFERROR(COUNTIFS(tbLancamentoFaltas[Funcionário],$B19,tbLancamentoFaltas[Data],"="&amp;AE$9),0))</f>
        <v/>
      </c>
      <c r="AF19" s="40" t="str">
        <f>IF($B19="","",IFERROR(COUNTIFS(tbLancamentoFaltas[Funcionário],$B19,tbLancamentoFaltas[Data],"="&amp;AF$9),0))</f>
        <v/>
      </c>
      <c r="AG19" s="40" t="str">
        <f>IF($B19="","",IFERROR(COUNTIFS(tbLancamentoFaltas[Funcionário],$B19,tbLancamentoFaltas[Data],"="&amp;AG$9),0))</f>
        <v/>
      </c>
      <c r="AK19" s="39" t="s">
        <v>42</v>
      </c>
      <c r="AL19" s="39">
        <v>10</v>
      </c>
    </row>
    <row r="20" spans="1:38" ht="20.100000000000001" customHeight="1" x14ac:dyDescent="0.25">
      <c r="A20" s="23">
        <v>10</v>
      </c>
      <c r="B20" s="34" t="str">
        <f>IFERROR(INDEX(DinamicaMes!$A$2:$D$101,MATCH(LARGE(DinamicaMes!$B$2:$B$101,ResMes!$A20),DinamicaMes!$B$2:$B$101,0),1),"")</f>
        <v/>
      </c>
      <c r="C20" s="40" t="str">
        <f>IF($B20="","",IFERROR(COUNTIFS(tbLancamentoFaltas[Funcionário],$B20,tbLancamentoFaltas[Data],"="&amp;C$9),0))</f>
        <v/>
      </c>
      <c r="D20" s="40" t="str">
        <f>IF($B20="","",IFERROR(COUNTIFS(tbLancamentoFaltas[Funcionário],$B20,tbLancamentoFaltas[Data],"="&amp;D$9),0))</f>
        <v/>
      </c>
      <c r="E20" s="40" t="str">
        <f>IF($B20="","",IFERROR(COUNTIFS(tbLancamentoFaltas[Funcionário],$B20,tbLancamentoFaltas[Data],"="&amp;E$9),0))</f>
        <v/>
      </c>
      <c r="F20" s="40" t="str">
        <f>IF($B20="","",IFERROR(COUNTIFS(tbLancamentoFaltas[Funcionário],$B20,tbLancamentoFaltas[Data],"="&amp;F$9),0))</f>
        <v/>
      </c>
      <c r="G20" s="40" t="str">
        <f>IF($B20="","",IFERROR(COUNTIFS(tbLancamentoFaltas[Funcionário],$B20,tbLancamentoFaltas[Data],"="&amp;G$9),0))</f>
        <v/>
      </c>
      <c r="H20" s="40" t="str">
        <f>IF($B20="","",IFERROR(COUNTIFS(tbLancamentoFaltas[Funcionário],$B20,tbLancamentoFaltas[Data],"="&amp;H$9),0))</f>
        <v/>
      </c>
      <c r="I20" s="40" t="str">
        <f>IF($B20="","",IFERROR(COUNTIFS(tbLancamentoFaltas[Funcionário],$B20,tbLancamentoFaltas[Data],"="&amp;I$9),0))</f>
        <v/>
      </c>
      <c r="J20" s="40" t="str">
        <f>IF($B20="","",IFERROR(COUNTIFS(tbLancamentoFaltas[Funcionário],$B20,tbLancamentoFaltas[Data],"="&amp;J$9),0))</f>
        <v/>
      </c>
      <c r="K20" s="40" t="str">
        <f>IF($B20="","",IFERROR(COUNTIFS(tbLancamentoFaltas[Funcionário],$B20,tbLancamentoFaltas[Data],"="&amp;K$9),0))</f>
        <v/>
      </c>
      <c r="L20" s="40" t="str">
        <f>IF($B20="","",IFERROR(COUNTIFS(tbLancamentoFaltas[Funcionário],$B20,tbLancamentoFaltas[Data],"="&amp;L$9),0))</f>
        <v/>
      </c>
      <c r="M20" s="40" t="str">
        <f>IF($B20="","",IFERROR(COUNTIFS(tbLancamentoFaltas[Funcionário],$B20,tbLancamentoFaltas[Data],"="&amp;M$9),0))</f>
        <v/>
      </c>
      <c r="N20" s="40" t="str">
        <f>IF($B20="","",IFERROR(COUNTIFS(tbLancamentoFaltas[Funcionário],$B20,tbLancamentoFaltas[Data],"="&amp;N$9),0))</f>
        <v/>
      </c>
      <c r="O20" s="40" t="str">
        <f>IF($B20="","",IFERROR(COUNTIFS(tbLancamentoFaltas[Funcionário],$B20,tbLancamentoFaltas[Data],"="&amp;O$9),0))</f>
        <v/>
      </c>
      <c r="P20" s="40" t="str">
        <f>IF($B20="","",IFERROR(COUNTIFS(tbLancamentoFaltas[Funcionário],$B20,tbLancamentoFaltas[Data],"="&amp;P$9),0))</f>
        <v/>
      </c>
      <c r="Q20" s="40" t="str">
        <f>IF($B20="","",IFERROR(COUNTIFS(tbLancamentoFaltas[Funcionário],$B20,tbLancamentoFaltas[Data],"="&amp;Q$9),0))</f>
        <v/>
      </c>
      <c r="R20" s="40" t="str">
        <f>IF($B20="","",IFERROR(COUNTIFS(tbLancamentoFaltas[Funcionário],$B20,tbLancamentoFaltas[Data],"="&amp;R$9),0))</f>
        <v/>
      </c>
      <c r="S20" s="40" t="str">
        <f>IF($B20="","",IFERROR(COUNTIFS(tbLancamentoFaltas[Funcionário],$B20,tbLancamentoFaltas[Data],"="&amp;S$9),0))</f>
        <v/>
      </c>
      <c r="T20" s="40" t="str">
        <f>IF($B20="","",IFERROR(COUNTIFS(tbLancamentoFaltas[Funcionário],$B20,tbLancamentoFaltas[Data],"="&amp;T$9),0))</f>
        <v/>
      </c>
      <c r="U20" s="40" t="str">
        <f>IF($B20="","",IFERROR(COUNTIFS(tbLancamentoFaltas[Funcionário],$B20,tbLancamentoFaltas[Data],"="&amp;U$9),0))</f>
        <v/>
      </c>
      <c r="V20" s="40" t="str">
        <f>IF($B20="","",IFERROR(COUNTIFS(tbLancamentoFaltas[Funcionário],$B20,tbLancamentoFaltas[Data],"="&amp;V$9),0))</f>
        <v/>
      </c>
      <c r="W20" s="40" t="str">
        <f>IF($B20="","",IFERROR(COUNTIFS(tbLancamentoFaltas[Funcionário],$B20,tbLancamentoFaltas[Data],"="&amp;W$9),0))</f>
        <v/>
      </c>
      <c r="X20" s="40" t="str">
        <f>IF($B20="","",IFERROR(COUNTIFS(tbLancamentoFaltas[Funcionário],$B20,tbLancamentoFaltas[Data],"="&amp;X$9),0))</f>
        <v/>
      </c>
      <c r="Y20" s="40" t="str">
        <f>IF($B20="","",IFERROR(COUNTIFS(tbLancamentoFaltas[Funcionário],$B20,tbLancamentoFaltas[Data],"="&amp;Y$9),0))</f>
        <v/>
      </c>
      <c r="Z20" s="40" t="str">
        <f>IF($B20="","",IFERROR(COUNTIFS(tbLancamentoFaltas[Funcionário],$B20,tbLancamentoFaltas[Data],"="&amp;Z$9),0))</f>
        <v/>
      </c>
      <c r="AA20" s="40" t="str">
        <f>IF($B20="","",IFERROR(COUNTIFS(tbLancamentoFaltas[Funcionário],$B20,tbLancamentoFaltas[Data],"="&amp;AA$9),0))</f>
        <v/>
      </c>
      <c r="AB20" s="40" t="str">
        <f>IF($B20="","",IFERROR(COUNTIFS(tbLancamentoFaltas[Funcionário],$B20,tbLancamentoFaltas[Data],"="&amp;AB$9),0))</f>
        <v/>
      </c>
      <c r="AC20" s="40" t="str">
        <f>IF($B20="","",IFERROR(COUNTIFS(tbLancamentoFaltas[Funcionário],$B20,tbLancamentoFaltas[Data],"="&amp;AC$9),0))</f>
        <v/>
      </c>
      <c r="AD20" s="40" t="str">
        <f>IF($B20="","",IFERROR(COUNTIFS(tbLancamentoFaltas[Funcionário],$B20,tbLancamentoFaltas[Data],"="&amp;AD$9),0))</f>
        <v/>
      </c>
      <c r="AE20" s="40" t="str">
        <f>IF($B20="","",IFERROR(COUNTIFS(tbLancamentoFaltas[Funcionário],$B20,tbLancamentoFaltas[Data],"="&amp;AE$9),0))</f>
        <v/>
      </c>
      <c r="AF20" s="40" t="str">
        <f>IF($B20="","",IFERROR(COUNTIFS(tbLancamentoFaltas[Funcionário],$B20,tbLancamentoFaltas[Data],"="&amp;AF$9),0))</f>
        <v/>
      </c>
      <c r="AG20" s="40" t="str">
        <f>IF($B20="","",IFERROR(COUNTIFS(tbLancamentoFaltas[Funcionário],$B20,tbLancamentoFaltas[Data],"="&amp;AG$9),0))</f>
        <v/>
      </c>
      <c r="AK20" s="39" t="s">
        <v>43</v>
      </c>
      <c r="AL20" s="39">
        <v>11</v>
      </c>
    </row>
    <row r="21" spans="1:38" ht="20.100000000000001" customHeight="1" x14ac:dyDescent="0.25">
      <c r="A21" s="23">
        <v>11</v>
      </c>
      <c r="B21" s="34" t="str">
        <f>IFERROR(INDEX(DinamicaMes!$A$2:$D$101,MATCH(LARGE(DinamicaMes!$B$2:$B$101,ResMes!$A21),DinamicaMes!$B$2:$B$101,0),1),"")</f>
        <v/>
      </c>
      <c r="C21" s="40" t="str">
        <f>IF($B21="","",IFERROR(COUNTIFS(tbLancamentoFaltas[Funcionário],$B21,tbLancamentoFaltas[Data],"="&amp;C$9),0))</f>
        <v/>
      </c>
      <c r="D21" s="40" t="str">
        <f>IF($B21="","",IFERROR(COUNTIFS(tbLancamentoFaltas[Funcionário],$B21,tbLancamentoFaltas[Data],"="&amp;D$9),0))</f>
        <v/>
      </c>
      <c r="E21" s="40" t="str">
        <f>IF($B21="","",IFERROR(COUNTIFS(tbLancamentoFaltas[Funcionário],$B21,tbLancamentoFaltas[Data],"="&amp;E$9),0))</f>
        <v/>
      </c>
      <c r="F21" s="40" t="str">
        <f>IF($B21="","",IFERROR(COUNTIFS(tbLancamentoFaltas[Funcionário],$B21,tbLancamentoFaltas[Data],"="&amp;F$9),0))</f>
        <v/>
      </c>
      <c r="G21" s="40" t="str">
        <f>IF($B21="","",IFERROR(COUNTIFS(tbLancamentoFaltas[Funcionário],$B21,tbLancamentoFaltas[Data],"="&amp;G$9),0))</f>
        <v/>
      </c>
      <c r="H21" s="40" t="str">
        <f>IF($B21="","",IFERROR(COUNTIFS(tbLancamentoFaltas[Funcionário],$B21,tbLancamentoFaltas[Data],"="&amp;H$9),0))</f>
        <v/>
      </c>
      <c r="I21" s="40" t="str">
        <f>IF($B21="","",IFERROR(COUNTIFS(tbLancamentoFaltas[Funcionário],$B21,tbLancamentoFaltas[Data],"="&amp;I$9),0))</f>
        <v/>
      </c>
      <c r="J21" s="40" t="str">
        <f>IF($B21="","",IFERROR(COUNTIFS(tbLancamentoFaltas[Funcionário],$B21,tbLancamentoFaltas[Data],"="&amp;J$9),0))</f>
        <v/>
      </c>
      <c r="K21" s="40" t="str">
        <f>IF($B21="","",IFERROR(COUNTIFS(tbLancamentoFaltas[Funcionário],$B21,tbLancamentoFaltas[Data],"="&amp;K$9),0))</f>
        <v/>
      </c>
      <c r="L21" s="40" t="str">
        <f>IF($B21="","",IFERROR(COUNTIFS(tbLancamentoFaltas[Funcionário],$B21,tbLancamentoFaltas[Data],"="&amp;L$9),0))</f>
        <v/>
      </c>
      <c r="M21" s="40" t="str">
        <f>IF($B21="","",IFERROR(COUNTIFS(tbLancamentoFaltas[Funcionário],$B21,tbLancamentoFaltas[Data],"="&amp;M$9),0))</f>
        <v/>
      </c>
      <c r="N21" s="40" t="str">
        <f>IF($B21="","",IFERROR(COUNTIFS(tbLancamentoFaltas[Funcionário],$B21,tbLancamentoFaltas[Data],"="&amp;N$9),0))</f>
        <v/>
      </c>
      <c r="O21" s="40" t="str">
        <f>IF($B21="","",IFERROR(COUNTIFS(tbLancamentoFaltas[Funcionário],$B21,tbLancamentoFaltas[Data],"="&amp;O$9),0))</f>
        <v/>
      </c>
      <c r="P21" s="40" t="str">
        <f>IF($B21="","",IFERROR(COUNTIFS(tbLancamentoFaltas[Funcionário],$B21,tbLancamentoFaltas[Data],"="&amp;P$9),0))</f>
        <v/>
      </c>
      <c r="Q21" s="40" t="str">
        <f>IF($B21="","",IFERROR(COUNTIFS(tbLancamentoFaltas[Funcionário],$B21,tbLancamentoFaltas[Data],"="&amp;Q$9),0))</f>
        <v/>
      </c>
      <c r="R21" s="40" t="str">
        <f>IF($B21="","",IFERROR(COUNTIFS(tbLancamentoFaltas[Funcionário],$B21,tbLancamentoFaltas[Data],"="&amp;R$9),0))</f>
        <v/>
      </c>
      <c r="S21" s="40" t="str">
        <f>IF($B21="","",IFERROR(COUNTIFS(tbLancamentoFaltas[Funcionário],$B21,tbLancamentoFaltas[Data],"="&amp;S$9),0))</f>
        <v/>
      </c>
      <c r="T21" s="40" t="str">
        <f>IF($B21="","",IFERROR(COUNTIFS(tbLancamentoFaltas[Funcionário],$B21,tbLancamentoFaltas[Data],"="&amp;T$9),0))</f>
        <v/>
      </c>
      <c r="U21" s="40" t="str">
        <f>IF($B21="","",IFERROR(COUNTIFS(tbLancamentoFaltas[Funcionário],$B21,tbLancamentoFaltas[Data],"="&amp;U$9),0))</f>
        <v/>
      </c>
      <c r="V21" s="40" t="str">
        <f>IF($B21="","",IFERROR(COUNTIFS(tbLancamentoFaltas[Funcionário],$B21,tbLancamentoFaltas[Data],"="&amp;V$9),0))</f>
        <v/>
      </c>
      <c r="W21" s="40" t="str">
        <f>IF($B21="","",IFERROR(COUNTIFS(tbLancamentoFaltas[Funcionário],$B21,tbLancamentoFaltas[Data],"="&amp;W$9),0))</f>
        <v/>
      </c>
      <c r="X21" s="40" t="str">
        <f>IF($B21="","",IFERROR(COUNTIFS(tbLancamentoFaltas[Funcionário],$B21,tbLancamentoFaltas[Data],"="&amp;X$9),0))</f>
        <v/>
      </c>
      <c r="Y21" s="40" t="str">
        <f>IF($B21="","",IFERROR(COUNTIFS(tbLancamentoFaltas[Funcionário],$B21,tbLancamentoFaltas[Data],"="&amp;Y$9),0))</f>
        <v/>
      </c>
      <c r="Z21" s="40" t="str">
        <f>IF($B21="","",IFERROR(COUNTIFS(tbLancamentoFaltas[Funcionário],$B21,tbLancamentoFaltas[Data],"="&amp;Z$9),0))</f>
        <v/>
      </c>
      <c r="AA21" s="40" t="str">
        <f>IF($B21="","",IFERROR(COUNTIFS(tbLancamentoFaltas[Funcionário],$B21,tbLancamentoFaltas[Data],"="&amp;AA$9),0))</f>
        <v/>
      </c>
      <c r="AB21" s="40" t="str">
        <f>IF($B21="","",IFERROR(COUNTIFS(tbLancamentoFaltas[Funcionário],$B21,tbLancamentoFaltas[Data],"="&amp;AB$9),0))</f>
        <v/>
      </c>
      <c r="AC21" s="40" t="str">
        <f>IF($B21="","",IFERROR(COUNTIFS(tbLancamentoFaltas[Funcionário],$B21,tbLancamentoFaltas[Data],"="&amp;AC$9),0))</f>
        <v/>
      </c>
      <c r="AD21" s="40" t="str">
        <f>IF($B21="","",IFERROR(COUNTIFS(tbLancamentoFaltas[Funcionário],$B21,tbLancamentoFaltas[Data],"="&amp;AD$9),0))</f>
        <v/>
      </c>
      <c r="AE21" s="40" t="str">
        <f>IF($B21="","",IFERROR(COUNTIFS(tbLancamentoFaltas[Funcionário],$B21,tbLancamentoFaltas[Data],"="&amp;AE$9),0))</f>
        <v/>
      </c>
      <c r="AF21" s="40" t="str">
        <f>IF($B21="","",IFERROR(COUNTIFS(tbLancamentoFaltas[Funcionário],$B21,tbLancamentoFaltas[Data],"="&amp;AF$9),0))</f>
        <v/>
      </c>
      <c r="AG21" s="40" t="str">
        <f>IF($B21="","",IFERROR(COUNTIFS(tbLancamentoFaltas[Funcionário],$B21,tbLancamentoFaltas[Data],"="&amp;AG$9),0))</f>
        <v/>
      </c>
      <c r="AK21" s="39" t="s">
        <v>44</v>
      </c>
      <c r="AL21" s="39">
        <v>12</v>
      </c>
    </row>
    <row r="22" spans="1:38" ht="20.100000000000001" customHeight="1" x14ac:dyDescent="0.25">
      <c r="A22" s="23">
        <v>12</v>
      </c>
      <c r="B22" s="34" t="str">
        <f>IFERROR(INDEX(DinamicaMes!$A$2:$D$101,MATCH(LARGE(DinamicaMes!$B$2:$B$101,ResMes!$A22),DinamicaMes!$B$2:$B$101,0),1),"")</f>
        <v/>
      </c>
      <c r="C22" s="40" t="str">
        <f>IF($B22="","",IFERROR(COUNTIFS(tbLancamentoFaltas[Funcionário],$B22,tbLancamentoFaltas[Data],"="&amp;C$9),0))</f>
        <v/>
      </c>
      <c r="D22" s="40" t="str">
        <f>IF($B22="","",IFERROR(COUNTIFS(tbLancamentoFaltas[Funcionário],$B22,tbLancamentoFaltas[Data],"="&amp;D$9),0))</f>
        <v/>
      </c>
      <c r="E22" s="40" t="str">
        <f>IF($B22="","",IFERROR(COUNTIFS(tbLancamentoFaltas[Funcionário],$B22,tbLancamentoFaltas[Data],"="&amp;E$9),0))</f>
        <v/>
      </c>
      <c r="F22" s="40" t="str">
        <f>IF($B22="","",IFERROR(COUNTIFS(tbLancamentoFaltas[Funcionário],$B22,tbLancamentoFaltas[Data],"="&amp;F$9),0))</f>
        <v/>
      </c>
      <c r="G22" s="40" t="str">
        <f>IF($B22="","",IFERROR(COUNTIFS(tbLancamentoFaltas[Funcionário],$B22,tbLancamentoFaltas[Data],"="&amp;G$9),0))</f>
        <v/>
      </c>
      <c r="H22" s="40" t="str">
        <f>IF($B22="","",IFERROR(COUNTIFS(tbLancamentoFaltas[Funcionário],$B22,tbLancamentoFaltas[Data],"="&amp;H$9),0))</f>
        <v/>
      </c>
      <c r="I22" s="40" t="str">
        <f>IF($B22="","",IFERROR(COUNTIFS(tbLancamentoFaltas[Funcionário],$B22,tbLancamentoFaltas[Data],"="&amp;I$9),0))</f>
        <v/>
      </c>
      <c r="J22" s="40" t="str">
        <f>IF($B22="","",IFERROR(COUNTIFS(tbLancamentoFaltas[Funcionário],$B22,tbLancamentoFaltas[Data],"="&amp;J$9),0))</f>
        <v/>
      </c>
      <c r="K22" s="40" t="str">
        <f>IF($B22="","",IFERROR(COUNTIFS(tbLancamentoFaltas[Funcionário],$B22,tbLancamentoFaltas[Data],"="&amp;K$9),0))</f>
        <v/>
      </c>
      <c r="L22" s="40" t="str">
        <f>IF($B22="","",IFERROR(COUNTIFS(tbLancamentoFaltas[Funcionário],$B22,tbLancamentoFaltas[Data],"="&amp;L$9),0))</f>
        <v/>
      </c>
      <c r="M22" s="40" t="str">
        <f>IF($B22="","",IFERROR(COUNTIFS(tbLancamentoFaltas[Funcionário],$B22,tbLancamentoFaltas[Data],"="&amp;M$9),0))</f>
        <v/>
      </c>
      <c r="N22" s="40" t="str">
        <f>IF($B22="","",IFERROR(COUNTIFS(tbLancamentoFaltas[Funcionário],$B22,tbLancamentoFaltas[Data],"="&amp;N$9),0))</f>
        <v/>
      </c>
      <c r="O22" s="40" t="str">
        <f>IF($B22="","",IFERROR(COUNTIFS(tbLancamentoFaltas[Funcionário],$B22,tbLancamentoFaltas[Data],"="&amp;O$9),0))</f>
        <v/>
      </c>
      <c r="P22" s="40" t="str">
        <f>IF($B22="","",IFERROR(COUNTIFS(tbLancamentoFaltas[Funcionário],$B22,tbLancamentoFaltas[Data],"="&amp;P$9),0))</f>
        <v/>
      </c>
      <c r="Q22" s="40" t="str">
        <f>IF($B22="","",IFERROR(COUNTIFS(tbLancamentoFaltas[Funcionário],$B22,tbLancamentoFaltas[Data],"="&amp;Q$9),0))</f>
        <v/>
      </c>
      <c r="R22" s="40" t="str">
        <f>IF($B22="","",IFERROR(COUNTIFS(tbLancamentoFaltas[Funcionário],$B22,tbLancamentoFaltas[Data],"="&amp;R$9),0))</f>
        <v/>
      </c>
      <c r="S22" s="40" t="str">
        <f>IF($B22="","",IFERROR(COUNTIFS(tbLancamentoFaltas[Funcionário],$B22,tbLancamentoFaltas[Data],"="&amp;S$9),0))</f>
        <v/>
      </c>
      <c r="T22" s="40" t="str">
        <f>IF($B22="","",IFERROR(COUNTIFS(tbLancamentoFaltas[Funcionário],$B22,tbLancamentoFaltas[Data],"="&amp;T$9),0))</f>
        <v/>
      </c>
      <c r="U22" s="40" t="str">
        <f>IF($B22="","",IFERROR(COUNTIFS(tbLancamentoFaltas[Funcionário],$B22,tbLancamentoFaltas[Data],"="&amp;U$9),0))</f>
        <v/>
      </c>
      <c r="V22" s="40" t="str">
        <f>IF($B22="","",IFERROR(COUNTIFS(tbLancamentoFaltas[Funcionário],$B22,tbLancamentoFaltas[Data],"="&amp;V$9),0))</f>
        <v/>
      </c>
      <c r="W22" s="40" t="str">
        <f>IF($B22="","",IFERROR(COUNTIFS(tbLancamentoFaltas[Funcionário],$B22,tbLancamentoFaltas[Data],"="&amp;W$9),0))</f>
        <v/>
      </c>
      <c r="X22" s="40" t="str">
        <f>IF($B22="","",IFERROR(COUNTIFS(tbLancamentoFaltas[Funcionário],$B22,tbLancamentoFaltas[Data],"="&amp;X$9),0))</f>
        <v/>
      </c>
      <c r="Y22" s="40" t="str">
        <f>IF($B22="","",IFERROR(COUNTIFS(tbLancamentoFaltas[Funcionário],$B22,tbLancamentoFaltas[Data],"="&amp;Y$9),0))</f>
        <v/>
      </c>
      <c r="Z22" s="40" t="str">
        <f>IF($B22="","",IFERROR(COUNTIFS(tbLancamentoFaltas[Funcionário],$B22,tbLancamentoFaltas[Data],"="&amp;Z$9),0))</f>
        <v/>
      </c>
      <c r="AA22" s="40" t="str">
        <f>IF($B22="","",IFERROR(COUNTIFS(tbLancamentoFaltas[Funcionário],$B22,tbLancamentoFaltas[Data],"="&amp;AA$9),0))</f>
        <v/>
      </c>
      <c r="AB22" s="40" t="str">
        <f>IF($B22="","",IFERROR(COUNTIFS(tbLancamentoFaltas[Funcionário],$B22,tbLancamentoFaltas[Data],"="&amp;AB$9),0))</f>
        <v/>
      </c>
      <c r="AC22" s="40" t="str">
        <f>IF($B22="","",IFERROR(COUNTIFS(tbLancamentoFaltas[Funcionário],$B22,tbLancamentoFaltas[Data],"="&amp;AC$9),0))</f>
        <v/>
      </c>
      <c r="AD22" s="40" t="str">
        <f>IF($B22="","",IFERROR(COUNTIFS(tbLancamentoFaltas[Funcionário],$B22,tbLancamentoFaltas[Data],"="&amp;AD$9),0))</f>
        <v/>
      </c>
      <c r="AE22" s="40" t="str">
        <f>IF($B22="","",IFERROR(COUNTIFS(tbLancamentoFaltas[Funcionário],$B22,tbLancamentoFaltas[Data],"="&amp;AE$9),0))</f>
        <v/>
      </c>
      <c r="AF22" s="40" t="str">
        <f>IF($B22="","",IFERROR(COUNTIFS(tbLancamentoFaltas[Funcionário],$B22,tbLancamentoFaltas[Data],"="&amp;AF$9),0))</f>
        <v/>
      </c>
      <c r="AG22" s="40" t="str">
        <f>IF($B22="","",IFERROR(COUNTIFS(tbLancamentoFaltas[Funcionário],$B22,tbLancamentoFaltas[Data],"="&amp;AG$9),0))</f>
        <v/>
      </c>
    </row>
    <row r="23" spans="1:38" ht="20.100000000000001" customHeight="1" x14ac:dyDescent="0.25">
      <c r="A23" s="23">
        <v>13</v>
      </c>
      <c r="B23" s="34" t="str">
        <f>IFERROR(INDEX(DinamicaMes!$A$2:$D$101,MATCH(LARGE(DinamicaMes!$B$2:$B$101,ResMes!$A23),DinamicaMes!$B$2:$B$101,0),1),"")</f>
        <v/>
      </c>
      <c r="C23" s="40" t="str">
        <f>IF($B23="","",IFERROR(COUNTIFS(tbLancamentoFaltas[Funcionário],$B23,tbLancamentoFaltas[Data],"="&amp;C$9),0))</f>
        <v/>
      </c>
      <c r="D23" s="40" t="str">
        <f>IF($B23="","",IFERROR(COUNTIFS(tbLancamentoFaltas[Funcionário],$B23,tbLancamentoFaltas[Data],"="&amp;D$9),0))</f>
        <v/>
      </c>
      <c r="E23" s="40" t="str">
        <f>IF($B23="","",IFERROR(COUNTIFS(tbLancamentoFaltas[Funcionário],$B23,tbLancamentoFaltas[Data],"="&amp;E$9),0))</f>
        <v/>
      </c>
      <c r="F23" s="40" t="str">
        <f>IF($B23="","",IFERROR(COUNTIFS(tbLancamentoFaltas[Funcionário],$B23,tbLancamentoFaltas[Data],"="&amp;F$9),0))</f>
        <v/>
      </c>
      <c r="G23" s="40" t="str">
        <f>IF($B23="","",IFERROR(COUNTIFS(tbLancamentoFaltas[Funcionário],$B23,tbLancamentoFaltas[Data],"="&amp;G$9),0))</f>
        <v/>
      </c>
      <c r="H23" s="40" t="str">
        <f>IF($B23="","",IFERROR(COUNTIFS(tbLancamentoFaltas[Funcionário],$B23,tbLancamentoFaltas[Data],"="&amp;H$9),0))</f>
        <v/>
      </c>
      <c r="I23" s="40" t="str">
        <f>IF($B23="","",IFERROR(COUNTIFS(tbLancamentoFaltas[Funcionário],$B23,tbLancamentoFaltas[Data],"="&amp;I$9),0))</f>
        <v/>
      </c>
      <c r="J23" s="40" t="str">
        <f>IF($B23="","",IFERROR(COUNTIFS(tbLancamentoFaltas[Funcionário],$B23,tbLancamentoFaltas[Data],"="&amp;J$9),0))</f>
        <v/>
      </c>
      <c r="K23" s="40" t="str">
        <f>IF($B23="","",IFERROR(COUNTIFS(tbLancamentoFaltas[Funcionário],$B23,tbLancamentoFaltas[Data],"="&amp;K$9),0))</f>
        <v/>
      </c>
      <c r="L23" s="40" t="str">
        <f>IF($B23="","",IFERROR(COUNTIFS(tbLancamentoFaltas[Funcionário],$B23,tbLancamentoFaltas[Data],"="&amp;L$9),0))</f>
        <v/>
      </c>
      <c r="M23" s="40" t="str">
        <f>IF($B23="","",IFERROR(COUNTIFS(tbLancamentoFaltas[Funcionário],$B23,tbLancamentoFaltas[Data],"="&amp;M$9),0))</f>
        <v/>
      </c>
      <c r="N23" s="40" t="str">
        <f>IF($B23="","",IFERROR(COUNTIFS(tbLancamentoFaltas[Funcionário],$B23,tbLancamentoFaltas[Data],"="&amp;N$9),0))</f>
        <v/>
      </c>
      <c r="O23" s="40" t="str">
        <f>IF($B23="","",IFERROR(COUNTIFS(tbLancamentoFaltas[Funcionário],$B23,tbLancamentoFaltas[Data],"="&amp;O$9),0))</f>
        <v/>
      </c>
      <c r="P23" s="40" t="str">
        <f>IF($B23="","",IFERROR(COUNTIFS(tbLancamentoFaltas[Funcionário],$B23,tbLancamentoFaltas[Data],"="&amp;P$9),0))</f>
        <v/>
      </c>
      <c r="Q23" s="40" t="str">
        <f>IF($B23="","",IFERROR(COUNTIFS(tbLancamentoFaltas[Funcionário],$B23,tbLancamentoFaltas[Data],"="&amp;Q$9),0))</f>
        <v/>
      </c>
      <c r="R23" s="40" t="str">
        <f>IF($B23="","",IFERROR(COUNTIFS(tbLancamentoFaltas[Funcionário],$B23,tbLancamentoFaltas[Data],"="&amp;R$9),0))</f>
        <v/>
      </c>
      <c r="S23" s="40" t="str">
        <f>IF($B23="","",IFERROR(COUNTIFS(tbLancamentoFaltas[Funcionário],$B23,tbLancamentoFaltas[Data],"="&amp;S$9),0))</f>
        <v/>
      </c>
      <c r="T23" s="40" t="str">
        <f>IF($B23="","",IFERROR(COUNTIFS(tbLancamentoFaltas[Funcionário],$B23,tbLancamentoFaltas[Data],"="&amp;T$9),0))</f>
        <v/>
      </c>
      <c r="U23" s="40" t="str">
        <f>IF($B23="","",IFERROR(COUNTIFS(tbLancamentoFaltas[Funcionário],$B23,tbLancamentoFaltas[Data],"="&amp;U$9),0))</f>
        <v/>
      </c>
      <c r="V23" s="40" t="str">
        <f>IF($B23="","",IFERROR(COUNTIFS(tbLancamentoFaltas[Funcionário],$B23,tbLancamentoFaltas[Data],"="&amp;V$9),0))</f>
        <v/>
      </c>
      <c r="W23" s="40" t="str">
        <f>IF($B23="","",IFERROR(COUNTIFS(tbLancamentoFaltas[Funcionário],$B23,tbLancamentoFaltas[Data],"="&amp;W$9),0))</f>
        <v/>
      </c>
      <c r="X23" s="40" t="str">
        <f>IF($B23="","",IFERROR(COUNTIFS(tbLancamentoFaltas[Funcionário],$B23,tbLancamentoFaltas[Data],"="&amp;X$9),0))</f>
        <v/>
      </c>
      <c r="Y23" s="40" t="str">
        <f>IF($B23="","",IFERROR(COUNTIFS(tbLancamentoFaltas[Funcionário],$B23,tbLancamentoFaltas[Data],"="&amp;Y$9),0))</f>
        <v/>
      </c>
      <c r="Z23" s="40" t="str">
        <f>IF($B23="","",IFERROR(COUNTIFS(tbLancamentoFaltas[Funcionário],$B23,tbLancamentoFaltas[Data],"="&amp;Z$9),0))</f>
        <v/>
      </c>
      <c r="AA23" s="40" t="str">
        <f>IF($B23="","",IFERROR(COUNTIFS(tbLancamentoFaltas[Funcionário],$B23,tbLancamentoFaltas[Data],"="&amp;AA$9),0))</f>
        <v/>
      </c>
      <c r="AB23" s="40" t="str">
        <f>IF($B23="","",IFERROR(COUNTIFS(tbLancamentoFaltas[Funcionário],$B23,tbLancamentoFaltas[Data],"="&amp;AB$9),0))</f>
        <v/>
      </c>
      <c r="AC23" s="40" t="str">
        <f>IF($B23="","",IFERROR(COUNTIFS(tbLancamentoFaltas[Funcionário],$B23,tbLancamentoFaltas[Data],"="&amp;AC$9),0))</f>
        <v/>
      </c>
      <c r="AD23" s="40" t="str">
        <f>IF($B23="","",IFERROR(COUNTIFS(tbLancamentoFaltas[Funcionário],$B23,tbLancamentoFaltas[Data],"="&amp;AD$9),0))</f>
        <v/>
      </c>
      <c r="AE23" s="40" t="str">
        <f>IF($B23="","",IFERROR(COUNTIFS(tbLancamentoFaltas[Funcionário],$B23,tbLancamentoFaltas[Data],"="&amp;AE$9),0))</f>
        <v/>
      </c>
      <c r="AF23" s="40" t="str">
        <f>IF($B23="","",IFERROR(COUNTIFS(tbLancamentoFaltas[Funcionário],$B23,tbLancamentoFaltas[Data],"="&amp;AF$9),0))</f>
        <v/>
      </c>
      <c r="AG23" s="40" t="str">
        <f>IF($B23="","",IFERROR(COUNTIFS(tbLancamentoFaltas[Funcionário],$B23,tbLancamentoFaltas[Data],"="&amp;AG$9),0))</f>
        <v/>
      </c>
    </row>
    <row r="24" spans="1:38" ht="20.100000000000001" customHeight="1" x14ac:dyDescent="0.25">
      <c r="A24" s="23">
        <v>14</v>
      </c>
      <c r="B24" s="34" t="str">
        <f>IFERROR(INDEX(DinamicaMes!$A$2:$D$101,MATCH(LARGE(DinamicaMes!$B$2:$B$101,ResMes!$A24),DinamicaMes!$B$2:$B$101,0),1),"")</f>
        <v/>
      </c>
      <c r="C24" s="40" t="str">
        <f>IF($B24="","",IFERROR(COUNTIFS(tbLancamentoFaltas[Funcionário],$B24,tbLancamentoFaltas[Data],"="&amp;C$9),0))</f>
        <v/>
      </c>
      <c r="D24" s="40" t="str">
        <f>IF($B24="","",IFERROR(COUNTIFS(tbLancamentoFaltas[Funcionário],$B24,tbLancamentoFaltas[Data],"="&amp;D$9),0))</f>
        <v/>
      </c>
      <c r="E24" s="40" t="str">
        <f>IF($B24="","",IFERROR(COUNTIFS(tbLancamentoFaltas[Funcionário],$B24,tbLancamentoFaltas[Data],"="&amp;E$9),0))</f>
        <v/>
      </c>
      <c r="F24" s="40" t="str">
        <f>IF($B24="","",IFERROR(COUNTIFS(tbLancamentoFaltas[Funcionário],$B24,tbLancamentoFaltas[Data],"="&amp;F$9),0))</f>
        <v/>
      </c>
      <c r="G24" s="40" t="str">
        <f>IF($B24="","",IFERROR(COUNTIFS(tbLancamentoFaltas[Funcionário],$B24,tbLancamentoFaltas[Data],"="&amp;G$9),0))</f>
        <v/>
      </c>
      <c r="H24" s="40" t="str">
        <f>IF($B24="","",IFERROR(COUNTIFS(tbLancamentoFaltas[Funcionário],$B24,tbLancamentoFaltas[Data],"="&amp;H$9),0))</f>
        <v/>
      </c>
      <c r="I24" s="40" t="str">
        <f>IF($B24="","",IFERROR(COUNTIFS(tbLancamentoFaltas[Funcionário],$B24,tbLancamentoFaltas[Data],"="&amp;I$9),0))</f>
        <v/>
      </c>
      <c r="J24" s="40" t="str">
        <f>IF($B24="","",IFERROR(COUNTIFS(tbLancamentoFaltas[Funcionário],$B24,tbLancamentoFaltas[Data],"="&amp;J$9),0))</f>
        <v/>
      </c>
      <c r="K24" s="40" t="str">
        <f>IF($B24="","",IFERROR(COUNTIFS(tbLancamentoFaltas[Funcionário],$B24,tbLancamentoFaltas[Data],"="&amp;K$9),0))</f>
        <v/>
      </c>
      <c r="L24" s="40" t="str">
        <f>IF($B24="","",IFERROR(COUNTIFS(tbLancamentoFaltas[Funcionário],$B24,tbLancamentoFaltas[Data],"="&amp;L$9),0))</f>
        <v/>
      </c>
      <c r="M24" s="40" t="str">
        <f>IF($B24="","",IFERROR(COUNTIFS(tbLancamentoFaltas[Funcionário],$B24,tbLancamentoFaltas[Data],"="&amp;M$9),0))</f>
        <v/>
      </c>
      <c r="N24" s="40" t="str">
        <f>IF($B24="","",IFERROR(COUNTIFS(tbLancamentoFaltas[Funcionário],$B24,tbLancamentoFaltas[Data],"="&amp;N$9),0))</f>
        <v/>
      </c>
      <c r="O24" s="40" t="str">
        <f>IF($B24="","",IFERROR(COUNTIFS(tbLancamentoFaltas[Funcionário],$B24,tbLancamentoFaltas[Data],"="&amp;O$9),0))</f>
        <v/>
      </c>
      <c r="P24" s="40" t="str">
        <f>IF($B24="","",IFERROR(COUNTIFS(tbLancamentoFaltas[Funcionário],$B24,tbLancamentoFaltas[Data],"="&amp;P$9),0))</f>
        <v/>
      </c>
      <c r="Q24" s="40" t="str">
        <f>IF($B24="","",IFERROR(COUNTIFS(tbLancamentoFaltas[Funcionário],$B24,tbLancamentoFaltas[Data],"="&amp;Q$9),0))</f>
        <v/>
      </c>
      <c r="R24" s="40" t="str">
        <f>IF($B24="","",IFERROR(COUNTIFS(tbLancamentoFaltas[Funcionário],$B24,tbLancamentoFaltas[Data],"="&amp;R$9),0))</f>
        <v/>
      </c>
      <c r="S24" s="40" t="str">
        <f>IF($B24="","",IFERROR(COUNTIFS(tbLancamentoFaltas[Funcionário],$B24,tbLancamentoFaltas[Data],"="&amp;S$9),0))</f>
        <v/>
      </c>
      <c r="T24" s="40" t="str">
        <f>IF($B24="","",IFERROR(COUNTIFS(tbLancamentoFaltas[Funcionário],$B24,tbLancamentoFaltas[Data],"="&amp;T$9),0))</f>
        <v/>
      </c>
      <c r="U24" s="40" t="str">
        <f>IF($B24="","",IFERROR(COUNTIFS(tbLancamentoFaltas[Funcionário],$B24,tbLancamentoFaltas[Data],"="&amp;U$9),0))</f>
        <v/>
      </c>
      <c r="V24" s="40" t="str">
        <f>IF($B24="","",IFERROR(COUNTIFS(tbLancamentoFaltas[Funcionário],$B24,tbLancamentoFaltas[Data],"="&amp;V$9),0))</f>
        <v/>
      </c>
      <c r="W24" s="40" t="str">
        <f>IF($B24="","",IFERROR(COUNTIFS(tbLancamentoFaltas[Funcionário],$B24,tbLancamentoFaltas[Data],"="&amp;W$9),0))</f>
        <v/>
      </c>
      <c r="X24" s="40" t="str">
        <f>IF($B24="","",IFERROR(COUNTIFS(tbLancamentoFaltas[Funcionário],$B24,tbLancamentoFaltas[Data],"="&amp;X$9),0))</f>
        <v/>
      </c>
      <c r="Y24" s="40" t="str">
        <f>IF($B24="","",IFERROR(COUNTIFS(tbLancamentoFaltas[Funcionário],$B24,tbLancamentoFaltas[Data],"="&amp;Y$9),0))</f>
        <v/>
      </c>
      <c r="Z24" s="40" t="str">
        <f>IF($B24="","",IFERROR(COUNTIFS(tbLancamentoFaltas[Funcionário],$B24,tbLancamentoFaltas[Data],"="&amp;Z$9),0))</f>
        <v/>
      </c>
      <c r="AA24" s="40" t="str">
        <f>IF($B24="","",IFERROR(COUNTIFS(tbLancamentoFaltas[Funcionário],$B24,tbLancamentoFaltas[Data],"="&amp;AA$9),0))</f>
        <v/>
      </c>
      <c r="AB24" s="40" t="str">
        <f>IF($B24="","",IFERROR(COUNTIFS(tbLancamentoFaltas[Funcionário],$B24,tbLancamentoFaltas[Data],"="&amp;AB$9),0))</f>
        <v/>
      </c>
      <c r="AC24" s="40" t="str">
        <f>IF($B24="","",IFERROR(COUNTIFS(tbLancamentoFaltas[Funcionário],$B24,tbLancamentoFaltas[Data],"="&amp;AC$9),0))</f>
        <v/>
      </c>
      <c r="AD24" s="40" t="str">
        <f>IF($B24="","",IFERROR(COUNTIFS(tbLancamentoFaltas[Funcionário],$B24,tbLancamentoFaltas[Data],"="&amp;AD$9),0))</f>
        <v/>
      </c>
      <c r="AE24" s="40" t="str">
        <f>IF($B24="","",IFERROR(COUNTIFS(tbLancamentoFaltas[Funcionário],$B24,tbLancamentoFaltas[Data],"="&amp;AE$9),0))</f>
        <v/>
      </c>
      <c r="AF24" s="40" t="str">
        <f>IF($B24="","",IFERROR(COUNTIFS(tbLancamentoFaltas[Funcionário],$B24,tbLancamentoFaltas[Data],"="&amp;AF$9),0))</f>
        <v/>
      </c>
      <c r="AG24" s="40" t="str">
        <f>IF($B24="","",IFERROR(COUNTIFS(tbLancamentoFaltas[Funcionário],$B24,tbLancamentoFaltas[Data],"="&amp;AG$9),0))</f>
        <v/>
      </c>
    </row>
    <row r="25" spans="1:38" ht="20.100000000000001" customHeight="1" x14ac:dyDescent="0.25">
      <c r="A25" s="23">
        <v>15</v>
      </c>
      <c r="B25" s="34" t="str">
        <f>IFERROR(INDEX(DinamicaMes!$A$2:$D$101,MATCH(LARGE(DinamicaMes!$B$2:$B$101,ResMes!$A25),DinamicaMes!$B$2:$B$101,0),1),"")</f>
        <v/>
      </c>
      <c r="C25" s="40" t="str">
        <f>IF($B25="","",IFERROR(COUNTIFS(tbLancamentoFaltas[Funcionário],$B25,tbLancamentoFaltas[Data],"="&amp;C$9),0))</f>
        <v/>
      </c>
      <c r="D25" s="40" t="str">
        <f>IF($B25="","",IFERROR(COUNTIFS(tbLancamentoFaltas[Funcionário],$B25,tbLancamentoFaltas[Data],"="&amp;D$9),0))</f>
        <v/>
      </c>
      <c r="E25" s="40" t="str">
        <f>IF($B25="","",IFERROR(COUNTIFS(tbLancamentoFaltas[Funcionário],$B25,tbLancamentoFaltas[Data],"="&amp;E$9),0))</f>
        <v/>
      </c>
      <c r="F25" s="40" t="str">
        <f>IF($B25="","",IFERROR(COUNTIFS(tbLancamentoFaltas[Funcionário],$B25,tbLancamentoFaltas[Data],"="&amp;F$9),0))</f>
        <v/>
      </c>
      <c r="G25" s="40" t="str">
        <f>IF($B25="","",IFERROR(COUNTIFS(tbLancamentoFaltas[Funcionário],$B25,tbLancamentoFaltas[Data],"="&amp;G$9),0))</f>
        <v/>
      </c>
      <c r="H25" s="40" t="str">
        <f>IF($B25="","",IFERROR(COUNTIFS(tbLancamentoFaltas[Funcionário],$B25,tbLancamentoFaltas[Data],"="&amp;H$9),0))</f>
        <v/>
      </c>
      <c r="I25" s="40" t="str">
        <f>IF($B25="","",IFERROR(COUNTIFS(tbLancamentoFaltas[Funcionário],$B25,tbLancamentoFaltas[Data],"="&amp;I$9),0))</f>
        <v/>
      </c>
      <c r="J25" s="40" t="str">
        <f>IF($B25="","",IFERROR(COUNTIFS(tbLancamentoFaltas[Funcionário],$B25,tbLancamentoFaltas[Data],"="&amp;J$9),0))</f>
        <v/>
      </c>
      <c r="K25" s="40" t="str">
        <f>IF($B25="","",IFERROR(COUNTIFS(tbLancamentoFaltas[Funcionário],$B25,tbLancamentoFaltas[Data],"="&amp;K$9),0))</f>
        <v/>
      </c>
      <c r="L25" s="40" t="str">
        <f>IF($B25="","",IFERROR(COUNTIFS(tbLancamentoFaltas[Funcionário],$B25,tbLancamentoFaltas[Data],"="&amp;L$9),0))</f>
        <v/>
      </c>
      <c r="M25" s="40" t="str">
        <f>IF($B25="","",IFERROR(COUNTIFS(tbLancamentoFaltas[Funcionário],$B25,tbLancamentoFaltas[Data],"="&amp;M$9),0))</f>
        <v/>
      </c>
      <c r="N25" s="40" t="str">
        <f>IF($B25="","",IFERROR(COUNTIFS(tbLancamentoFaltas[Funcionário],$B25,tbLancamentoFaltas[Data],"="&amp;N$9),0))</f>
        <v/>
      </c>
      <c r="O25" s="40" t="str">
        <f>IF($B25="","",IFERROR(COUNTIFS(tbLancamentoFaltas[Funcionário],$B25,tbLancamentoFaltas[Data],"="&amp;O$9),0))</f>
        <v/>
      </c>
      <c r="P25" s="40" t="str">
        <f>IF($B25="","",IFERROR(COUNTIFS(tbLancamentoFaltas[Funcionário],$B25,tbLancamentoFaltas[Data],"="&amp;P$9),0))</f>
        <v/>
      </c>
      <c r="Q25" s="40" t="str">
        <f>IF($B25="","",IFERROR(COUNTIFS(tbLancamentoFaltas[Funcionário],$B25,tbLancamentoFaltas[Data],"="&amp;Q$9),0))</f>
        <v/>
      </c>
      <c r="R25" s="40" t="str">
        <f>IF($B25="","",IFERROR(COUNTIFS(tbLancamentoFaltas[Funcionário],$B25,tbLancamentoFaltas[Data],"="&amp;R$9),0))</f>
        <v/>
      </c>
      <c r="S25" s="40" t="str">
        <f>IF($B25="","",IFERROR(COUNTIFS(tbLancamentoFaltas[Funcionário],$B25,tbLancamentoFaltas[Data],"="&amp;S$9),0))</f>
        <v/>
      </c>
      <c r="T25" s="40" t="str">
        <f>IF($B25="","",IFERROR(COUNTIFS(tbLancamentoFaltas[Funcionário],$B25,tbLancamentoFaltas[Data],"="&amp;T$9),0))</f>
        <v/>
      </c>
      <c r="U25" s="40" t="str">
        <f>IF($B25="","",IFERROR(COUNTIFS(tbLancamentoFaltas[Funcionário],$B25,tbLancamentoFaltas[Data],"="&amp;U$9),0))</f>
        <v/>
      </c>
      <c r="V25" s="40" t="str">
        <f>IF($B25="","",IFERROR(COUNTIFS(tbLancamentoFaltas[Funcionário],$B25,tbLancamentoFaltas[Data],"="&amp;V$9),0))</f>
        <v/>
      </c>
      <c r="W25" s="40" t="str">
        <f>IF($B25="","",IFERROR(COUNTIFS(tbLancamentoFaltas[Funcionário],$B25,tbLancamentoFaltas[Data],"="&amp;W$9),0))</f>
        <v/>
      </c>
      <c r="X25" s="40" t="str">
        <f>IF($B25="","",IFERROR(COUNTIFS(tbLancamentoFaltas[Funcionário],$B25,tbLancamentoFaltas[Data],"="&amp;X$9),0))</f>
        <v/>
      </c>
      <c r="Y25" s="40" t="str">
        <f>IF($B25="","",IFERROR(COUNTIFS(tbLancamentoFaltas[Funcionário],$B25,tbLancamentoFaltas[Data],"="&amp;Y$9),0))</f>
        <v/>
      </c>
      <c r="Z25" s="40" t="str">
        <f>IF($B25="","",IFERROR(COUNTIFS(tbLancamentoFaltas[Funcionário],$B25,tbLancamentoFaltas[Data],"="&amp;Z$9),0))</f>
        <v/>
      </c>
      <c r="AA25" s="40" t="str">
        <f>IF($B25="","",IFERROR(COUNTIFS(tbLancamentoFaltas[Funcionário],$B25,tbLancamentoFaltas[Data],"="&amp;AA$9),0))</f>
        <v/>
      </c>
      <c r="AB25" s="40" t="str">
        <f>IF($B25="","",IFERROR(COUNTIFS(tbLancamentoFaltas[Funcionário],$B25,tbLancamentoFaltas[Data],"="&amp;AB$9),0))</f>
        <v/>
      </c>
      <c r="AC25" s="40" t="str">
        <f>IF($B25="","",IFERROR(COUNTIFS(tbLancamentoFaltas[Funcionário],$B25,tbLancamentoFaltas[Data],"="&amp;AC$9),0))</f>
        <v/>
      </c>
      <c r="AD25" s="40" t="str">
        <f>IF($B25="","",IFERROR(COUNTIFS(tbLancamentoFaltas[Funcionário],$B25,tbLancamentoFaltas[Data],"="&amp;AD$9),0))</f>
        <v/>
      </c>
      <c r="AE25" s="40" t="str">
        <f>IF($B25="","",IFERROR(COUNTIFS(tbLancamentoFaltas[Funcionário],$B25,tbLancamentoFaltas[Data],"="&amp;AE$9),0))</f>
        <v/>
      </c>
      <c r="AF25" s="40" t="str">
        <f>IF($B25="","",IFERROR(COUNTIFS(tbLancamentoFaltas[Funcionário],$B25,tbLancamentoFaltas[Data],"="&amp;AF$9),0))</f>
        <v/>
      </c>
      <c r="AG25" s="40" t="str">
        <f>IF($B25="","",IFERROR(COUNTIFS(tbLancamentoFaltas[Funcionário],$B25,tbLancamentoFaltas[Data],"="&amp;AG$9),0))</f>
        <v/>
      </c>
    </row>
    <row r="26" spans="1:38" ht="20.100000000000001" customHeight="1" x14ac:dyDescent="0.25"/>
    <row r="27" spans="1:38" ht="20.100000000000001" customHeight="1" x14ac:dyDescent="0.25">
      <c r="B27" s="28" t="str">
        <f>IF(SUM(C29:AG43)=0,"Não houve atrasos em "&amp;$J$6&amp;" de "&amp;$C$6,"Os 15 funcionário com mais horas de atraso em "&amp;$J$6&amp;" de "&amp;$C$6)</f>
        <v>Os 15 funcionário com mais horas de atraso em Maio de 2023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</row>
    <row r="28" spans="1:38" ht="20.100000000000001" customHeight="1" x14ac:dyDescent="0.25">
      <c r="B28" s="32" t="s">
        <v>46</v>
      </c>
      <c r="C28" s="33">
        <v>1</v>
      </c>
      <c r="D28" s="33">
        <v>2</v>
      </c>
      <c r="E28" s="33">
        <v>3</v>
      </c>
      <c r="F28" s="33">
        <v>4</v>
      </c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>
        <v>10</v>
      </c>
      <c r="M28" s="33">
        <v>11</v>
      </c>
      <c r="N28" s="33">
        <v>12</v>
      </c>
      <c r="O28" s="33">
        <v>13</v>
      </c>
      <c r="P28" s="33">
        <v>14</v>
      </c>
      <c r="Q28" s="33">
        <v>15</v>
      </c>
      <c r="R28" s="33">
        <v>16</v>
      </c>
      <c r="S28" s="33">
        <v>17</v>
      </c>
      <c r="T28" s="33">
        <v>18</v>
      </c>
      <c r="U28" s="33">
        <v>19</v>
      </c>
      <c r="V28" s="33">
        <v>20</v>
      </c>
      <c r="W28" s="33">
        <v>21</v>
      </c>
      <c r="X28" s="33">
        <v>22</v>
      </c>
      <c r="Y28" s="33">
        <v>23</v>
      </c>
      <c r="Z28" s="33">
        <v>24</v>
      </c>
      <c r="AA28" s="33">
        <v>25</v>
      </c>
      <c r="AB28" s="33">
        <v>26</v>
      </c>
      <c r="AC28" s="33">
        <v>27</v>
      </c>
      <c r="AD28" s="33">
        <v>28</v>
      </c>
      <c r="AE28" s="33">
        <v>29</v>
      </c>
      <c r="AF28" s="33">
        <v>30</v>
      </c>
      <c r="AG28" s="33">
        <v>31</v>
      </c>
    </row>
    <row r="29" spans="1:38" ht="20.100000000000001" customHeight="1" x14ac:dyDescent="0.25">
      <c r="A29" s="23">
        <v>1</v>
      </c>
      <c r="B29" s="34" t="str">
        <f>IFERROR(INDEX(DinamicaMes!$A$2:$D$101,MATCH(LARGE(DinamicaMes!$C$2:$C$101,ResMes!$A11),DinamicaMes!$C$2:$C$101,0),1),"")</f>
        <v>Bertrano de Tal</v>
      </c>
      <c r="C29" s="40">
        <f>IF($B29="","",IFERROR(SUMIFS(tbLancamentoAtrasos[Qde Horas],tbLancamentoAtrasos[Funcionário],$B29,tbLancamentoAtrasos[Data],"="&amp;C$9),0))</f>
        <v>0</v>
      </c>
      <c r="D29" s="40">
        <f>IF($B29="","",IFERROR(SUMIFS(tbLancamentoAtrasos[Qde Horas],tbLancamentoAtrasos[Funcionário],$B29,tbLancamentoAtrasos[Data],"="&amp;D$9),0))</f>
        <v>0</v>
      </c>
      <c r="E29" s="40">
        <f>IF($B29="","",IFERROR(SUMIFS(tbLancamentoAtrasos[Qde Horas],tbLancamentoAtrasos[Funcionário],$B29,tbLancamentoAtrasos[Data],"="&amp;E$9),0))</f>
        <v>0</v>
      </c>
      <c r="F29" s="40">
        <f>IF($B29="","",IFERROR(SUMIFS(tbLancamentoAtrasos[Qde Horas],tbLancamentoAtrasos[Funcionário],$B29,tbLancamentoAtrasos[Data],"="&amp;F$9),0))</f>
        <v>0</v>
      </c>
      <c r="G29" s="40">
        <f>IF($B29="","",IFERROR(SUMIFS(tbLancamentoAtrasos[Qde Horas],tbLancamentoAtrasos[Funcionário],$B29,tbLancamentoAtrasos[Data],"="&amp;G$9),0))</f>
        <v>0</v>
      </c>
      <c r="H29" s="40">
        <f>IF($B29="","",IFERROR(SUMIFS(tbLancamentoAtrasos[Qde Horas],tbLancamentoAtrasos[Funcionário],$B29,tbLancamentoAtrasos[Data],"="&amp;H$9),0))</f>
        <v>0</v>
      </c>
      <c r="I29" s="40">
        <f>IF($B29="","",IFERROR(SUMIFS(tbLancamentoAtrasos[Qde Horas],tbLancamentoAtrasos[Funcionário],$B29,tbLancamentoAtrasos[Data],"="&amp;I$9),0))</f>
        <v>0</v>
      </c>
      <c r="J29" s="40">
        <f>IF($B29="","",IFERROR(SUMIFS(tbLancamentoAtrasos[Qde Horas],tbLancamentoAtrasos[Funcionário],$B29,tbLancamentoAtrasos[Data],"="&amp;J$9),0))</f>
        <v>0</v>
      </c>
      <c r="K29" s="40">
        <f>IF($B29="","",IFERROR(SUMIFS(tbLancamentoAtrasos[Qde Horas],tbLancamentoAtrasos[Funcionário],$B29,tbLancamentoAtrasos[Data],"="&amp;K$9),0))</f>
        <v>0</v>
      </c>
      <c r="L29" s="40">
        <f>IF($B29="","",IFERROR(SUMIFS(tbLancamentoAtrasos[Qde Horas],tbLancamentoAtrasos[Funcionário],$B29,tbLancamentoAtrasos[Data],"="&amp;L$9),0))</f>
        <v>0</v>
      </c>
      <c r="M29" s="40">
        <f>IF($B29="","",IFERROR(SUMIFS(tbLancamentoAtrasos[Qde Horas],tbLancamentoAtrasos[Funcionário],$B29,tbLancamentoAtrasos[Data],"="&amp;M$9),0))</f>
        <v>0</v>
      </c>
      <c r="N29" s="40">
        <f>IF($B29="","",IFERROR(SUMIFS(tbLancamentoAtrasos[Qde Horas],tbLancamentoAtrasos[Funcionário],$B29,tbLancamentoAtrasos[Data],"="&amp;N$9),0))</f>
        <v>0</v>
      </c>
      <c r="O29" s="40">
        <f>IF($B29="","",IFERROR(SUMIFS(tbLancamentoAtrasos[Qde Horas],tbLancamentoAtrasos[Funcionário],$B29,tbLancamentoAtrasos[Data],"="&amp;O$9),0))</f>
        <v>0</v>
      </c>
      <c r="P29" s="40">
        <f>IF($B29="","",IFERROR(SUMIFS(tbLancamentoAtrasos[Qde Horas],tbLancamentoAtrasos[Funcionário],$B29,tbLancamentoAtrasos[Data],"="&amp;P$9),0))</f>
        <v>0</v>
      </c>
      <c r="Q29" s="40">
        <f>IF($B29="","",IFERROR(SUMIFS(tbLancamentoAtrasos[Qde Horas],tbLancamentoAtrasos[Funcionário],$B29,tbLancamentoAtrasos[Data],"="&amp;Q$9),0))</f>
        <v>0</v>
      </c>
      <c r="R29" s="40">
        <f>IF($B29="","",IFERROR(SUMIFS(tbLancamentoAtrasos[Qde Horas],tbLancamentoAtrasos[Funcionário],$B29,tbLancamentoAtrasos[Data],"="&amp;R$9),0))</f>
        <v>0</v>
      </c>
      <c r="S29" s="40">
        <f>IF($B29="","",IFERROR(SUMIFS(tbLancamentoAtrasos[Qde Horas],tbLancamentoAtrasos[Funcionário],$B29,tbLancamentoAtrasos[Data],"="&amp;S$9),0))</f>
        <v>0</v>
      </c>
      <c r="T29" s="40">
        <f>IF($B29="","",IFERROR(SUMIFS(tbLancamentoAtrasos[Qde Horas],tbLancamentoAtrasos[Funcionário],$B29,tbLancamentoAtrasos[Data],"="&amp;T$9),0))</f>
        <v>2.5</v>
      </c>
      <c r="U29" s="40">
        <f>IF($B29="","",IFERROR(SUMIFS(tbLancamentoAtrasos[Qde Horas],tbLancamentoAtrasos[Funcionário],$B29,tbLancamentoAtrasos[Data],"="&amp;U$9),0))</f>
        <v>0</v>
      </c>
      <c r="V29" s="40">
        <f>IF($B29="","",IFERROR(SUMIFS(tbLancamentoAtrasos[Qde Horas],tbLancamentoAtrasos[Funcionário],$B29,tbLancamentoAtrasos[Data],"="&amp;V$9),0))</f>
        <v>0</v>
      </c>
      <c r="W29" s="40">
        <f>IF($B29="","",IFERROR(SUMIFS(tbLancamentoAtrasos[Qde Horas],tbLancamentoAtrasos[Funcionário],$B29,tbLancamentoAtrasos[Data],"="&amp;W$9),0))</f>
        <v>0</v>
      </c>
      <c r="X29" s="40">
        <f>IF($B29="","",IFERROR(SUMIFS(tbLancamentoAtrasos[Qde Horas],tbLancamentoAtrasos[Funcionário],$B29,tbLancamentoAtrasos[Data],"="&amp;X$9),0))</f>
        <v>0</v>
      </c>
      <c r="Y29" s="40">
        <f>IF($B29="","",IFERROR(SUMIFS(tbLancamentoAtrasos[Qde Horas],tbLancamentoAtrasos[Funcionário],$B29,tbLancamentoAtrasos[Data],"="&amp;Y$9),0))</f>
        <v>0</v>
      </c>
      <c r="Z29" s="40">
        <f>IF($B29="","",IFERROR(SUMIFS(tbLancamentoAtrasos[Qde Horas],tbLancamentoAtrasos[Funcionário],$B29,tbLancamentoAtrasos[Data],"="&amp;Z$9),0))</f>
        <v>0</v>
      </c>
      <c r="AA29" s="40">
        <f>IF($B29="","",IFERROR(SUMIFS(tbLancamentoAtrasos[Qde Horas],tbLancamentoAtrasos[Funcionário],$B29,tbLancamentoAtrasos[Data],"="&amp;AA$9),0))</f>
        <v>0</v>
      </c>
      <c r="AB29" s="40">
        <f>IF($B29="","",IFERROR(SUMIFS(tbLancamentoAtrasos[Qde Horas],tbLancamentoAtrasos[Funcionário],$B29,tbLancamentoAtrasos[Data],"="&amp;AB$9),0))</f>
        <v>0</v>
      </c>
      <c r="AC29" s="40">
        <f>IF($B29="","",IFERROR(SUMIFS(tbLancamentoAtrasos[Qde Horas],tbLancamentoAtrasos[Funcionário],$B29,tbLancamentoAtrasos[Data],"="&amp;AC$9),0))</f>
        <v>0</v>
      </c>
      <c r="AD29" s="40">
        <f>IF($B29="","",IFERROR(SUMIFS(tbLancamentoAtrasos[Qde Horas],tbLancamentoAtrasos[Funcionário],$B29,tbLancamentoAtrasos[Data],"="&amp;AD$9),0))</f>
        <v>0</v>
      </c>
      <c r="AE29" s="40">
        <f>IF($B29="","",IFERROR(SUMIFS(tbLancamentoAtrasos[Qde Horas],tbLancamentoAtrasos[Funcionário],$B29,tbLancamentoAtrasos[Data],"="&amp;AE$9),0))</f>
        <v>0</v>
      </c>
      <c r="AF29" s="40">
        <f>IF($B29="","",IFERROR(SUMIFS(tbLancamentoAtrasos[Qde Horas],tbLancamentoAtrasos[Funcionário],$B29,tbLancamentoAtrasos[Data],"="&amp;AF$9),0))</f>
        <v>0</v>
      </c>
      <c r="AG29" s="40">
        <f>IF($B29="","",IFERROR(SUMIFS(tbLancamentoAtrasos[Qde Horas],tbLancamentoAtrasos[Funcionário],$B29,tbLancamentoAtrasos[Data],"="&amp;AG$9),0))</f>
        <v>0</v>
      </c>
    </row>
    <row r="30" spans="1:38" ht="20.100000000000001" customHeight="1" x14ac:dyDescent="0.25">
      <c r="A30" s="23">
        <v>2</v>
      </c>
      <c r="B30" s="34" t="str">
        <f>IFERROR(INDEX(DinamicaMes!$A$2:$D$101,MATCH(LARGE(DinamicaMes!$C$2:$C$101,ResMes!$A12),DinamicaMes!$C$2:$C$101,0),1),"")</f>
        <v/>
      </c>
      <c r="C30" s="40" t="str">
        <f>IF($B30="","",IFERROR(SUMIFS(tbLancamentoAtrasos[Qde Horas],tbLancamentoAtrasos[Funcionário],$B30,tbLancamentoAtrasos[Data],"="&amp;C$9),0))</f>
        <v/>
      </c>
      <c r="D30" s="40" t="str">
        <f>IF($B30="","",IFERROR(SUMIFS(tbLancamentoAtrasos[Qde Horas],tbLancamentoAtrasos[Funcionário],$B30,tbLancamentoAtrasos[Data],"="&amp;D$9),0))</f>
        <v/>
      </c>
      <c r="E30" s="40" t="str">
        <f>IF($B30="","",IFERROR(SUMIFS(tbLancamentoAtrasos[Qde Horas],tbLancamentoAtrasos[Funcionário],$B30,tbLancamentoAtrasos[Data],"="&amp;E$9),0))</f>
        <v/>
      </c>
      <c r="F30" s="40" t="str">
        <f>IF($B30="","",IFERROR(SUMIFS(tbLancamentoAtrasos[Qde Horas],tbLancamentoAtrasos[Funcionário],$B30,tbLancamentoAtrasos[Data],"="&amp;F$9),0))</f>
        <v/>
      </c>
      <c r="G30" s="40" t="str">
        <f>IF($B30="","",IFERROR(SUMIFS(tbLancamentoAtrasos[Qde Horas],tbLancamentoAtrasos[Funcionário],$B30,tbLancamentoAtrasos[Data],"="&amp;G$9),0))</f>
        <v/>
      </c>
      <c r="H30" s="40" t="str">
        <f>IF($B30="","",IFERROR(SUMIFS(tbLancamentoAtrasos[Qde Horas],tbLancamentoAtrasos[Funcionário],$B30,tbLancamentoAtrasos[Data],"="&amp;H$9),0))</f>
        <v/>
      </c>
      <c r="I30" s="40" t="str">
        <f>IF($B30="","",IFERROR(SUMIFS(tbLancamentoAtrasos[Qde Horas],tbLancamentoAtrasos[Funcionário],$B30,tbLancamentoAtrasos[Data],"="&amp;I$9),0))</f>
        <v/>
      </c>
      <c r="J30" s="40" t="str">
        <f>IF($B30="","",IFERROR(SUMIFS(tbLancamentoAtrasos[Qde Horas],tbLancamentoAtrasos[Funcionário],$B30,tbLancamentoAtrasos[Data],"="&amp;J$9),0))</f>
        <v/>
      </c>
      <c r="K30" s="40" t="str">
        <f>IF($B30="","",IFERROR(SUMIFS(tbLancamentoAtrasos[Qde Horas],tbLancamentoAtrasos[Funcionário],$B30,tbLancamentoAtrasos[Data],"="&amp;K$9),0))</f>
        <v/>
      </c>
      <c r="L30" s="40" t="str">
        <f>IF($B30="","",IFERROR(SUMIFS(tbLancamentoAtrasos[Qde Horas],tbLancamentoAtrasos[Funcionário],$B30,tbLancamentoAtrasos[Data],"="&amp;L$9),0))</f>
        <v/>
      </c>
      <c r="M30" s="40" t="str">
        <f>IF($B30="","",IFERROR(SUMIFS(tbLancamentoAtrasos[Qde Horas],tbLancamentoAtrasos[Funcionário],$B30,tbLancamentoAtrasos[Data],"="&amp;M$9),0))</f>
        <v/>
      </c>
      <c r="N30" s="40" t="str">
        <f>IF($B30="","",IFERROR(SUMIFS(tbLancamentoAtrasos[Qde Horas],tbLancamentoAtrasos[Funcionário],$B30,tbLancamentoAtrasos[Data],"="&amp;N$9),0))</f>
        <v/>
      </c>
      <c r="O30" s="40" t="str">
        <f>IF($B30="","",IFERROR(SUMIFS(tbLancamentoAtrasos[Qde Horas],tbLancamentoAtrasos[Funcionário],$B30,tbLancamentoAtrasos[Data],"="&amp;O$9),0))</f>
        <v/>
      </c>
      <c r="P30" s="40" t="str">
        <f>IF($B30="","",IFERROR(SUMIFS(tbLancamentoAtrasos[Qde Horas],tbLancamentoAtrasos[Funcionário],$B30,tbLancamentoAtrasos[Data],"="&amp;P$9),0))</f>
        <v/>
      </c>
      <c r="Q30" s="40" t="str">
        <f>IF($B30="","",IFERROR(SUMIFS(tbLancamentoAtrasos[Qde Horas],tbLancamentoAtrasos[Funcionário],$B30,tbLancamentoAtrasos[Data],"="&amp;Q$9),0))</f>
        <v/>
      </c>
      <c r="R30" s="40" t="str">
        <f>IF($B30="","",IFERROR(SUMIFS(tbLancamentoAtrasos[Qde Horas],tbLancamentoAtrasos[Funcionário],$B30,tbLancamentoAtrasos[Data],"="&amp;R$9),0))</f>
        <v/>
      </c>
      <c r="S30" s="40" t="str">
        <f>IF($B30="","",IFERROR(SUMIFS(tbLancamentoAtrasos[Qde Horas],tbLancamentoAtrasos[Funcionário],$B30,tbLancamentoAtrasos[Data],"="&amp;S$9),0))</f>
        <v/>
      </c>
      <c r="T30" s="40" t="str">
        <f>IF($B30="","",IFERROR(SUMIFS(tbLancamentoAtrasos[Qde Horas],tbLancamentoAtrasos[Funcionário],$B30,tbLancamentoAtrasos[Data],"="&amp;T$9),0))</f>
        <v/>
      </c>
      <c r="U30" s="40" t="str">
        <f>IF($B30="","",IFERROR(SUMIFS(tbLancamentoAtrasos[Qde Horas],tbLancamentoAtrasos[Funcionário],$B30,tbLancamentoAtrasos[Data],"="&amp;U$9),0))</f>
        <v/>
      </c>
      <c r="V30" s="40" t="str">
        <f>IF($B30="","",IFERROR(SUMIFS(tbLancamentoAtrasos[Qde Horas],tbLancamentoAtrasos[Funcionário],$B30,tbLancamentoAtrasos[Data],"="&amp;V$9),0))</f>
        <v/>
      </c>
      <c r="W30" s="40" t="str">
        <f>IF($B30="","",IFERROR(SUMIFS(tbLancamentoAtrasos[Qde Horas],tbLancamentoAtrasos[Funcionário],$B30,tbLancamentoAtrasos[Data],"="&amp;W$9),0))</f>
        <v/>
      </c>
      <c r="X30" s="40" t="str">
        <f>IF($B30="","",IFERROR(SUMIFS(tbLancamentoAtrasos[Qde Horas],tbLancamentoAtrasos[Funcionário],$B30,tbLancamentoAtrasos[Data],"="&amp;X$9),0))</f>
        <v/>
      </c>
      <c r="Y30" s="40" t="str">
        <f>IF($B30="","",IFERROR(SUMIFS(tbLancamentoAtrasos[Qde Horas],tbLancamentoAtrasos[Funcionário],$B30,tbLancamentoAtrasos[Data],"="&amp;Y$9),0))</f>
        <v/>
      </c>
      <c r="Z30" s="40" t="str">
        <f>IF($B30="","",IFERROR(SUMIFS(tbLancamentoAtrasos[Qde Horas],tbLancamentoAtrasos[Funcionário],$B30,tbLancamentoAtrasos[Data],"="&amp;Z$9),0))</f>
        <v/>
      </c>
      <c r="AA30" s="40" t="str">
        <f>IF($B30="","",IFERROR(SUMIFS(tbLancamentoAtrasos[Qde Horas],tbLancamentoAtrasos[Funcionário],$B30,tbLancamentoAtrasos[Data],"="&amp;AA$9),0))</f>
        <v/>
      </c>
      <c r="AB30" s="40" t="str">
        <f>IF($B30="","",IFERROR(SUMIFS(tbLancamentoAtrasos[Qde Horas],tbLancamentoAtrasos[Funcionário],$B30,tbLancamentoAtrasos[Data],"="&amp;AB$9),0))</f>
        <v/>
      </c>
      <c r="AC30" s="40" t="str">
        <f>IF($B30="","",IFERROR(SUMIFS(tbLancamentoAtrasos[Qde Horas],tbLancamentoAtrasos[Funcionário],$B30,tbLancamentoAtrasos[Data],"="&amp;AC$9),0))</f>
        <v/>
      </c>
      <c r="AD30" s="40" t="str">
        <f>IF($B30="","",IFERROR(SUMIFS(tbLancamentoAtrasos[Qde Horas],tbLancamentoAtrasos[Funcionário],$B30,tbLancamentoAtrasos[Data],"="&amp;AD$9),0))</f>
        <v/>
      </c>
      <c r="AE30" s="40" t="str">
        <f>IF($B30="","",IFERROR(SUMIFS(tbLancamentoAtrasos[Qde Horas],tbLancamentoAtrasos[Funcionário],$B30,tbLancamentoAtrasos[Data],"="&amp;AE$9),0))</f>
        <v/>
      </c>
      <c r="AF30" s="40" t="str">
        <f>IF($B30="","",IFERROR(SUMIFS(tbLancamentoAtrasos[Qde Horas],tbLancamentoAtrasos[Funcionário],$B30,tbLancamentoAtrasos[Data],"="&amp;AF$9),0))</f>
        <v/>
      </c>
      <c r="AG30" s="40" t="str">
        <f>IF($B30="","",IFERROR(SUMIFS(tbLancamentoAtrasos[Qde Horas],tbLancamentoAtrasos[Funcionário],$B30,tbLancamentoAtrasos[Data],"="&amp;AG$9),0))</f>
        <v/>
      </c>
    </row>
    <row r="31" spans="1:38" ht="20.100000000000001" customHeight="1" x14ac:dyDescent="0.25">
      <c r="A31" s="23">
        <v>3</v>
      </c>
      <c r="B31" s="34" t="str">
        <f>IFERROR(INDEX(DinamicaMes!$A$2:$D$101,MATCH(LARGE(DinamicaMes!$C$2:$C$101,ResMes!$A13),DinamicaMes!$C$2:$C$101,0),1),"")</f>
        <v/>
      </c>
      <c r="C31" s="40" t="str">
        <f>IF($B31="","",IFERROR(SUMIFS(tbLancamentoAtrasos[Qde Horas],tbLancamentoAtrasos[Funcionário],$B31,tbLancamentoAtrasos[Data],"="&amp;C$9),0))</f>
        <v/>
      </c>
      <c r="D31" s="40" t="str">
        <f>IF($B31="","",IFERROR(SUMIFS(tbLancamentoAtrasos[Qde Horas],tbLancamentoAtrasos[Funcionário],$B31,tbLancamentoAtrasos[Data],"="&amp;D$9),0))</f>
        <v/>
      </c>
      <c r="E31" s="40" t="str">
        <f>IF($B31="","",IFERROR(SUMIFS(tbLancamentoAtrasos[Qde Horas],tbLancamentoAtrasos[Funcionário],$B31,tbLancamentoAtrasos[Data],"="&amp;E$9),0))</f>
        <v/>
      </c>
      <c r="F31" s="40" t="str">
        <f>IF($B31="","",IFERROR(SUMIFS(tbLancamentoAtrasos[Qde Horas],tbLancamentoAtrasos[Funcionário],$B31,tbLancamentoAtrasos[Data],"="&amp;F$9),0))</f>
        <v/>
      </c>
      <c r="G31" s="40" t="str">
        <f>IF($B31="","",IFERROR(SUMIFS(tbLancamentoAtrasos[Qde Horas],tbLancamentoAtrasos[Funcionário],$B31,tbLancamentoAtrasos[Data],"="&amp;G$9),0))</f>
        <v/>
      </c>
      <c r="H31" s="40" t="str">
        <f>IF($B31="","",IFERROR(SUMIFS(tbLancamentoAtrasos[Qde Horas],tbLancamentoAtrasos[Funcionário],$B31,tbLancamentoAtrasos[Data],"="&amp;H$9),0))</f>
        <v/>
      </c>
      <c r="I31" s="40" t="str">
        <f>IF($B31="","",IFERROR(SUMIFS(tbLancamentoAtrasos[Qde Horas],tbLancamentoAtrasos[Funcionário],$B31,tbLancamentoAtrasos[Data],"="&amp;I$9),0))</f>
        <v/>
      </c>
      <c r="J31" s="40" t="str">
        <f>IF($B31="","",IFERROR(SUMIFS(tbLancamentoAtrasos[Qde Horas],tbLancamentoAtrasos[Funcionário],$B31,tbLancamentoAtrasos[Data],"="&amp;J$9),0))</f>
        <v/>
      </c>
      <c r="K31" s="40" t="str">
        <f>IF($B31="","",IFERROR(SUMIFS(tbLancamentoAtrasos[Qde Horas],tbLancamentoAtrasos[Funcionário],$B31,tbLancamentoAtrasos[Data],"="&amp;K$9),0))</f>
        <v/>
      </c>
      <c r="L31" s="40" t="str">
        <f>IF($B31="","",IFERROR(SUMIFS(tbLancamentoAtrasos[Qde Horas],tbLancamentoAtrasos[Funcionário],$B31,tbLancamentoAtrasos[Data],"="&amp;L$9),0))</f>
        <v/>
      </c>
      <c r="M31" s="40" t="str">
        <f>IF($B31="","",IFERROR(SUMIFS(tbLancamentoAtrasos[Qde Horas],tbLancamentoAtrasos[Funcionário],$B31,tbLancamentoAtrasos[Data],"="&amp;M$9),0))</f>
        <v/>
      </c>
      <c r="N31" s="40" t="str">
        <f>IF($B31="","",IFERROR(SUMIFS(tbLancamentoAtrasos[Qde Horas],tbLancamentoAtrasos[Funcionário],$B31,tbLancamentoAtrasos[Data],"="&amp;N$9),0))</f>
        <v/>
      </c>
      <c r="O31" s="40" t="str">
        <f>IF($B31="","",IFERROR(SUMIFS(tbLancamentoAtrasos[Qde Horas],tbLancamentoAtrasos[Funcionário],$B31,tbLancamentoAtrasos[Data],"="&amp;O$9),0))</f>
        <v/>
      </c>
      <c r="P31" s="40" t="str">
        <f>IF($B31="","",IFERROR(SUMIFS(tbLancamentoAtrasos[Qde Horas],tbLancamentoAtrasos[Funcionário],$B31,tbLancamentoAtrasos[Data],"="&amp;P$9),0))</f>
        <v/>
      </c>
      <c r="Q31" s="40" t="str">
        <f>IF($B31="","",IFERROR(SUMIFS(tbLancamentoAtrasos[Qde Horas],tbLancamentoAtrasos[Funcionário],$B31,tbLancamentoAtrasos[Data],"="&amp;Q$9),0))</f>
        <v/>
      </c>
      <c r="R31" s="40" t="str">
        <f>IF($B31="","",IFERROR(SUMIFS(tbLancamentoAtrasos[Qde Horas],tbLancamentoAtrasos[Funcionário],$B31,tbLancamentoAtrasos[Data],"="&amp;R$9),0))</f>
        <v/>
      </c>
      <c r="S31" s="40" t="str">
        <f>IF($B31="","",IFERROR(SUMIFS(tbLancamentoAtrasos[Qde Horas],tbLancamentoAtrasos[Funcionário],$B31,tbLancamentoAtrasos[Data],"="&amp;S$9),0))</f>
        <v/>
      </c>
      <c r="T31" s="40" t="str">
        <f>IF($B31="","",IFERROR(SUMIFS(tbLancamentoAtrasos[Qde Horas],tbLancamentoAtrasos[Funcionário],$B31,tbLancamentoAtrasos[Data],"="&amp;T$9),0))</f>
        <v/>
      </c>
      <c r="U31" s="40" t="str">
        <f>IF($B31="","",IFERROR(SUMIFS(tbLancamentoAtrasos[Qde Horas],tbLancamentoAtrasos[Funcionário],$B31,tbLancamentoAtrasos[Data],"="&amp;U$9),0))</f>
        <v/>
      </c>
      <c r="V31" s="40" t="str">
        <f>IF($B31="","",IFERROR(SUMIFS(tbLancamentoAtrasos[Qde Horas],tbLancamentoAtrasos[Funcionário],$B31,tbLancamentoAtrasos[Data],"="&amp;V$9),0))</f>
        <v/>
      </c>
      <c r="W31" s="40" t="str">
        <f>IF($B31="","",IFERROR(SUMIFS(tbLancamentoAtrasos[Qde Horas],tbLancamentoAtrasos[Funcionário],$B31,tbLancamentoAtrasos[Data],"="&amp;W$9),0))</f>
        <v/>
      </c>
      <c r="X31" s="40" t="str">
        <f>IF($B31="","",IFERROR(SUMIFS(tbLancamentoAtrasos[Qde Horas],tbLancamentoAtrasos[Funcionário],$B31,tbLancamentoAtrasos[Data],"="&amp;X$9),0))</f>
        <v/>
      </c>
      <c r="Y31" s="40" t="str">
        <f>IF($B31="","",IFERROR(SUMIFS(tbLancamentoAtrasos[Qde Horas],tbLancamentoAtrasos[Funcionário],$B31,tbLancamentoAtrasos[Data],"="&amp;Y$9),0))</f>
        <v/>
      </c>
      <c r="Z31" s="40" t="str">
        <f>IF($B31="","",IFERROR(SUMIFS(tbLancamentoAtrasos[Qde Horas],tbLancamentoAtrasos[Funcionário],$B31,tbLancamentoAtrasos[Data],"="&amp;Z$9),0))</f>
        <v/>
      </c>
      <c r="AA31" s="40" t="str">
        <f>IF($B31="","",IFERROR(SUMIFS(tbLancamentoAtrasos[Qde Horas],tbLancamentoAtrasos[Funcionário],$B31,tbLancamentoAtrasos[Data],"="&amp;AA$9),0))</f>
        <v/>
      </c>
      <c r="AB31" s="40" t="str">
        <f>IF($B31="","",IFERROR(SUMIFS(tbLancamentoAtrasos[Qde Horas],tbLancamentoAtrasos[Funcionário],$B31,tbLancamentoAtrasos[Data],"="&amp;AB$9),0))</f>
        <v/>
      </c>
      <c r="AC31" s="40" t="str">
        <f>IF($B31="","",IFERROR(SUMIFS(tbLancamentoAtrasos[Qde Horas],tbLancamentoAtrasos[Funcionário],$B31,tbLancamentoAtrasos[Data],"="&amp;AC$9),0))</f>
        <v/>
      </c>
      <c r="AD31" s="40" t="str">
        <f>IF($B31="","",IFERROR(SUMIFS(tbLancamentoAtrasos[Qde Horas],tbLancamentoAtrasos[Funcionário],$B31,tbLancamentoAtrasos[Data],"="&amp;AD$9),0))</f>
        <v/>
      </c>
      <c r="AE31" s="40" t="str">
        <f>IF($B31="","",IFERROR(SUMIFS(tbLancamentoAtrasos[Qde Horas],tbLancamentoAtrasos[Funcionário],$B31,tbLancamentoAtrasos[Data],"="&amp;AE$9),0))</f>
        <v/>
      </c>
      <c r="AF31" s="40" t="str">
        <f>IF($B31="","",IFERROR(SUMIFS(tbLancamentoAtrasos[Qde Horas],tbLancamentoAtrasos[Funcionário],$B31,tbLancamentoAtrasos[Data],"="&amp;AF$9),0))</f>
        <v/>
      </c>
      <c r="AG31" s="40" t="str">
        <f>IF($B31="","",IFERROR(SUMIFS(tbLancamentoAtrasos[Qde Horas],tbLancamentoAtrasos[Funcionário],$B31,tbLancamentoAtrasos[Data],"="&amp;AG$9),0))</f>
        <v/>
      </c>
    </row>
    <row r="32" spans="1:38" ht="20.100000000000001" customHeight="1" x14ac:dyDescent="0.25">
      <c r="A32" s="23">
        <v>4</v>
      </c>
      <c r="B32" s="34" t="str">
        <f>IFERROR(INDEX(DinamicaMes!$A$2:$D$101,MATCH(LARGE(DinamicaMes!$C$2:$C$101,ResMes!$A14),DinamicaMes!$C$2:$C$101,0),1),"")</f>
        <v/>
      </c>
      <c r="C32" s="40" t="str">
        <f>IF($B32="","",IFERROR(SUMIFS(tbLancamentoAtrasos[Qde Horas],tbLancamentoAtrasos[Funcionário],$B32,tbLancamentoAtrasos[Data],"="&amp;C$9),0))</f>
        <v/>
      </c>
      <c r="D32" s="40" t="str">
        <f>IF($B32="","",IFERROR(SUMIFS(tbLancamentoAtrasos[Qde Horas],tbLancamentoAtrasos[Funcionário],$B32,tbLancamentoAtrasos[Data],"="&amp;D$9),0))</f>
        <v/>
      </c>
      <c r="E32" s="40" t="str">
        <f>IF($B32="","",IFERROR(SUMIFS(tbLancamentoAtrasos[Qde Horas],tbLancamentoAtrasos[Funcionário],$B32,tbLancamentoAtrasos[Data],"="&amp;E$9),0))</f>
        <v/>
      </c>
      <c r="F32" s="40" t="str">
        <f>IF($B32="","",IFERROR(SUMIFS(tbLancamentoAtrasos[Qde Horas],tbLancamentoAtrasos[Funcionário],$B32,tbLancamentoAtrasos[Data],"="&amp;F$9),0))</f>
        <v/>
      </c>
      <c r="G32" s="40" t="str">
        <f>IF($B32="","",IFERROR(SUMIFS(tbLancamentoAtrasos[Qde Horas],tbLancamentoAtrasos[Funcionário],$B32,tbLancamentoAtrasos[Data],"="&amp;G$9),0))</f>
        <v/>
      </c>
      <c r="H32" s="40" t="str">
        <f>IF($B32="","",IFERROR(SUMIFS(tbLancamentoAtrasos[Qde Horas],tbLancamentoAtrasos[Funcionário],$B32,tbLancamentoAtrasos[Data],"="&amp;H$9),0))</f>
        <v/>
      </c>
      <c r="I32" s="40" t="str">
        <f>IF($B32="","",IFERROR(SUMIFS(tbLancamentoAtrasos[Qde Horas],tbLancamentoAtrasos[Funcionário],$B32,tbLancamentoAtrasos[Data],"="&amp;I$9),0))</f>
        <v/>
      </c>
      <c r="J32" s="40" t="str">
        <f>IF($B32="","",IFERROR(SUMIFS(tbLancamentoAtrasos[Qde Horas],tbLancamentoAtrasos[Funcionário],$B32,tbLancamentoAtrasos[Data],"="&amp;J$9),0))</f>
        <v/>
      </c>
      <c r="K32" s="40" t="str">
        <f>IF($B32="","",IFERROR(SUMIFS(tbLancamentoAtrasos[Qde Horas],tbLancamentoAtrasos[Funcionário],$B32,tbLancamentoAtrasos[Data],"="&amp;K$9),0))</f>
        <v/>
      </c>
      <c r="L32" s="40" t="str">
        <f>IF($B32="","",IFERROR(SUMIFS(tbLancamentoAtrasos[Qde Horas],tbLancamentoAtrasos[Funcionário],$B32,tbLancamentoAtrasos[Data],"="&amp;L$9),0))</f>
        <v/>
      </c>
      <c r="M32" s="40" t="str">
        <f>IF($B32="","",IFERROR(SUMIFS(tbLancamentoAtrasos[Qde Horas],tbLancamentoAtrasos[Funcionário],$B32,tbLancamentoAtrasos[Data],"="&amp;M$9),0))</f>
        <v/>
      </c>
      <c r="N32" s="40" t="str">
        <f>IF($B32="","",IFERROR(SUMIFS(tbLancamentoAtrasos[Qde Horas],tbLancamentoAtrasos[Funcionário],$B32,tbLancamentoAtrasos[Data],"="&amp;N$9),0))</f>
        <v/>
      </c>
      <c r="O32" s="40" t="str">
        <f>IF($B32="","",IFERROR(SUMIFS(tbLancamentoAtrasos[Qde Horas],tbLancamentoAtrasos[Funcionário],$B32,tbLancamentoAtrasos[Data],"="&amp;O$9),0))</f>
        <v/>
      </c>
      <c r="P32" s="40" t="str">
        <f>IF($B32="","",IFERROR(SUMIFS(tbLancamentoAtrasos[Qde Horas],tbLancamentoAtrasos[Funcionário],$B32,tbLancamentoAtrasos[Data],"="&amp;P$9),0))</f>
        <v/>
      </c>
      <c r="Q32" s="40" t="str">
        <f>IF($B32="","",IFERROR(SUMIFS(tbLancamentoAtrasos[Qde Horas],tbLancamentoAtrasos[Funcionário],$B32,tbLancamentoAtrasos[Data],"="&amp;Q$9),0))</f>
        <v/>
      </c>
      <c r="R32" s="40" t="str">
        <f>IF($B32="","",IFERROR(SUMIFS(tbLancamentoAtrasos[Qde Horas],tbLancamentoAtrasos[Funcionário],$B32,tbLancamentoAtrasos[Data],"="&amp;R$9),0))</f>
        <v/>
      </c>
      <c r="S32" s="40" t="str">
        <f>IF($B32="","",IFERROR(SUMIFS(tbLancamentoAtrasos[Qde Horas],tbLancamentoAtrasos[Funcionário],$B32,tbLancamentoAtrasos[Data],"="&amp;S$9),0))</f>
        <v/>
      </c>
      <c r="T32" s="40" t="str">
        <f>IF($B32="","",IFERROR(SUMIFS(tbLancamentoAtrasos[Qde Horas],tbLancamentoAtrasos[Funcionário],$B32,tbLancamentoAtrasos[Data],"="&amp;T$9),0))</f>
        <v/>
      </c>
      <c r="U32" s="40" t="str">
        <f>IF($B32="","",IFERROR(SUMIFS(tbLancamentoAtrasos[Qde Horas],tbLancamentoAtrasos[Funcionário],$B32,tbLancamentoAtrasos[Data],"="&amp;U$9),0))</f>
        <v/>
      </c>
      <c r="V32" s="40" t="str">
        <f>IF($B32="","",IFERROR(SUMIFS(tbLancamentoAtrasos[Qde Horas],tbLancamentoAtrasos[Funcionário],$B32,tbLancamentoAtrasos[Data],"="&amp;V$9),0))</f>
        <v/>
      </c>
      <c r="W32" s="40" t="str">
        <f>IF($B32="","",IFERROR(SUMIFS(tbLancamentoAtrasos[Qde Horas],tbLancamentoAtrasos[Funcionário],$B32,tbLancamentoAtrasos[Data],"="&amp;W$9),0))</f>
        <v/>
      </c>
      <c r="X32" s="40" t="str">
        <f>IF($B32="","",IFERROR(SUMIFS(tbLancamentoAtrasos[Qde Horas],tbLancamentoAtrasos[Funcionário],$B32,tbLancamentoAtrasos[Data],"="&amp;X$9),0))</f>
        <v/>
      </c>
      <c r="Y32" s="40" t="str">
        <f>IF($B32="","",IFERROR(SUMIFS(tbLancamentoAtrasos[Qde Horas],tbLancamentoAtrasos[Funcionário],$B32,tbLancamentoAtrasos[Data],"="&amp;Y$9),0))</f>
        <v/>
      </c>
      <c r="Z32" s="40" t="str">
        <f>IF($B32="","",IFERROR(SUMIFS(tbLancamentoAtrasos[Qde Horas],tbLancamentoAtrasos[Funcionário],$B32,tbLancamentoAtrasos[Data],"="&amp;Z$9),0))</f>
        <v/>
      </c>
      <c r="AA32" s="40" t="str">
        <f>IF($B32="","",IFERROR(SUMIFS(tbLancamentoAtrasos[Qde Horas],tbLancamentoAtrasos[Funcionário],$B32,tbLancamentoAtrasos[Data],"="&amp;AA$9),0))</f>
        <v/>
      </c>
      <c r="AB32" s="40" t="str">
        <f>IF($B32="","",IFERROR(SUMIFS(tbLancamentoAtrasos[Qde Horas],tbLancamentoAtrasos[Funcionário],$B32,tbLancamentoAtrasos[Data],"="&amp;AB$9),0))</f>
        <v/>
      </c>
      <c r="AC32" s="40" t="str">
        <f>IF($B32="","",IFERROR(SUMIFS(tbLancamentoAtrasos[Qde Horas],tbLancamentoAtrasos[Funcionário],$B32,tbLancamentoAtrasos[Data],"="&amp;AC$9),0))</f>
        <v/>
      </c>
      <c r="AD32" s="40" t="str">
        <f>IF($B32="","",IFERROR(SUMIFS(tbLancamentoAtrasos[Qde Horas],tbLancamentoAtrasos[Funcionário],$B32,tbLancamentoAtrasos[Data],"="&amp;AD$9),0))</f>
        <v/>
      </c>
      <c r="AE32" s="40" t="str">
        <f>IF($B32="","",IFERROR(SUMIFS(tbLancamentoAtrasos[Qde Horas],tbLancamentoAtrasos[Funcionário],$B32,tbLancamentoAtrasos[Data],"="&amp;AE$9),0))</f>
        <v/>
      </c>
      <c r="AF32" s="40" t="str">
        <f>IF($B32="","",IFERROR(SUMIFS(tbLancamentoAtrasos[Qde Horas],tbLancamentoAtrasos[Funcionário],$B32,tbLancamentoAtrasos[Data],"="&amp;AF$9),0))</f>
        <v/>
      </c>
      <c r="AG32" s="40" t="str">
        <f>IF($B32="","",IFERROR(SUMIFS(tbLancamentoAtrasos[Qde Horas],tbLancamentoAtrasos[Funcionário],$B32,tbLancamentoAtrasos[Data],"="&amp;AG$9),0))</f>
        <v/>
      </c>
    </row>
    <row r="33" spans="1:33" ht="20.100000000000001" customHeight="1" x14ac:dyDescent="0.25">
      <c r="A33" s="23">
        <v>5</v>
      </c>
      <c r="B33" s="34" t="str">
        <f>IFERROR(INDEX(DinamicaMes!$A$2:$D$101,MATCH(LARGE(DinamicaMes!$C$2:$C$101,ResMes!$A15),DinamicaMes!$C$2:$C$101,0),1),"")</f>
        <v/>
      </c>
      <c r="C33" s="40" t="str">
        <f>IF($B33="","",IFERROR(SUMIFS(tbLancamentoAtrasos[Qde Horas],tbLancamentoAtrasos[Funcionário],$B33,tbLancamentoAtrasos[Data],"="&amp;C$9),0))</f>
        <v/>
      </c>
      <c r="D33" s="40" t="str">
        <f>IF($B33="","",IFERROR(SUMIFS(tbLancamentoAtrasos[Qde Horas],tbLancamentoAtrasos[Funcionário],$B33,tbLancamentoAtrasos[Data],"="&amp;D$9),0))</f>
        <v/>
      </c>
      <c r="E33" s="40" t="str">
        <f>IF($B33="","",IFERROR(SUMIFS(tbLancamentoAtrasos[Qde Horas],tbLancamentoAtrasos[Funcionário],$B33,tbLancamentoAtrasos[Data],"="&amp;E$9),0))</f>
        <v/>
      </c>
      <c r="F33" s="40" t="str">
        <f>IF($B33="","",IFERROR(SUMIFS(tbLancamentoAtrasos[Qde Horas],tbLancamentoAtrasos[Funcionário],$B33,tbLancamentoAtrasos[Data],"="&amp;F$9),0))</f>
        <v/>
      </c>
      <c r="G33" s="40" t="str">
        <f>IF($B33="","",IFERROR(SUMIFS(tbLancamentoAtrasos[Qde Horas],tbLancamentoAtrasos[Funcionário],$B33,tbLancamentoAtrasos[Data],"="&amp;G$9),0))</f>
        <v/>
      </c>
      <c r="H33" s="40" t="str">
        <f>IF($B33="","",IFERROR(SUMIFS(tbLancamentoAtrasos[Qde Horas],tbLancamentoAtrasos[Funcionário],$B33,tbLancamentoAtrasos[Data],"="&amp;H$9),0))</f>
        <v/>
      </c>
      <c r="I33" s="40" t="str">
        <f>IF($B33="","",IFERROR(SUMIFS(tbLancamentoAtrasos[Qde Horas],tbLancamentoAtrasos[Funcionário],$B33,tbLancamentoAtrasos[Data],"="&amp;I$9),0))</f>
        <v/>
      </c>
      <c r="J33" s="40" t="str">
        <f>IF($B33="","",IFERROR(SUMIFS(tbLancamentoAtrasos[Qde Horas],tbLancamentoAtrasos[Funcionário],$B33,tbLancamentoAtrasos[Data],"="&amp;J$9),0))</f>
        <v/>
      </c>
      <c r="K33" s="40" t="str">
        <f>IF($B33="","",IFERROR(SUMIFS(tbLancamentoAtrasos[Qde Horas],tbLancamentoAtrasos[Funcionário],$B33,tbLancamentoAtrasos[Data],"="&amp;K$9),0))</f>
        <v/>
      </c>
      <c r="L33" s="40" t="str">
        <f>IF($B33="","",IFERROR(SUMIFS(tbLancamentoAtrasos[Qde Horas],tbLancamentoAtrasos[Funcionário],$B33,tbLancamentoAtrasos[Data],"="&amp;L$9),0))</f>
        <v/>
      </c>
      <c r="M33" s="40" t="str">
        <f>IF($B33="","",IFERROR(SUMIFS(tbLancamentoAtrasos[Qde Horas],tbLancamentoAtrasos[Funcionário],$B33,tbLancamentoAtrasos[Data],"="&amp;M$9),0))</f>
        <v/>
      </c>
      <c r="N33" s="40" t="str">
        <f>IF($B33="","",IFERROR(SUMIFS(tbLancamentoAtrasos[Qde Horas],tbLancamentoAtrasos[Funcionário],$B33,tbLancamentoAtrasos[Data],"="&amp;N$9),0))</f>
        <v/>
      </c>
      <c r="O33" s="40" t="str">
        <f>IF($B33="","",IFERROR(SUMIFS(tbLancamentoAtrasos[Qde Horas],tbLancamentoAtrasos[Funcionário],$B33,tbLancamentoAtrasos[Data],"="&amp;O$9),0))</f>
        <v/>
      </c>
      <c r="P33" s="40" t="str">
        <f>IF($B33="","",IFERROR(SUMIFS(tbLancamentoAtrasos[Qde Horas],tbLancamentoAtrasos[Funcionário],$B33,tbLancamentoAtrasos[Data],"="&amp;P$9),0))</f>
        <v/>
      </c>
      <c r="Q33" s="40" t="str">
        <f>IF($B33="","",IFERROR(SUMIFS(tbLancamentoAtrasos[Qde Horas],tbLancamentoAtrasos[Funcionário],$B33,tbLancamentoAtrasos[Data],"="&amp;Q$9),0))</f>
        <v/>
      </c>
      <c r="R33" s="40" t="str">
        <f>IF($B33="","",IFERROR(SUMIFS(tbLancamentoAtrasos[Qde Horas],tbLancamentoAtrasos[Funcionário],$B33,tbLancamentoAtrasos[Data],"="&amp;R$9),0))</f>
        <v/>
      </c>
      <c r="S33" s="40" t="str">
        <f>IF($B33="","",IFERROR(SUMIFS(tbLancamentoAtrasos[Qde Horas],tbLancamentoAtrasos[Funcionário],$B33,tbLancamentoAtrasos[Data],"="&amp;S$9),0))</f>
        <v/>
      </c>
      <c r="T33" s="40" t="str">
        <f>IF($B33="","",IFERROR(SUMIFS(tbLancamentoAtrasos[Qde Horas],tbLancamentoAtrasos[Funcionário],$B33,tbLancamentoAtrasos[Data],"="&amp;T$9),0))</f>
        <v/>
      </c>
      <c r="U33" s="40" t="str">
        <f>IF($B33="","",IFERROR(SUMIFS(tbLancamentoAtrasos[Qde Horas],tbLancamentoAtrasos[Funcionário],$B33,tbLancamentoAtrasos[Data],"="&amp;U$9),0))</f>
        <v/>
      </c>
      <c r="V33" s="40" t="str">
        <f>IF($B33="","",IFERROR(SUMIFS(tbLancamentoAtrasos[Qde Horas],tbLancamentoAtrasos[Funcionário],$B33,tbLancamentoAtrasos[Data],"="&amp;V$9),0))</f>
        <v/>
      </c>
      <c r="W33" s="40" t="str">
        <f>IF($B33="","",IFERROR(SUMIFS(tbLancamentoAtrasos[Qde Horas],tbLancamentoAtrasos[Funcionário],$B33,tbLancamentoAtrasos[Data],"="&amp;W$9),0))</f>
        <v/>
      </c>
      <c r="X33" s="40" t="str">
        <f>IF($B33="","",IFERROR(SUMIFS(tbLancamentoAtrasos[Qde Horas],tbLancamentoAtrasos[Funcionário],$B33,tbLancamentoAtrasos[Data],"="&amp;X$9),0))</f>
        <v/>
      </c>
      <c r="Y33" s="40" t="str">
        <f>IF($B33="","",IFERROR(SUMIFS(tbLancamentoAtrasos[Qde Horas],tbLancamentoAtrasos[Funcionário],$B33,tbLancamentoAtrasos[Data],"="&amp;Y$9),0))</f>
        <v/>
      </c>
      <c r="Z33" s="40" t="str">
        <f>IF($B33="","",IFERROR(SUMIFS(tbLancamentoAtrasos[Qde Horas],tbLancamentoAtrasos[Funcionário],$B33,tbLancamentoAtrasos[Data],"="&amp;Z$9),0))</f>
        <v/>
      </c>
      <c r="AA33" s="40" t="str">
        <f>IF($B33="","",IFERROR(SUMIFS(tbLancamentoAtrasos[Qde Horas],tbLancamentoAtrasos[Funcionário],$B33,tbLancamentoAtrasos[Data],"="&amp;AA$9),0))</f>
        <v/>
      </c>
      <c r="AB33" s="40" t="str">
        <f>IF($B33="","",IFERROR(SUMIFS(tbLancamentoAtrasos[Qde Horas],tbLancamentoAtrasos[Funcionário],$B33,tbLancamentoAtrasos[Data],"="&amp;AB$9),0))</f>
        <v/>
      </c>
      <c r="AC33" s="40" t="str">
        <f>IF($B33="","",IFERROR(SUMIFS(tbLancamentoAtrasos[Qde Horas],tbLancamentoAtrasos[Funcionário],$B33,tbLancamentoAtrasos[Data],"="&amp;AC$9),0))</f>
        <v/>
      </c>
      <c r="AD33" s="40" t="str">
        <f>IF($B33="","",IFERROR(SUMIFS(tbLancamentoAtrasos[Qde Horas],tbLancamentoAtrasos[Funcionário],$B33,tbLancamentoAtrasos[Data],"="&amp;AD$9),0))</f>
        <v/>
      </c>
      <c r="AE33" s="40" t="str">
        <f>IF($B33="","",IFERROR(SUMIFS(tbLancamentoAtrasos[Qde Horas],tbLancamentoAtrasos[Funcionário],$B33,tbLancamentoAtrasos[Data],"="&amp;AE$9),0))</f>
        <v/>
      </c>
      <c r="AF33" s="40" t="str">
        <f>IF($B33="","",IFERROR(SUMIFS(tbLancamentoAtrasos[Qde Horas],tbLancamentoAtrasos[Funcionário],$B33,tbLancamentoAtrasos[Data],"="&amp;AF$9),0))</f>
        <v/>
      </c>
      <c r="AG33" s="40" t="str">
        <f>IF($B33="","",IFERROR(SUMIFS(tbLancamentoAtrasos[Qde Horas],tbLancamentoAtrasos[Funcionário],$B33,tbLancamentoAtrasos[Data],"="&amp;AG$9),0))</f>
        <v/>
      </c>
    </row>
    <row r="34" spans="1:33" ht="20.100000000000001" customHeight="1" x14ac:dyDescent="0.25">
      <c r="A34" s="23">
        <v>6</v>
      </c>
      <c r="B34" s="34" t="str">
        <f>IFERROR(INDEX(DinamicaMes!$A$2:$D$101,MATCH(LARGE(DinamicaMes!$C$2:$C$101,ResMes!$A16),DinamicaMes!$C$2:$C$101,0),1),"")</f>
        <v/>
      </c>
      <c r="C34" s="40" t="str">
        <f>IF($B34="","",IFERROR(SUMIFS(tbLancamentoAtrasos[Qde Horas],tbLancamentoAtrasos[Funcionário],$B34,tbLancamentoAtrasos[Data],"="&amp;C$9),0))</f>
        <v/>
      </c>
      <c r="D34" s="40" t="str">
        <f>IF($B34="","",IFERROR(SUMIFS(tbLancamentoAtrasos[Qde Horas],tbLancamentoAtrasos[Funcionário],$B34,tbLancamentoAtrasos[Data],"="&amp;D$9),0))</f>
        <v/>
      </c>
      <c r="E34" s="40" t="str">
        <f>IF($B34="","",IFERROR(SUMIFS(tbLancamentoAtrasos[Qde Horas],tbLancamentoAtrasos[Funcionário],$B34,tbLancamentoAtrasos[Data],"="&amp;E$9),0))</f>
        <v/>
      </c>
      <c r="F34" s="40" t="str">
        <f>IF($B34="","",IFERROR(SUMIFS(tbLancamentoAtrasos[Qde Horas],tbLancamentoAtrasos[Funcionário],$B34,tbLancamentoAtrasos[Data],"="&amp;F$9),0))</f>
        <v/>
      </c>
      <c r="G34" s="40" t="str">
        <f>IF($B34="","",IFERROR(SUMIFS(tbLancamentoAtrasos[Qde Horas],tbLancamentoAtrasos[Funcionário],$B34,tbLancamentoAtrasos[Data],"="&amp;G$9),0))</f>
        <v/>
      </c>
      <c r="H34" s="40" t="str">
        <f>IF($B34="","",IFERROR(SUMIFS(tbLancamentoAtrasos[Qde Horas],tbLancamentoAtrasos[Funcionário],$B34,tbLancamentoAtrasos[Data],"="&amp;H$9),0))</f>
        <v/>
      </c>
      <c r="I34" s="40" t="str">
        <f>IF($B34="","",IFERROR(SUMIFS(tbLancamentoAtrasos[Qde Horas],tbLancamentoAtrasos[Funcionário],$B34,tbLancamentoAtrasos[Data],"="&amp;I$9),0))</f>
        <v/>
      </c>
      <c r="J34" s="40" t="str">
        <f>IF($B34="","",IFERROR(SUMIFS(tbLancamentoAtrasos[Qde Horas],tbLancamentoAtrasos[Funcionário],$B34,tbLancamentoAtrasos[Data],"="&amp;J$9),0))</f>
        <v/>
      </c>
      <c r="K34" s="40" t="str">
        <f>IF($B34="","",IFERROR(SUMIFS(tbLancamentoAtrasos[Qde Horas],tbLancamentoAtrasos[Funcionário],$B34,tbLancamentoAtrasos[Data],"="&amp;K$9),0))</f>
        <v/>
      </c>
      <c r="L34" s="40" t="str">
        <f>IF($B34="","",IFERROR(SUMIFS(tbLancamentoAtrasos[Qde Horas],tbLancamentoAtrasos[Funcionário],$B34,tbLancamentoAtrasos[Data],"="&amp;L$9),0))</f>
        <v/>
      </c>
      <c r="M34" s="40" t="str">
        <f>IF($B34="","",IFERROR(SUMIFS(tbLancamentoAtrasos[Qde Horas],tbLancamentoAtrasos[Funcionário],$B34,tbLancamentoAtrasos[Data],"="&amp;M$9),0))</f>
        <v/>
      </c>
      <c r="N34" s="40" t="str">
        <f>IF($B34="","",IFERROR(SUMIFS(tbLancamentoAtrasos[Qde Horas],tbLancamentoAtrasos[Funcionário],$B34,tbLancamentoAtrasos[Data],"="&amp;N$9),0))</f>
        <v/>
      </c>
      <c r="O34" s="40" t="str">
        <f>IF($B34="","",IFERROR(SUMIFS(tbLancamentoAtrasos[Qde Horas],tbLancamentoAtrasos[Funcionário],$B34,tbLancamentoAtrasos[Data],"="&amp;O$9),0))</f>
        <v/>
      </c>
      <c r="P34" s="40" t="str">
        <f>IF($B34="","",IFERROR(SUMIFS(tbLancamentoAtrasos[Qde Horas],tbLancamentoAtrasos[Funcionário],$B34,tbLancamentoAtrasos[Data],"="&amp;P$9),0))</f>
        <v/>
      </c>
      <c r="Q34" s="40" t="str">
        <f>IF($B34="","",IFERROR(SUMIFS(tbLancamentoAtrasos[Qde Horas],tbLancamentoAtrasos[Funcionário],$B34,tbLancamentoAtrasos[Data],"="&amp;Q$9),0))</f>
        <v/>
      </c>
      <c r="R34" s="40" t="str">
        <f>IF($B34="","",IFERROR(SUMIFS(tbLancamentoAtrasos[Qde Horas],tbLancamentoAtrasos[Funcionário],$B34,tbLancamentoAtrasos[Data],"="&amp;R$9),0))</f>
        <v/>
      </c>
      <c r="S34" s="40" t="str">
        <f>IF($B34="","",IFERROR(SUMIFS(tbLancamentoAtrasos[Qde Horas],tbLancamentoAtrasos[Funcionário],$B34,tbLancamentoAtrasos[Data],"="&amp;S$9),0))</f>
        <v/>
      </c>
      <c r="T34" s="40" t="str">
        <f>IF($B34="","",IFERROR(SUMIFS(tbLancamentoAtrasos[Qde Horas],tbLancamentoAtrasos[Funcionário],$B34,tbLancamentoAtrasos[Data],"="&amp;T$9),0))</f>
        <v/>
      </c>
      <c r="U34" s="40" t="str">
        <f>IF($B34="","",IFERROR(SUMIFS(tbLancamentoAtrasos[Qde Horas],tbLancamentoAtrasos[Funcionário],$B34,tbLancamentoAtrasos[Data],"="&amp;U$9),0))</f>
        <v/>
      </c>
      <c r="V34" s="40" t="str">
        <f>IF($B34="","",IFERROR(SUMIFS(tbLancamentoAtrasos[Qde Horas],tbLancamentoAtrasos[Funcionário],$B34,tbLancamentoAtrasos[Data],"="&amp;V$9),0))</f>
        <v/>
      </c>
      <c r="W34" s="40" t="str">
        <f>IF($B34="","",IFERROR(SUMIFS(tbLancamentoAtrasos[Qde Horas],tbLancamentoAtrasos[Funcionário],$B34,tbLancamentoAtrasos[Data],"="&amp;W$9),0))</f>
        <v/>
      </c>
      <c r="X34" s="40" t="str">
        <f>IF($B34="","",IFERROR(SUMIFS(tbLancamentoAtrasos[Qde Horas],tbLancamentoAtrasos[Funcionário],$B34,tbLancamentoAtrasos[Data],"="&amp;X$9),0))</f>
        <v/>
      </c>
      <c r="Y34" s="40" t="str">
        <f>IF($B34="","",IFERROR(SUMIFS(tbLancamentoAtrasos[Qde Horas],tbLancamentoAtrasos[Funcionário],$B34,tbLancamentoAtrasos[Data],"="&amp;Y$9),0))</f>
        <v/>
      </c>
      <c r="Z34" s="40" t="str">
        <f>IF($B34="","",IFERROR(SUMIFS(tbLancamentoAtrasos[Qde Horas],tbLancamentoAtrasos[Funcionário],$B34,tbLancamentoAtrasos[Data],"="&amp;Z$9),0))</f>
        <v/>
      </c>
      <c r="AA34" s="40" t="str">
        <f>IF($B34="","",IFERROR(SUMIFS(tbLancamentoAtrasos[Qde Horas],tbLancamentoAtrasos[Funcionário],$B34,tbLancamentoAtrasos[Data],"="&amp;AA$9),0))</f>
        <v/>
      </c>
      <c r="AB34" s="40" t="str">
        <f>IF($B34="","",IFERROR(SUMIFS(tbLancamentoAtrasos[Qde Horas],tbLancamentoAtrasos[Funcionário],$B34,tbLancamentoAtrasos[Data],"="&amp;AB$9),0))</f>
        <v/>
      </c>
      <c r="AC34" s="40" t="str">
        <f>IF($B34="","",IFERROR(SUMIFS(tbLancamentoAtrasos[Qde Horas],tbLancamentoAtrasos[Funcionário],$B34,tbLancamentoAtrasos[Data],"="&amp;AC$9),0))</f>
        <v/>
      </c>
      <c r="AD34" s="40" t="str">
        <f>IF($B34="","",IFERROR(SUMIFS(tbLancamentoAtrasos[Qde Horas],tbLancamentoAtrasos[Funcionário],$B34,tbLancamentoAtrasos[Data],"="&amp;AD$9),0))</f>
        <v/>
      </c>
      <c r="AE34" s="40" t="str">
        <f>IF($B34="","",IFERROR(SUMIFS(tbLancamentoAtrasos[Qde Horas],tbLancamentoAtrasos[Funcionário],$B34,tbLancamentoAtrasos[Data],"="&amp;AE$9),0))</f>
        <v/>
      </c>
      <c r="AF34" s="40" t="str">
        <f>IF($B34="","",IFERROR(SUMIFS(tbLancamentoAtrasos[Qde Horas],tbLancamentoAtrasos[Funcionário],$B34,tbLancamentoAtrasos[Data],"="&amp;AF$9),0))</f>
        <v/>
      </c>
      <c r="AG34" s="40" t="str">
        <f>IF($B34="","",IFERROR(SUMIFS(tbLancamentoAtrasos[Qde Horas],tbLancamentoAtrasos[Funcionário],$B34,tbLancamentoAtrasos[Data],"="&amp;AG$9),0))</f>
        <v/>
      </c>
    </row>
    <row r="35" spans="1:33" ht="20.100000000000001" customHeight="1" x14ac:dyDescent="0.25">
      <c r="A35" s="23">
        <v>7</v>
      </c>
      <c r="B35" s="34" t="str">
        <f>IFERROR(INDEX(DinamicaMes!$A$2:$D$101,MATCH(LARGE(DinamicaMes!$C$2:$C$101,ResMes!$A17),DinamicaMes!$C$2:$C$101,0),1),"")</f>
        <v/>
      </c>
      <c r="C35" s="40" t="str">
        <f>IF($B35="","",IFERROR(SUMIFS(tbLancamentoAtrasos[Qde Horas],tbLancamentoAtrasos[Funcionário],$B35,tbLancamentoAtrasos[Data],"="&amp;C$9),0))</f>
        <v/>
      </c>
      <c r="D35" s="40" t="str">
        <f>IF($B35="","",IFERROR(SUMIFS(tbLancamentoAtrasos[Qde Horas],tbLancamentoAtrasos[Funcionário],$B35,tbLancamentoAtrasos[Data],"="&amp;D$9),0))</f>
        <v/>
      </c>
      <c r="E35" s="40" t="str">
        <f>IF($B35="","",IFERROR(SUMIFS(tbLancamentoAtrasos[Qde Horas],tbLancamentoAtrasos[Funcionário],$B35,tbLancamentoAtrasos[Data],"="&amp;E$9),0))</f>
        <v/>
      </c>
      <c r="F35" s="40" t="str">
        <f>IF($B35="","",IFERROR(SUMIFS(tbLancamentoAtrasos[Qde Horas],tbLancamentoAtrasos[Funcionário],$B35,tbLancamentoAtrasos[Data],"="&amp;F$9),0))</f>
        <v/>
      </c>
      <c r="G35" s="40" t="str">
        <f>IF($B35="","",IFERROR(SUMIFS(tbLancamentoAtrasos[Qde Horas],tbLancamentoAtrasos[Funcionário],$B35,tbLancamentoAtrasos[Data],"="&amp;G$9),0))</f>
        <v/>
      </c>
      <c r="H35" s="40" t="str">
        <f>IF($B35="","",IFERROR(SUMIFS(tbLancamentoAtrasos[Qde Horas],tbLancamentoAtrasos[Funcionário],$B35,tbLancamentoAtrasos[Data],"="&amp;H$9),0))</f>
        <v/>
      </c>
      <c r="I35" s="40" t="str">
        <f>IF($B35="","",IFERROR(SUMIFS(tbLancamentoAtrasos[Qde Horas],tbLancamentoAtrasos[Funcionário],$B35,tbLancamentoAtrasos[Data],"="&amp;I$9),0))</f>
        <v/>
      </c>
      <c r="J35" s="40" t="str">
        <f>IF($B35="","",IFERROR(SUMIFS(tbLancamentoAtrasos[Qde Horas],tbLancamentoAtrasos[Funcionário],$B35,tbLancamentoAtrasos[Data],"="&amp;J$9),0))</f>
        <v/>
      </c>
      <c r="K35" s="40" t="str">
        <f>IF($B35="","",IFERROR(SUMIFS(tbLancamentoAtrasos[Qde Horas],tbLancamentoAtrasos[Funcionário],$B35,tbLancamentoAtrasos[Data],"="&amp;K$9),0))</f>
        <v/>
      </c>
      <c r="L35" s="40" t="str">
        <f>IF($B35="","",IFERROR(SUMIFS(tbLancamentoAtrasos[Qde Horas],tbLancamentoAtrasos[Funcionário],$B35,tbLancamentoAtrasos[Data],"="&amp;L$9),0))</f>
        <v/>
      </c>
      <c r="M35" s="40" t="str">
        <f>IF($B35="","",IFERROR(SUMIFS(tbLancamentoAtrasos[Qde Horas],tbLancamentoAtrasos[Funcionário],$B35,tbLancamentoAtrasos[Data],"="&amp;M$9),0))</f>
        <v/>
      </c>
      <c r="N35" s="40" t="str">
        <f>IF($B35="","",IFERROR(SUMIFS(tbLancamentoAtrasos[Qde Horas],tbLancamentoAtrasos[Funcionário],$B35,tbLancamentoAtrasos[Data],"="&amp;N$9),0))</f>
        <v/>
      </c>
      <c r="O35" s="40" t="str">
        <f>IF($B35="","",IFERROR(SUMIFS(tbLancamentoAtrasos[Qde Horas],tbLancamentoAtrasos[Funcionário],$B35,tbLancamentoAtrasos[Data],"="&amp;O$9),0))</f>
        <v/>
      </c>
      <c r="P35" s="40" t="str">
        <f>IF($B35="","",IFERROR(SUMIFS(tbLancamentoAtrasos[Qde Horas],tbLancamentoAtrasos[Funcionário],$B35,tbLancamentoAtrasos[Data],"="&amp;P$9),0))</f>
        <v/>
      </c>
      <c r="Q35" s="40" t="str">
        <f>IF($B35="","",IFERROR(SUMIFS(tbLancamentoAtrasos[Qde Horas],tbLancamentoAtrasos[Funcionário],$B35,tbLancamentoAtrasos[Data],"="&amp;Q$9),0))</f>
        <v/>
      </c>
      <c r="R35" s="40" t="str">
        <f>IF($B35="","",IFERROR(SUMIFS(tbLancamentoAtrasos[Qde Horas],tbLancamentoAtrasos[Funcionário],$B35,tbLancamentoAtrasos[Data],"="&amp;R$9),0))</f>
        <v/>
      </c>
      <c r="S35" s="40" t="str">
        <f>IF($B35="","",IFERROR(SUMIFS(tbLancamentoAtrasos[Qde Horas],tbLancamentoAtrasos[Funcionário],$B35,tbLancamentoAtrasos[Data],"="&amp;S$9),0))</f>
        <v/>
      </c>
      <c r="T35" s="40" t="str">
        <f>IF($B35="","",IFERROR(SUMIFS(tbLancamentoAtrasos[Qde Horas],tbLancamentoAtrasos[Funcionário],$B35,tbLancamentoAtrasos[Data],"="&amp;T$9),0))</f>
        <v/>
      </c>
      <c r="U35" s="40" t="str">
        <f>IF($B35="","",IFERROR(SUMIFS(tbLancamentoAtrasos[Qde Horas],tbLancamentoAtrasos[Funcionário],$B35,tbLancamentoAtrasos[Data],"="&amp;U$9),0))</f>
        <v/>
      </c>
      <c r="V35" s="40" t="str">
        <f>IF($B35="","",IFERROR(SUMIFS(tbLancamentoAtrasos[Qde Horas],tbLancamentoAtrasos[Funcionário],$B35,tbLancamentoAtrasos[Data],"="&amp;V$9),0))</f>
        <v/>
      </c>
      <c r="W35" s="40" t="str">
        <f>IF($B35="","",IFERROR(SUMIFS(tbLancamentoAtrasos[Qde Horas],tbLancamentoAtrasos[Funcionário],$B35,tbLancamentoAtrasos[Data],"="&amp;W$9),0))</f>
        <v/>
      </c>
      <c r="X35" s="40" t="str">
        <f>IF($B35="","",IFERROR(SUMIFS(tbLancamentoAtrasos[Qde Horas],tbLancamentoAtrasos[Funcionário],$B35,tbLancamentoAtrasos[Data],"="&amp;X$9),0))</f>
        <v/>
      </c>
      <c r="Y35" s="40" t="str">
        <f>IF($B35="","",IFERROR(SUMIFS(tbLancamentoAtrasos[Qde Horas],tbLancamentoAtrasos[Funcionário],$B35,tbLancamentoAtrasos[Data],"="&amp;Y$9),0))</f>
        <v/>
      </c>
      <c r="Z35" s="40" t="str">
        <f>IF($B35="","",IFERROR(SUMIFS(tbLancamentoAtrasos[Qde Horas],tbLancamentoAtrasos[Funcionário],$B35,tbLancamentoAtrasos[Data],"="&amp;Z$9),0))</f>
        <v/>
      </c>
      <c r="AA35" s="40" t="str">
        <f>IF($B35="","",IFERROR(SUMIFS(tbLancamentoAtrasos[Qde Horas],tbLancamentoAtrasos[Funcionário],$B35,tbLancamentoAtrasos[Data],"="&amp;AA$9),0))</f>
        <v/>
      </c>
      <c r="AB35" s="40" t="str">
        <f>IF($B35="","",IFERROR(SUMIFS(tbLancamentoAtrasos[Qde Horas],tbLancamentoAtrasos[Funcionário],$B35,tbLancamentoAtrasos[Data],"="&amp;AB$9),0))</f>
        <v/>
      </c>
      <c r="AC35" s="40" t="str">
        <f>IF($B35="","",IFERROR(SUMIFS(tbLancamentoAtrasos[Qde Horas],tbLancamentoAtrasos[Funcionário],$B35,tbLancamentoAtrasos[Data],"="&amp;AC$9),0))</f>
        <v/>
      </c>
      <c r="AD35" s="40" t="str">
        <f>IF($B35="","",IFERROR(SUMIFS(tbLancamentoAtrasos[Qde Horas],tbLancamentoAtrasos[Funcionário],$B35,tbLancamentoAtrasos[Data],"="&amp;AD$9),0))</f>
        <v/>
      </c>
      <c r="AE35" s="40" t="str">
        <f>IF($B35="","",IFERROR(SUMIFS(tbLancamentoAtrasos[Qde Horas],tbLancamentoAtrasos[Funcionário],$B35,tbLancamentoAtrasos[Data],"="&amp;AE$9),0))</f>
        <v/>
      </c>
      <c r="AF35" s="40" t="str">
        <f>IF($B35="","",IFERROR(SUMIFS(tbLancamentoAtrasos[Qde Horas],tbLancamentoAtrasos[Funcionário],$B35,tbLancamentoAtrasos[Data],"="&amp;AF$9),0))</f>
        <v/>
      </c>
      <c r="AG35" s="40" t="str">
        <f>IF($B35="","",IFERROR(SUMIFS(tbLancamentoAtrasos[Qde Horas],tbLancamentoAtrasos[Funcionário],$B35,tbLancamentoAtrasos[Data],"="&amp;AG$9),0))</f>
        <v/>
      </c>
    </row>
    <row r="36" spans="1:33" ht="20.100000000000001" customHeight="1" x14ac:dyDescent="0.25">
      <c r="A36" s="23">
        <v>8</v>
      </c>
      <c r="B36" s="34" t="str">
        <f>IFERROR(INDEX(DinamicaMes!$A$2:$D$101,MATCH(LARGE(DinamicaMes!$C$2:$C$101,ResMes!$A18),DinamicaMes!$C$2:$C$101,0),1),"")</f>
        <v/>
      </c>
      <c r="C36" s="40" t="str">
        <f>IF($B36="","",IFERROR(SUMIFS(tbLancamentoAtrasos[Qde Horas],tbLancamentoAtrasos[Funcionário],$B36,tbLancamentoAtrasos[Data],"="&amp;C$9),0))</f>
        <v/>
      </c>
      <c r="D36" s="40" t="str">
        <f>IF($B36="","",IFERROR(SUMIFS(tbLancamentoAtrasos[Qde Horas],tbLancamentoAtrasos[Funcionário],$B36,tbLancamentoAtrasos[Data],"="&amp;D$9),0))</f>
        <v/>
      </c>
      <c r="E36" s="40" t="str">
        <f>IF($B36="","",IFERROR(SUMIFS(tbLancamentoAtrasos[Qde Horas],tbLancamentoAtrasos[Funcionário],$B36,tbLancamentoAtrasos[Data],"="&amp;E$9),0))</f>
        <v/>
      </c>
      <c r="F36" s="40" t="str">
        <f>IF($B36="","",IFERROR(SUMIFS(tbLancamentoAtrasos[Qde Horas],tbLancamentoAtrasos[Funcionário],$B36,tbLancamentoAtrasos[Data],"="&amp;F$9),0))</f>
        <v/>
      </c>
      <c r="G36" s="40" t="str">
        <f>IF($B36="","",IFERROR(SUMIFS(tbLancamentoAtrasos[Qde Horas],tbLancamentoAtrasos[Funcionário],$B36,tbLancamentoAtrasos[Data],"="&amp;G$9),0))</f>
        <v/>
      </c>
      <c r="H36" s="40" t="str">
        <f>IF($B36="","",IFERROR(SUMIFS(tbLancamentoAtrasos[Qde Horas],tbLancamentoAtrasos[Funcionário],$B36,tbLancamentoAtrasos[Data],"="&amp;H$9),0))</f>
        <v/>
      </c>
      <c r="I36" s="40" t="str">
        <f>IF($B36="","",IFERROR(SUMIFS(tbLancamentoAtrasos[Qde Horas],tbLancamentoAtrasos[Funcionário],$B36,tbLancamentoAtrasos[Data],"="&amp;I$9),0))</f>
        <v/>
      </c>
      <c r="J36" s="40" t="str">
        <f>IF($B36="","",IFERROR(SUMIFS(tbLancamentoAtrasos[Qde Horas],tbLancamentoAtrasos[Funcionário],$B36,tbLancamentoAtrasos[Data],"="&amp;J$9),0))</f>
        <v/>
      </c>
      <c r="K36" s="40" t="str">
        <f>IF($B36="","",IFERROR(SUMIFS(tbLancamentoAtrasos[Qde Horas],tbLancamentoAtrasos[Funcionário],$B36,tbLancamentoAtrasos[Data],"="&amp;K$9),0))</f>
        <v/>
      </c>
      <c r="L36" s="40" t="str">
        <f>IF($B36="","",IFERROR(SUMIFS(tbLancamentoAtrasos[Qde Horas],tbLancamentoAtrasos[Funcionário],$B36,tbLancamentoAtrasos[Data],"="&amp;L$9),0))</f>
        <v/>
      </c>
      <c r="M36" s="40" t="str">
        <f>IF($B36="","",IFERROR(SUMIFS(tbLancamentoAtrasos[Qde Horas],tbLancamentoAtrasos[Funcionário],$B36,tbLancamentoAtrasos[Data],"="&amp;M$9),0))</f>
        <v/>
      </c>
      <c r="N36" s="40" t="str">
        <f>IF($B36="","",IFERROR(SUMIFS(tbLancamentoAtrasos[Qde Horas],tbLancamentoAtrasos[Funcionário],$B36,tbLancamentoAtrasos[Data],"="&amp;N$9),0))</f>
        <v/>
      </c>
      <c r="O36" s="40" t="str">
        <f>IF($B36="","",IFERROR(SUMIFS(tbLancamentoAtrasos[Qde Horas],tbLancamentoAtrasos[Funcionário],$B36,tbLancamentoAtrasos[Data],"="&amp;O$9),0))</f>
        <v/>
      </c>
      <c r="P36" s="40" t="str">
        <f>IF($B36="","",IFERROR(SUMIFS(tbLancamentoAtrasos[Qde Horas],tbLancamentoAtrasos[Funcionário],$B36,tbLancamentoAtrasos[Data],"="&amp;P$9),0))</f>
        <v/>
      </c>
      <c r="Q36" s="40" t="str">
        <f>IF($B36="","",IFERROR(SUMIFS(tbLancamentoAtrasos[Qde Horas],tbLancamentoAtrasos[Funcionário],$B36,tbLancamentoAtrasos[Data],"="&amp;Q$9),0))</f>
        <v/>
      </c>
      <c r="R36" s="40" t="str">
        <f>IF($B36="","",IFERROR(SUMIFS(tbLancamentoAtrasos[Qde Horas],tbLancamentoAtrasos[Funcionário],$B36,tbLancamentoAtrasos[Data],"="&amp;R$9),0))</f>
        <v/>
      </c>
      <c r="S36" s="40" t="str">
        <f>IF($B36="","",IFERROR(SUMIFS(tbLancamentoAtrasos[Qde Horas],tbLancamentoAtrasos[Funcionário],$B36,tbLancamentoAtrasos[Data],"="&amp;S$9),0))</f>
        <v/>
      </c>
      <c r="T36" s="40" t="str">
        <f>IF($B36="","",IFERROR(SUMIFS(tbLancamentoAtrasos[Qde Horas],tbLancamentoAtrasos[Funcionário],$B36,tbLancamentoAtrasos[Data],"="&amp;T$9),0))</f>
        <v/>
      </c>
      <c r="U36" s="40" t="str">
        <f>IF($B36="","",IFERROR(SUMIFS(tbLancamentoAtrasos[Qde Horas],tbLancamentoAtrasos[Funcionário],$B36,tbLancamentoAtrasos[Data],"="&amp;U$9),0))</f>
        <v/>
      </c>
      <c r="V36" s="40" t="str">
        <f>IF($B36="","",IFERROR(SUMIFS(tbLancamentoAtrasos[Qde Horas],tbLancamentoAtrasos[Funcionário],$B36,tbLancamentoAtrasos[Data],"="&amp;V$9),0))</f>
        <v/>
      </c>
      <c r="W36" s="40" t="str">
        <f>IF($B36="","",IFERROR(SUMIFS(tbLancamentoAtrasos[Qde Horas],tbLancamentoAtrasos[Funcionário],$B36,tbLancamentoAtrasos[Data],"="&amp;W$9),0))</f>
        <v/>
      </c>
      <c r="X36" s="40" t="str">
        <f>IF($B36="","",IFERROR(SUMIFS(tbLancamentoAtrasos[Qde Horas],tbLancamentoAtrasos[Funcionário],$B36,tbLancamentoAtrasos[Data],"="&amp;X$9),0))</f>
        <v/>
      </c>
      <c r="Y36" s="40" t="str">
        <f>IF($B36="","",IFERROR(SUMIFS(tbLancamentoAtrasos[Qde Horas],tbLancamentoAtrasos[Funcionário],$B36,tbLancamentoAtrasos[Data],"="&amp;Y$9),0))</f>
        <v/>
      </c>
      <c r="Z36" s="40" t="str">
        <f>IF($B36="","",IFERROR(SUMIFS(tbLancamentoAtrasos[Qde Horas],tbLancamentoAtrasos[Funcionário],$B36,tbLancamentoAtrasos[Data],"="&amp;Z$9),0))</f>
        <v/>
      </c>
      <c r="AA36" s="40" t="str">
        <f>IF($B36="","",IFERROR(SUMIFS(tbLancamentoAtrasos[Qde Horas],tbLancamentoAtrasos[Funcionário],$B36,tbLancamentoAtrasos[Data],"="&amp;AA$9),0))</f>
        <v/>
      </c>
      <c r="AB36" s="40" t="str">
        <f>IF($B36="","",IFERROR(SUMIFS(tbLancamentoAtrasos[Qde Horas],tbLancamentoAtrasos[Funcionário],$B36,tbLancamentoAtrasos[Data],"="&amp;AB$9),0))</f>
        <v/>
      </c>
      <c r="AC36" s="40" t="str">
        <f>IF($B36="","",IFERROR(SUMIFS(tbLancamentoAtrasos[Qde Horas],tbLancamentoAtrasos[Funcionário],$B36,tbLancamentoAtrasos[Data],"="&amp;AC$9),0))</f>
        <v/>
      </c>
      <c r="AD36" s="40" t="str">
        <f>IF($B36="","",IFERROR(SUMIFS(tbLancamentoAtrasos[Qde Horas],tbLancamentoAtrasos[Funcionário],$B36,tbLancamentoAtrasos[Data],"="&amp;AD$9),0))</f>
        <v/>
      </c>
      <c r="AE36" s="40" t="str">
        <f>IF($B36="","",IFERROR(SUMIFS(tbLancamentoAtrasos[Qde Horas],tbLancamentoAtrasos[Funcionário],$B36,tbLancamentoAtrasos[Data],"="&amp;AE$9),0))</f>
        <v/>
      </c>
      <c r="AF36" s="40" t="str">
        <f>IF($B36="","",IFERROR(SUMIFS(tbLancamentoAtrasos[Qde Horas],tbLancamentoAtrasos[Funcionário],$B36,tbLancamentoAtrasos[Data],"="&amp;AF$9),0))</f>
        <v/>
      </c>
      <c r="AG36" s="40" t="str">
        <f>IF($B36="","",IFERROR(SUMIFS(tbLancamentoAtrasos[Qde Horas],tbLancamentoAtrasos[Funcionário],$B36,tbLancamentoAtrasos[Data],"="&amp;AG$9),0))</f>
        <v/>
      </c>
    </row>
    <row r="37" spans="1:33" ht="20.100000000000001" customHeight="1" x14ac:dyDescent="0.25">
      <c r="A37" s="23">
        <v>9</v>
      </c>
      <c r="B37" s="34" t="str">
        <f>IFERROR(INDEX(DinamicaMes!$A$2:$D$101,MATCH(LARGE(DinamicaMes!$C$2:$C$101,ResMes!$A19),DinamicaMes!$C$2:$C$101,0),1),"")</f>
        <v/>
      </c>
      <c r="C37" s="40" t="str">
        <f>IF($B37="","",IFERROR(SUMIFS(tbLancamentoAtrasos[Qde Horas],tbLancamentoAtrasos[Funcionário],$B37,tbLancamentoAtrasos[Data],"="&amp;C$9),0))</f>
        <v/>
      </c>
      <c r="D37" s="40" t="str">
        <f>IF($B37="","",IFERROR(SUMIFS(tbLancamentoAtrasos[Qde Horas],tbLancamentoAtrasos[Funcionário],$B37,tbLancamentoAtrasos[Data],"="&amp;D$9),0))</f>
        <v/>
      </c>
      <c r="E37" s="40" t="str">
        <f>IF($B37="","",IFERROR(SUMIFS(tbLancamentoAtrasos[Qde Horas],tbLancamentoAtrasos[Funcionário],$B37,tbLancamentoAtrasos[Data],"="&amp;E$9),0))</f>
        <v/>
      </c>
      <c r="F37" s="40" t="str">
        <f>IF($B37="","",IFERROR(SUMIFS(tbLancamentoAtrasos[Qde Horas],tbLancamentoAtrasos[Funcionário],$B37,tbLancamentoAtrasos[Data],"="&amp;F$9),0))</f>
        <v/>
      </c>
      <c r="G37" s="40" t="str">
        <f>IF($B37="","",IFERROR(SUMIFS(tbLancamentoAtrasos[Qde Horas],tbLancamentoAtrasos[Funcionário],$B37,tbLancamentoAtrasos[Data],"="&amp;G$9),0))</f>
        <v/>
      </c>
      <c r="H37" s="40" t="str">
        <f>IF($B37="","",IFERROR(SUMIFS(tbLancamentoAtrasos[Qde Horas],tbLancamentoAtrasos[Funcionário],$B37,tbLancamentoAtrasos[Data],"="&amp;H$9),0))</f>
        <v/>
      </c>
      <c r="I37" s="40" t="str">
        <f>IF($B37="","",IFERROR(SUMIFS(tbLancamentoAtrasos[Qde Horas],tbLancamentoAtrasos[Funcionário],$B37,tbLancamentoAtrasos[Data],"="&amp;I$9),0))</f>
        <v/>
      </c>
      <c r="J37" s="40" t="str">
        <f>IF($B37="","",IFERROR(SUMIFS(tbLancamentoAtrasos[Qde Horas],tbLancamentoAtrasos[Funcionário],$B37,tbLancamentoAtrasos[Data],"="&amp;J$9),0))</f>
        <v/>
      </c>
      <c r="K37" s="40" t="str">
        <f>IF($B37="","",IFERROR(SUMIFS(tbLancamentoAtrasos[Qde Horas],tbLancamentoAtrasos[Funcionário],$B37,tbLancamentoAtrasos[Data],"="&amp;K$9),0))</f>
        <v/>
      </c>
      <c r="L37" s="40" t="str">
        <f>IF($B37="","",IFERROR(SUMIFS(tbLancamentoAtrasos[Qde Horas],tbLancamentoAtrasos[Funcionário],$B37,tbLancamentoAtrasos[Data],"="&amp;L$9),0))</f>
        <v/>
      </c>
      <c r="M37" s="40" t="str">
        <f>IF($B37="","",IFERROR(SUMIFS(tbLancamentoAtrasos[Qde Horas],tbLancamentoAtrasos[Funcionário],$B37,tbLancamentoAtrasos[Data],"="&amp;M$9),0))</f>
        <v/>
      </c>
      <c r="N37" s="40" t="str">
        <f>IF($B37="","",IFERROR(SUMIFS(tbLancamentoAtrasos[Qde Horas],tbLancamentoAtrasos[Funcionário],$B37,tbLancamentoAtrasos[Data],"="&amp;N$9),0))</f>
        <v/>
      </c>
      <c r="O37" s="40" t="str">
        <f>IF($B37="","",IFERROR(SUMIFS(tbLancamentoAtrasos[Qde Horas],tbLancamentoAtrasos[Funcionário],$B37,tbLancamentoAtrasos[Data],"="&amp;O$9),0))</f>
        <v/>
      </c>
      <c r="P37" s="40" t="str">
        <f>IF($B37="","",IFERROR(SUMIFS(tbLancamentoAtrasos[Qde Horas],tbLancamentoAtrasos[Funcionário],$B37,tbLancamentoAtrasos[Data],"="&amp;P$9),0))</f>
        <v/>
      </c>
      <c r="Q37" s="40" t="str">
        <f>IF($B37="","",IFERROR(SUMIFS(tbLancamentoAtrasos[Qde Horas],tbLancamentoAtrasos[Funcionário],$B37,tbLancamentoAtrasos[Data],"="&amp;Q$9),0))</f>
        <v/>
      </c>
      <c r="R37" s="40" t="str">
        <f>IF($B37="","",IFERROR(SUMIFS(tbLancamentoAtrasos[Qde Horas],tbLancamentoAtrasos[Funcionário],$B37,tbLancamentoAtrasos[Data],"="&amp;R$9),0))</f>
        <v/>
      </c>
      <c r="S37" s="40" t="str">
        <f>IF($B37="","",IFERROR(SUMIFS(tbLancamentoAtrasos[Qde Horas],tbLancamentoAtrasos[Funcionário],$B37,tbLancamentoAtrasos[Data],"="&amp;S$9),0))</f>
        <v/>
      </c>
      <c r="T37" s="40" t="str">
        <f>IF($B37="","",IFERROR(SUMIFS(tbLancamentoAtrasos[Qde Horas],tbLancamentoAtrasos[Funcionário],$B37,tbLancamentoAtrasos[Data],"="&amp;T$9),0))</f>
        <v/>
      </c>
      <c r="U37" s="40" t="str">
        <f>IF($B37="","",IFERROR(SUMIFS(tbLancamentoAtrasos[Qde Horas],tbLancamentoAtrasos[Funcionário],$B37,tbLancamentoAtrasos[Data],"="&amp;U$9),0))</f>
        <v/>
      </c>
      <c r="V37" s="40" t="str">
        <f>IF($B37="","",IFERROR(SUMIFS(tbLancamentoAtrasos[Qde Horas],tbLancamentoAtrasos[Funcionário],$B37,tbLancamentoAtrasos[Data],"="&amp;V$9),0))</f>
        <v/>
      </c>
      <c r="W37" s="40" t="str">
        <f>IF($B37="","",IFERROR(SUMIFS(tbLancamentoAtrasos[Qde Horas],tbLancamentoAtrasos[Funcionário],$B37,tbLancamentoAtrasos[Data],"="&amp;W$9),0))</f>
        <v/>
      </c>
      <c r="X37" s="40" t="str">
        <f>IF($B37="","",IFERROR(SUMIFS(tbLancamentoAtrasos[Qde Horas],tbLancamentoAtrasos[Funcionário],$B37,tbLancamentoAtrasos[Data],"="&amp;X$9),0))</f>
        <v/>
      </c>
      <c r="Y37" s="40" t="str">
        <f>IF($B37="","",IFERROR(SUMIFS(tbLancamentoAtrasos[Qde Horas],tbLancamentoAtrasos[Funcionário],$B37,tbLancamentoAtrasos[Data],"="&amp;Y$9),0))</f>
        <v/>
      </c>
      <c r="Z37" s="40" t="str">
        <f>IF($B37="","",IFERROR(SUMIFS(tbLancamentoAtrasos[Qde Horas],tbLancamentoAtrasos[Funcionário],$B37,tbLancamentoAtrasos[Data],"="&amp;Z$9),0))</f>
        <v/>
      </c>
      <c r="AA37" s="40" t="str">
        <f>IF($B37="","",IFERROR(SUMIFS(tbLancamentoAtrasos[Qde Horas],tbLancamentoAtrasos[Funcionário],$B37,tbLancamentoAtrasos[Data],"="&amp;AA$9),0))</f>
        <v/>
      </c>
      <c r="AB37" s="40" t="str">
        <f>IF($B37="","",IFERROR(SUMIFS(tbLancamentoAtrasos[Qde Horas],tbLancamentoAtrasos[Funcionário],$B37,tbLancamentoAtrasos[Data],"="&amp;AB$9),0))</f>
        <v/>
      </c>
      <c r="AC37" s="40" t="str">
        <f>IF($B37="","",IFERROR(SUMIFS(tbLancamentoAtrasos[Qde Horas],tbLancamentoAtrasos[Funcionário],$B37,tbLancamentoAtrasos[Data],"="&amp;AC$9),0))</f>
        <v/>
      </c>
      <c r="AD37" s="40" t="str">
        <f>IF($B37="","",IFERROR(SUMIFS(tbLancamentoAtrasos[Qde Horas],tbLancamentoAtrasos[Funcionário],$B37,tbLancamentoAtrasos[Data],"="&amp;AD$9),0))</f>
        <v/>
      </c>
      <c r="AE37" s="40" t="str">
        <f>IF($B37="","",IFERROR(SUMIFS(tbLancamentoAtrasos[Qde Horas],tbLancamentoAtrasos[Funcionário],$B37,tbLancamentoAtrasos[Data],"="&amp;AE$9),0))</f>
        <v/>
      </c>
      <c r="AF37" s="40" t="str">
        <f>IF($B37="","",IFERROR(SUMIFS(tbLancamentoAtrasos[Qde Horas],tbLancamentoAtrasos[Funcionário],$B37,tbLancamentoAtrasos[Data],"="&amp;AF$9),0))</f>
        <v/>
      </c>
      <c r="AG37" s="40" t="str">
        <f>IF($B37="","",IFERROR(SUMIFS(tbLancamentoAtrasos[Qde Horas],tbLancamentoAtrasos[Funcionário],$B37,tbLancamentoAtrasos[Data],"="&amp;AG$9),0))</f>
        <v/>
      </c>
    </row>
    <row r="38" spans="1:33" ht="20.100000000000001" customHeight="1" x14ac:dyDescent="0.25">
      <c r="A38" s="23">
        <v>10</v>
      </c>
      <c r="B38" s="34" t="str">
        <f>IFERROR(INDEX(DinamicaMes!$A$2:$D$101,MATCH(LARGE(DinamicaMes!$C$2:$C$101,ResMes!$A20),DinamicaMes!$C$2:$C$101,0),1),"")</f>
        <v/>
      </c>
      <c r="C38" s="40" t="str">
        <f>IF($B38="","",IFERROR(SUMIFS(tbLancamentoAtrasos[Qde Horas],tbLancamentoAtrasos[Funcionário],$B38,tbLancamentoAtrasos[Data],"="&amp;C$9),0))</f>
        <v/>
      </c>
      <c r="D38" s="40" t="str">
        <f>IF($B38="","",IFERROR(SUMIFS(tbLancamentoAtrasos[Qde Horas],tbLancamentoAtrasos[Funcionário],$B38,tbLancamentoAtrasos[Data],"="&amp;D$9),0))</f>
        <v/>
      </c>
      <c r="E38" s="40" t="str">
        <f>IF($B38="","",IFERROR(SUMIFS(tbLancamentoAtrasos[Qde Horas],tbLancamentoAtrasos[Funcionário],$B38,tbLancamentoAtrasos[Data],"="&amp;E$9),0))</f>
        <v/>
      </c>
      <c r="F38" s="40" t="str">
        <f>IF($B38="","",IFERROR(SUMIFS(tbLancamentoAtrasos[Qde Horas],tbLancamentoAtrasos[Funcionário],$B38,tbLancamentoAtrasos[Data],"="&amp;F$9),0))</f>
        <v/>
      </c>
      <c r="G38" s="40" t="str">
        <f>IF($B38="","",IFERROR(SUMIFS(tbLancamentoAtrasos[Qde Horas],tbLancamentoAtrasos[Funcionário],$B38,tbLancamentoAtrasos[Data],"="&amp;G$9),0))</f>
        <v/>
      </c>
      <c r="H38" s="40" t="str">
        <f>IF($B38="","",IFERROR(SUMIFS(tbLancamentoAtrasos[Qde Horas],tbLancamentoAtrasos[Funcionário],$B38,tbLancamentoAtrasos[Data],"="&amp;H$9),0))</f>
        <v/>
      </c>
      <c r="I38" s="40" t="str">
        <f>IF($B38="","",IFERROR(SUMIFS(tbLancamentoAtrasos[Qde Horas],tbLancamentoAtrasos[Funcionário],$B38,tbLancamentoAtrasos[Data],"="&amp;I$9),0))</f>
        <v/>
      </c>
      <c r="J38" s="40" t="str">
        <f>IF($B38="","",IFERROR(SUMIFS(tbLancamentoAtrasos[Qde Horas],tbLancamentoAtrasos[Funcionário],$B38,tbLancamentoAtrasos[Data],"="&amp;J$9),0))</f>
        <v/>
      </c>
      <c r="K38" s="40" t="str">
        <f>IF($B38="","",IFERROR(SUMIFS(tbLancamentoAtrasos[Qde Horas],tbLancamentoAtrasos[Funcionário],$B38,tbLancamentoAtrasos[Data],"="&amp;K$9),0))</f>
        <v/>
      </c>
      <c r="L38" s="40" t="str">
        <f>IF($B38="","",IFERROR(SUMIFS(tbLancamentoAtrasos[Qde Horas],tbLancamentoAtrasos[Funcionário],$B38,tbLancamentoAtrasos[Data],"="&amp;L$9),0))</f>
        <v/>
      </c>
      <c r="M38" s="40" t="str">
        <f>IF($B38="","",IFERROR(SUMIFS(tbLancamentoAtrasos[Qde Horas],tbLancamentoAtrasos[Funcionário],$B38,tbLancamentoAtrasos[Data],"="&amp;M$9),0))</f>
        <v/>
      </c>
      <c r="N38" s="40" t="str">
        <f>IF($B38="","",IFERROR(SUMIFS(tbLancamentoAtrasos[Qde Horas],tbLancamentoAtrasos[Funcionário],$B38,tbLancamentoAtrasos[Data],"="&amp;N$9),0))</f>
        <v/>
      </c>
      <c r="O38" s="40" t="str">
        <f>IF($B38="","",IFERROR(SUMIFS(tbLancamentoAtrasos[Qde Horas],tbLancamentoAtrasos[Funcionário],$B38,tbLancamentoAtrasos[Data],"="&amp;O$9),0))</f>
        <v/>
      </c>
      <c r="P38" s="40" t="str">
        <f>IF($B38="","",IFERROR(SUMIFS(tbLancamentoAtrasos[Qde Horas],tbLancamentoAtrasos[Funcionário],$B38,tbLancamentoAtrasos[Data],"="&amp;P$9),0))</f>
        <v/>
      </c>
      <c r="Q38" s="40" t="str">
        <f>IF($B38="","",IFERROR(SUMIFS(tbLancamentoAtrasos[Qde Horas],tbLancamentoAtrasos[Funcionário],$B38,tbLancamentoAtrasos[Data],"="&amp;Q$9),0))</f>
        <v/>
      </c>
      <c r="R38" s="40" t="str">
        <f>IF($B38="","",IFERROR(SUMIFS(tbLancamentoAtrasos[Qde Horas],tbLancamentoAtrasos[Funcionário],$B38,tbLancamentoAtrasos[Data],"="&amp;R$9),0))</f>
        <v/>
      </c>
      <c r="S38" s="40" t="str">
        <f>IF($B38="","",IFERROR(SUMIFS(tbLancamentoAtrasos[Qde Horas],tbLancamentoAtrasos[Funcionário],$B38,tbLancamentoAtrasos[Data],"="&amp;S$9),0))</f>
        <v/>
      </c>
      <c r="T38" s="40" t="str">
        <f>IF($B38="","",IFERROR(SUMIFS(tbLancamentoAtrasos[Qde Horas],tbLancamentoAtrasos[Funcionário],$B38,tbLancamentoAtrasos[Data],"="&amp;T$9),0))</f>
        <v/>
      </c>
      <c r="U38" s="40" t="str">
        <f>IF($B38="","",IFERROR(SUMIFS(tbLancamentoAtrasos[Qde Horas],tbLancamentoAtrasos[Funcionário],$B38,tbLancamentoAtrasos[Data],"="&amp;U$9),0))</f>
        <v/>
      </c>
      <c r="V38" s="40" t="str">
        <f>IF($B38="","",IFERROR(SUMIFS(tbLancamentoAtrasos[Qde Horas],tbLancamentoAtrasos[Funcionário],$B38,tbLancamentoAtrasos[Data],"="&amp;V$9),0))</f>
        <v/>
      </c>
      <c r="W38" s="40" t="str">
        <f>IF($B38="","",IFERROR(SUMIFS(tbLancamentoAtrasos[Qde Horas],tbLancamentoAtrasos[Funcionário],$B38,tbLancamentoAtrasos[Data],"="&amp;W$9),0))</f>
        <v/>
      </c>
      <c r="X38" s="40" t="str">
        <f>IF($B38="","",IFERROR(SUMIFS(tbLancamentoAtrasos[Qde Horas],tbLancamentoAtrasos[Funcionário],$B38,tbLancamentoAtrasos[Data],"="&amp;X$9),0))</f>
        <v/>
      </c>
      <c r="Y38" s="40" t="str">
        <f>IF($B38="","",IFERROR(SUMIFS(tbLancamentoAtrasos[Qde Horas],tbLancamentoAtrasos[Funcionário],$B38,tbLancamentoAtrasos[Data],"="&amp;Y$9),0))</f>
        <v/>
      </c>
      <c r="Z38" s="40" t="str">
        <f>IF($B38="","",IFERROR(SUMIFS(tbLancamentoAtrasos[Qde Horas],tbLancamentoAtrasos[Funcionário],$B38,tbLancamentoAtrasos[Data],"="&amp;Z$9),0))</f>
        <v/>
      </c>
      <c r="AA38" s="40" t="str">
        <f>IF($B38="","",IFERROR(SUMIFS(tbLancamentoAtrasos[Qde Horas],tbLancamentoAtrasos[Funcionário],$B38,tbLancamentoAtrasos[Data],"="&amp;AA$9),0))</f>
        <v/>
      </c>
      <c r="AB38" s="40" t="str">
        <f>IF($B38="","",IFERROR(SUMIFS(tbLancamentoAtrasos[Qde Horas],tbLancamentoAtrasos[Funcionário],$B38,tbLancamentoAtrasos[Data],"="&amp;AB$9),0))</f>
        <v/>
      </c>
      <c r="AC38" s="40" t="str">
        <f>IF($B38="","",IFERROR(SUMIFS(tbLancamentoAtrasos[Qde Horas],tbLancamentoAtrasos[Funcionário],$B38,tbLancamentoAtrasos[Data],"="&amp;AC$9),0))</f>
        <v/>
      </c>
      <c r="AD38" s="40" t="str">
        <f>IF($B38="","",IFERROR(SUMIFS(tbLancamentoAtrasos[Qde Horas],tbLancamentoAtrasos[Funcionário],$B38,tbLancamentoAtrasos[Data],"="&amp;AD$9),0))</f>
        <v/>
      </c>
      <c r="AE38" s="40" t="str">
        <f>IF($B38="","",IFERROR(SUMIFS(tbLancamentoAtrasos[Qde Horas],tbLancamentoAtrasos[Funcionário],$B38,tbLancamentoAtrasos[Data],"="&amp;AE$9),0))</f>
        <v/>
      </c>
      <c r="AF38" s="40" t="str">
        <f>IF($B38="","",IFERROR(SUMIFS(tbLancamentoAtrasos[Qde Horas],tbLancamentoAtrasos[Funcionário],$B38,tbLancamentoAtrasos[Data],"="&amp;AF$9),0))</f>
        <v/>
      </c>
      <c r="AG38" s="40" t="str">
        <f>IF($B38="","",IFERROR(SUMIFS(tbLancamentoAtrasos[Qde Horas],tbLancamentoAtrasos[Funcionário],$B38,tbLancamentoAtrasos[Data],"="&amp;AG$9),0))</f>
        <v/>
      </c>
    </row>
    <row r="39" spans="1:33" ht="20.100000000000001" customHeight="1" x14ac:dyDescent="0.25">
      <c r="A39" s="23">
        <v>11</v>
      </c>
      <c r="B39" s="34" t="str">
        <f>IFERROR(INDEX(DinamicaMes!$A$2:$D$101,MATCH(LARGE(DinamicaMes!$C$2:$C$101,ResMes!$A21),DinamicaMes!$C$2:$C$101,0),1),"")</f>
        <v/>
      </c>
      <c r="C39" s="40" t="str">
        <f>IF($B39="","",IFERROR(SUMIFS(tbLancamentoAtrasos[Qde Horas],tbLancamentoAtrasos[Funcionário],$B39,tbLancamentoAtrasos[Data],"="&amp;C$9),0))</f>
        <v/>
      </c>
      <c r="D39" s="40" t="str">
        <f>IF($B39="","",IFERROR(SUMIFS(tbLancamentoAtrasos[Qde Horas],tbLancamentoAtrasos[Funcionário],$B39,tbLancamentoAtrasos[Data],"="&amp;D$9),0))</f>
        <v/>
      </c>
      <c r="E39" s="40" t="str">
        <f>IF($B39="","",IFERROR(SUMIFS(tbLancamentoAtrasos[Qde Horas],tbLancamentoAtrasos[Funcionário],$B39,tbLancamentoAtrasos[Data],"="&amp;E$9),0))</f>
        <v/>
      </c>
      <c r="F39" s="40" t="str">
        <f>IF($B39="","",IFERROR(SUMIFS(tbLancamentoAtrasos[Qde Horas],tbLancamentoAtrasos[Funcionário],$B39,tbLancamentoAtrasos[Data],"="&amp;F$9),0))</f>
        <v/>
      </c>
      <c r="G39" s="40" t="str">
        <f>IF($B39="","",IFERROR(SUMIFS(tbLancamentoAtrasos[Qde Horas],tbLancamentoAtrasos[Funcionário],$B39,tbLancamentoAtrasos[Data],"="&amp;G$9),0))</f>
        <v/>
      </c>
      <c r="H39" s="40" t="str">
        <f>IF($B39="","",IFERROR(SUMIFS(tbLancamentoAtrasos[Qde Horas],tbLancamentoAtrasos[Funcionário],$B39,tbLancamentoAtrasos[Data],"="&amp;H$9),0))</f>
        <v/>
      </c>
      <c r="I39" s="40" t="str">
        <f>IF($B39="","",IFERROR(SUMIFS(tbLancamentoAtrasos[Qde Horas],tbLancamentoAtrasos[Funcionário],$B39,tbLancamentoAtrasos[Data],"="&amp;I$9),0))</f>
        <v/>
      </c>
      <c r="J39" s="40" t="str">
        <f>IF($B39="","",IFERROR(SUMIFS(tbLancamentoAtrasos[Qde Horas],tbLancamentoAtrasos[Funcionário],$B39,tbLancamentoAtrasos[Data],"="&amp;J$9),0))</f>
        <v/>
      </c>
      <c r="K39" s="40" t="str">
        <f>IF($B39="","",IFERROR(SUMIFS(tbLancamentoAtrasos[Qde Horas],tbLancamentoAtrasos[Funcionário],$B39,tbLancamentoAtrasos[Data],"="&amp;K$9),0))</f>
        <v/>
      </c>
      <c r="L39" s="40" t="str">
        <f>IF($B39="","",IFERROR(SUMIFS(tbLancamentoAtrasos[Qde Horas],tbLancamentoAtrasos[Funcionário],$B39,tbLancamentoAtrasos[Data],"="&amp;L$9),0))</f>
        <v/>
      </c>
      <c r="M39" s="40" t="str">
        <f>IF($B39="","",IFERROR(SUMIFS(tbLancamentoAtrasos[Qde Horas],tbLancamentoAtrasos[Funcionário],$B39,tbLancamentoAtrasos[Data],"="&amp;M$9),0))</f>
        <v/>
      </c>
      <c r="N39" s="40" t="str">
        <f>IF($B39="","",IFERROR(SUMIFS(tbLancamentoAtrasos[Qde Horas],tbLancamentoAtrasos[Funcionário],$B39,tbLancamentoAtrasos[Data],"="&amp;N$9),0))</f>
        <v/>
      </c>
      <c r="O39" s="40" t="str">
        <f>IF($B39="","",IFERROR(SUMIFS(tbLancamentoAtrasos[Qde Horas],tbLancamentoAtrasos[Funcionário],$B39,tbLancamentoAtrasos[Data],"="&amp;O$9),0))</f>
        <v/>
      </c>
      <c r="P39" s="40" t="str">
        <f>IF($B39="","",IFERROR(SUMIFS(tbLancamentoAtrasos[Qde Horas],tbLancamentoAtrasos[Funcionário],$B39,tbLancamentoAtrasos[Data],"="&amp;P$9),0))</f>
        <v/>
      </c>
      <c r="Q39" s="40" t="str">
        <f>IF($B39="","",IFERROR(SUMIFS(tbLancamentoAtrasos[Qde Horas],tbLancamentoAtrasos[Funcionário],$B39,tbLancamentoAtrasos[Data],"="&amp;Q$9),0))</f>
        <v/>
      </c>
      <c r="R39" s="40" t="str">
        <f>IF($B39="","",IFERROR(SUMIFS(tbLancamentoAtrasos[Qde Horas],tbLancamentoAtrasos[Funcionário],$B39,tbLancamentoAtrasos[Data],"="&amp;R$9),0))</f>
        <v/>
      </c>
      <c r="S39" s="40" t="str">
        <f>IF($B39="","",IFERROR(SUMIFS(tbLancamentoAtrasos[Qde Horas],tbLancamentoAtrasos[Funcionário],$B39,tbLancamentoAtrasos[Data],"="&amp;S$9),0))</f>
        <v/>
      </c>
      <c r="T39" s="40" t="str">
        <f>IF($B39="","",IFERROR(SUMIFS(tbLancamentoAtrasos[Qde Horas],tbLancamentoAtrasos[Funcionário],$B39,tbLancamentoAtrasos[Data],"="&amp;T$9),0))</f>
        <v/>
      </c>
      <c r="U39" s="40" t="str">
        <f>IF($B39="","",IFERROR(SUMIFS(tbLancamentoAtrasos[Qde Horas],tbLancamentoAtrasos[Funcionário],$B39,tbLancamentoAtrasos[Data],"="&amp;U$9),0))</f>
        <v/>
      </c>
      <c r="V39" s="40" t="str">
        <f>IF($B39="","",IFERROR(SUMIFS(tbLancamentoAtrasos[Qde Horas],tbLancamentoAtrasos[Funcionário],$B39,tbLancamentoAtrasos[Data],"="&amp;V$9),0))</f>
        <v/>
      </c>
      <c r="W39" s="40" t="str">
        <f>IF($B39="","",IFERROR(SUMIFS(tbLancamentoAtrasos[Qde Horas],tbLancamentoAtrasos[Funcionário],$B39,tbLancamentoAtrasos[Data],"="&amp;W$9),0))</f>
        <v/>
      </c>
      <c r="X39" s="40" t="str">
        <f>IF($B39="","",IFERROR(SUMIFS(tbLancamentoAtrasos[Qde Horas],tbLancamentoAtrasos[Funcionário],$B39,tbLancamentoAtrasos[Data],"="&amp;X$9),0))</f>
        <v/>
      </c>
      <c r="Y39" s="40" t="str">
        <f>IF($B39="","",IFERROR(SUMIFS(tbLancamentoAtrasos[Qde Horas],tbLancamentoAtrasos[Funcionário],$B39,tbLancamentoAtrasos[Data],"="&amp;Y$9),0))</f>
        <v/>
      </c>
      <c r="Z39" s="40" t="str">
        <f>IF($B39="","",IFERROR(SUMIFS(tbLancamentoAtrasos[Qde Horas],tbLancamentoAtrasos[Funcionário],$B39,tbLancamentoAtrasos[Data],"="&amp;Z$9),0))</f>
        <v/>
      </c>
      <c r="AA39" s="40" t="str">
        <f>IF($B39="","",IFERROR(SUMIFS(tbLancamentoAtrasos[Qde Horas],tbLancamentoAtrasos[Funcionário],$B39,tbLancamentoAtrasos[Data],"="&amp;AA$9),0))</f>
        <v/>
      </c>
      <c r="AB39" s="40" t="str">
        <f>IF($B39="","",IFERROR(SUMIFS(tbLancamentoAtrasos[Qde Horas],tbLancamentoAtrasos[Funcionário],$B39,tbLancamentoAtrasos[Data],"="&amp;AB$9),0))</f>
        <v/>
      </c>
      <c r="AC39" s="40" t="str">
        <f>IF($B39="","",IFERROR(SUMIFS(tbLancamentoAtrasos[Qde Horas],tbLancamentoAtrasos[Funcionário],$B39,tbLancamentoAtrasos[Data],"="&amp;AC$9),0))</f>
        <v/>
      </c>
      <c r="AD39" s="40" t="str">
        <f>IF($B39="","",IFERROR(SUMIFS(tbLancamentoAtrasos[Qde Horas],tbLancamentoAtrasos[Funcionário],$B39,tbLancamentoAtrasos[Data],"="&amp;AD$9),0))</f>
        <v/>
      </c>
      <c r="AE39" s="40" t="str">
        <f>IF($B39="","",IFERROR(SUMIFS(tbLancamentoAtrasos[Qde Horas],tbLancamentoAtrasos[Funcionário],$B39,tbLancamentoAtrasos[Data],"="&amp;AE$9),0))</f>
        <v/>
      </c>
      <c r="AF39" s="40" t="str">
        <f>IF($B39="","",IFERROR(SUMIFS(tbLancamentoAtrasos[Qde Horas],tbLancamentoAtrasos[Funcionário],$B39,tbLancamentoAtrasos[Data],"="&amp;AF$9),0))</f>
        <v/>
      </c>
      <c r="AG39" s="40" t="str">
        <f>IF($B39="","",IFERROR(SUMIFS(tbLancamentoAtrasos[Qde Horas],tbLancamentoAtrasos[Funcionário],$B39,tbLancamentoAtrasos[Data],"="&amp;AG$9),0))</f>
        <v/>
      </c>
    </row>
    <row r="40" spans="1:33" ht="20.100000000000001" customHeight="1" x14ac:dyDescent="0.25">
      <c r="A40" s="23">
        <v>12</v>
      </c>
      <c r="B40" s="34" t="str">
        <f>IFERROR(INDEX(DinamicaMes!$A$2:$D$101,MATCH(LARGE(DinamicaMes!$C$2:$C$101,ResMes!$A22),DinamicaMes!$C$2:$C$101,0),1),"")</f>
        <v/>
      </c>
      <c r="C40" s="40" t="str">
        <f>IF($B40="","",IFERROR(SUMIFS(tbLancamentoAtrasos[Qde Horas],tbLancamentoAtrasos[Funcionário],$B40,tbLancamentoAtrasos[Data],"="&amp;C$9),0))</f>
        <v/>
      </c>
      <c r="D40" s="40" t="str">
        <f>IF($B40="","",IFERROR(SUMIFS(tbLancamentoAtrasos[Qde Horas],tbLancamentoAtrasos[Funcionário],$B40,tbLancamentoAtrasos[Data],"="&amp;D$9),0))</f>
        <v/>
      </c>
      <c r="E40" s="40" t="str">
        <f>IF($B40="","",IFERROR(SUMIFS(tbLancamentoAtrasos[Qde Horas],tbLancamentoAtrasos[Funcionário],$B40,tbLancamentoAtrasos[Data],"="&amp;E$9),0))</f>
        <v/>
      </c>
      <c r="F40" s="40" t="str">
        <f>IF($B40="","",IFERROR(SUMIFS(tbLancamentoAtrasos[Qde Horas],tbLancamentoAtrasos[Funcionário],$B40,tbLancamentoAtrasos[Data],"="&amp;F$9),0))</f>
        <v/>
      </c>
      <c r="G40" s="40" t="str">
        <f>IF($B40="","",IFERROR(SUMIFS(tbLancamentoAtrasos[Qde Horas],tbLancamentoAtrasos[Funcionário],$B40,tbLancamentoAtrasos[Data],"="&amp;G$9),0))</f>
        <v/>
      </c>
      <c r="H40" s="40" t="str">
        <f>IF($B40="","",IFERROR(SUMIFS(tbLancamentoAtrasos[Qde Horas],tbLancamentoAtrasos[Funcionário],$B40,tbLancamentoAtrasos[Data],"="&amp;H$9),0))</f>
        <v/>
      </c>
      <c r="I40" s="40" t="str">
        <f>IF($B40="","",IFERROR(SUMIFS(tbLancamentoAtrasos[Qde Horas],tbLancamentoAtrasos[Funcionário],$B40,tbLancamentoAtrasos[Data],"="&amp;I$9),0))</f>
        <v/>
      </c>
      <c r="J40" s="40" t="str">
        <f>IF($B40="","",IFERROR(SUMIFS(tbLancamentoAtrasos[Qde Horas],tbLancamentoAtrasos[Funcionário],$B40,tbLancamentoAtrasos[Data],"="&amp;J$9),0))</f>
        <v/>
      </c>
      <c r="K40" s="40" t="str">
        <f>IF($B40="","",IFERROR(SUMIFS(tbLancamentoAtrasos[Qde Horas],tbLancamentoAtrasos[Funcionário],$B40,tbLancamentoAtrasos[Data],"="&amp;K$9),0))</f>
        <v/>
      </c>
      <c r="L40" s="40" t="str">
        <f>IF($B40="","",IFERROR(SUMIFS(tbLancamentoAtrasos[Qde Horas],tbLancamentoAtrasos[Funcionário],$B40,tbLancamentoAtrasos[Data],"="&amp;L$9),0))</f>
        <v/>
      </c>
      <c r="M40" s="40" t="str">
        <f>IF($B40="","",IFERROR(SUMIFS(tbLancamentoAtrasos[Qde Horas],tbLancamentoAtrasos[Funcionário],$B40,tbLancamentoAtrasos[Data],"="&amp;M$9),0))</f>
        <v/>
      </c>
      <c r="N40" s="40" t="str">
        <f>IF($B40="","",IFERROR(SUMIFS(tbLancamentoAtrasos[Qde Horas],tbLancamentoAtrasos[Funcionário],$B40,tbLancamentoAtrasos[Data],"="&amp;N$9),0))</f>
        <v/>
      </c>
      <c r="O40" s="40" t="str">
        <f>IF($B40="","",IFERROR(SUMIFS(tbLancamentoAtrasos[Qde Horas],tbLancamentoAtrasos[Funcionário],$B40,tbLancamentoAtrasos[Data],"="&amp;O$9),0))</f>
        <v/>
      </c>
      <c r="P40" s="40" t="str">
        <f>IF($B40="","",IFERROR(SUMIFS(tbLancamentoAtrasos[Qde Horas],tbLancamentoAtrasos[Funcionário],$B40,tbLancamentoAtrasos[Data],"="&amp;P$9),0))</f>
        <v/>
      </c>
      <c r="Q40" s="40" t="str">
        <f>IF($B40="","",IFERROR(SUMIFS(tbLancamentoAtrasos[Qde Horas],tbLancamentoAtrasos[Funcionário],$B40,tbLancamentoAtrasos[Data],"="&amp;Q$9),0))</f>
        <v/>
      </c>
      <c r="R40" s="40" t="str">
        <f>IF($B40="","",IFERROR(SUMIFS(tbLancamentoAtrasos[Qde Horas],tbLancamentoAtrasos[Funcionário],$B40,tbLancamentoAtrasos[Data],"="&amp;R$9),0))</f>
        <v/>
      </c>
      <c r="S40" s="40" t="str">
        <f>IF($B40="","",IFERROR(SUMIFS(tbLancamentoAtrasos[Qde Horas],tbLancamentoAtrasos[Funcionário],$B40,tbLancamentoAtrasos[Data],"="&amp;S$9),0))</f>
        <v/>
      </c>
      <c r="T40" s="40" t="str">
        <f>IF($B40="","",IFERROR(SUMIFS(tbLancamentoAtrasos[Qde Horas],tbLancamentoAtrasos[Funcionário],$B40,tbLancamentoAtrasos[Data],"="&amp;T$9),0))</f>
        <v/>
      </c>
      <c r="U40" s="40" t="str">
        <f>IF($B40="","",IFERROR(SUMIFS(tbLancamentoAtrasos[Qde Horas],tbLancamentoAtrasos[Funcionário],$B40,tbLancamentoAtrasos[Data],"="&amp;U$9),0))</f>
        <v/>
      </c>
      <c r="V40" s="40" t="str">
        <f>IF($B40="","",IFERROR(SUMIFS(tbLancamentoAtrasos[Qde Horas],tbLancamentoAtrasos[Funcionário],$B40,tbLancamentoAtrasos[Data],"="&amp;V$9),0))</f>
        <v/>
      </c>
      <c r="W40" s="40" t="str">
        <f>IF($B40="","",IFERROR(SUMIFS(tbLancamentoAtrasos[Qde Horas],tbLancamentoAtrasos[Funcionário],$B40,tbLancamentoAtrasos[Data],"="&amp;W$9),0))</f>
        <v/>
      </c>
      <c r="X40" s="40" t="str">
        <f>IF($B40="","",IFERROR(SUMIFS(tbLancamentoAtrasos[Qde Horas],tbLancamentoAtrasos[Funcionário],$B40,tbLancamentoAtrasos[Data],"="&amp;X$9),0))</f>
        <v/>
      </c>
      <c r="Y40" s="40" t="str">
        <f>IF($B40="","",IFERROR(SUMIFS(tbLancamentoAtrasos[Qde Horas],tbLancamentoAtrasos[Funcionário],$B40,tbLancamentoAtrasos[Data],"="&amp;Y$9),0))</f>
        <v/>
      </c>
      <c r="Z40" s="40" t="str">
        <f>IF($B40="","",IFERROR(SUMIFS(tbLancamentoAtrasos[Qde Horas],tbLancamentoAtrasos[Funcionário],$B40,tbLancamentoAtrasos[Data],"="&amp;Z$9),0))</f>
        <v/>
      </c>
      <c r="AA40" s="40" t="str">
        <f>IF($B40="","",IFERROR(SUMIFS(tbLancamentoAtrasos[Qde Horas],tbLancamentoAtrasos[Funcionário],$B40,tbLancamentoAtrasos[Data],"="&amp;AA$9),0))</f>
        <v/>
      </c>
      <c r="AB40" s="40" t="str">
        <f>IF($B40="","",IFERROR(SUMIFS(tbLancamentoAtrasos[Qde Horas],tbLancamentoAtrasos[Funcionário],$B40,tbLancamentoAtrasos[Data],"="&amp;AB$9),0))</f>
        <v/>
      </c>
      <c r="AC40" s="40" t="str">
        <f>IF($B40="","",IFERROR(SUMIFS(tbLancamentoAtrasos[Qde Horas],tbLancamentoAtrasos[Funcionário],$B40,tbLancamentoAtrasos[Data],"="&amp;AC$9),0))</f>
        <v/>
      </c>
      <c r="AD40" s="40" t="str">
        <f>IF($B40="","",IFERROR(SUMIFS(tbLancamentoAtrasos[Qde Horas],tbLancamentoAtrasos[Funcionário],$B40,tbLancamentoAtrasos[Data],"="&amp;AD$9),0))</f>
        <v/>
      </c>
      <c r="AE40" s="40" t="str">
        <f>IF($B40="","",IFERROR(SUMIFS(tbLancamentoAtrasos[Qde Horas],tbLancamentoAtrasos[Funcionário],$B40,tbLancamentoAtrasos[Data],"="&amp;AE$9),0))</f>
        <v/>
      </c>
      <c r="AF40" s="40" t="str">
        <f>IF($B40="","",IFERROR(SUMIFS(tbLancamentoAtrasos[Qde Horas],tbLancamentoAtrasos[Funcionário],$B40,tbLancamentoAtrasos[Data],"="&amp;AF$9),0))</f>
        <v/>
      </c>
      <c r="AG40" s="40" t="str">
        <f>IF($B40="","",IFERROR(SUMIFS(tbLancamentoAtrasos[Qde Horas],tbLancamentoAtrasos[Funcionário],$B40,tbLancamentoAtrasos[Data],"="&amp;AG$9),0))</f>
        <v/>
      </c>
    </row>
    <row r="41" spans="1:33" ht="20.100000000000001" customHeight="1" x14ac:dyDescent="0.25">
      <c r="A41" s="23">
        <v>13</v>
      </c>
      <c r="B41" s="34" t="str">
        <f>IFERROR(INDEX(DinamicaMes!$A$2:$D$101,MATCH(LARGE(DinamicaMes!$C$2:$C$101,ResMes!$A23),DinamicaMes!$C$2:$C$101,0),1),"")</f>
        <v/>
      </c>
      <c r="C41" s="40" t="str">
        <f>IF($B41="","",IFERROR(SUMIFS(tbLancamentoAtrasos[Qde Horas],tbLancamentoAtrasos[Funcionário],$B41,tbLancamentoAtrasos[Data],"="&amp;C$9),0))</f>
        <v/>
      </c>
      <c r="D41" s="40" t="str">
        <f>IF($B41="","",IFERROR(SUMIFS(tbLancamentoAtrasos[Qde Horas],tbLancamentoAtrasos[Funcionário],$B41,tbLancamentoAtrasos[Data],"="&amp;D$9),0))</f>
        <v/>
      </c>
      <c r="E41" s="40" t="str">
        <f>IF($B41="","",IFERROR(SUMIFS(tbLancamentoAtrasos[Qde Horas],tbLancamentoAtrasos[Funcionário],$B41,tbLancamentoAtrasos[Data],"="&amp;E$9),0))</f>
        <v/>
      </c>
      <c r="F41" s="40" t="str">
        <f>IF($B41="","",IFERROR(SUMIFS(tbLancamentoAtrasos[Qde Horas],tbLancamentoAtrasos[Funcionário],$B41,tbLancamentoAtrasos[Data],"="&amp;F$9),0))</f>
        <v/>
      </c>
      <c r="G41" s="40" t="str">
        <f>IF($B41="","",IFERROR(SUMIFS(tbLancamentoAtrasos[Qde Horas],tbLancamentoAtrasos[Funcionário],$B41,tbLancamentoAtrasos[Data],"="&amp;G$9),0))</f>
        <v/>
      </c>
      <c r="H41" s="40" t="str">
        <f>IF($B41="","",IFERROR(SUMIFS(tbLancamentoAtrasos[Qde Horas],tbLancamentoAtrasos[Funcionário],$B41,tbLancamentoAtrasos[Data],"="&amp;H$9),0))</f>
        <v/>
      </c>
      <c r="I41" s="40" t="str">
        <f>IF($B41="","",IFERROR(SUMIFS(tbLancamentoAtrasos[Qde Horas],tbLancamentoAtrasos[Funcionário],$B41,tbLancamentoAtrasos[Data],"="&amp;I$9),0))</f>
        <v/>
      </c>
      <c r="J41" s="40" t="str">
        <f>IF($B41="","",IFERROR(SUMIFS(tbLancamentoAtrasos[Qde Horas],tbLancamentoAtrasos[Funcionário],$B41,tbLancamentoAtrasos[Data],"="&amp;J$9),0))</f>
        <v/>
      </c>
      <c r="K41" s="40" t="str">
        <f>IF($B41="","",IFERROR(SUMIFS(tbLancamentoAtrasos[Qde Horas],tbLancamentoAtrasos[Funcionário],$B41,tbLancamentoAtrasos[Data],"="&amp;K$9),0))</f>
        <v/>
      </c>
      <c r="L41" s="40" t="str">
        <f>IF($B41="","",IFERROR(SUMIFS(tbLancamentoAtrasos[Qde Horas],tbLancamentoAtrasos[Funcionário],$B41,tbLancamentoAtrasos[Data],"="&amp;L$9),0))</f>
        <v/>
      </c>
      <c r="M41" s="40" t="str">
        <f>IF($B41="","",IFERROR(SUMIFS(tbLancamentoAtrasos[Qde Horas],tbLancamentoAtrasos[Funcionário],$B41,tbLancamentoAtrasos[Data],"="&amp;M$9),0))</f>
        <v/>
      </c>
      <c r="N41" s="40" t="str">
        <f>IF($B41="","",IFERROR(SUMIFS(tbLancamentoAtrasos[Qde Horas],tbLancamentoAtrasos[Funcionário],$B41,tbLancamentoAtrasos[Data],"="&amp;N$9),0))</f>
        <v/>
      </c>
      <c r="O41" s="40" t="str">
        <f>IF($B41="","",IFERROR(SUMIFS(tbLancamentoAtrasos[Qde Horas],tbLancamentoAtrasos[Funcionário],$B41,tbLancamentoAtrasos[Data],"="&amp;O$9),0))</f>
        <v/>
      </c>
      <c r="P41" s="40" t="str">
        <f>IF($B41="","",IFERROR(SUMIFS(tbLancamentoAtrasos[Qde Horas],tbLancamentoAtrasos[Funcionário],$B41,tbLancamentoAtrasos[Data],"="&amp;P$9),0))</f>
        <v/>
      </c>
      <c r="Q41" s="40" t="str">
        <f>IF($B41="","",IFERROR(SUMIFS(tbLancamentoAtrasos[Qde Horas],tbLancamentoAtrasos[Funcionário],$B41,tbLancamentoAtrasos[Data],"="&amp;Q$9),0))</f>
        <v/>
      </c>
      <c r="R41" s="40" t="str">
        <f>IF($B41="","",IFERROR(SUMIFS(tbLancamentoAtrasos[Qde Horas],tbLancamentoAtrasos[Funcionário],$B41,tbLancamentoAtrasos[Data],"="&amp;R$9),0))</f>
        <v/>
      </c>
      <c r="S41" s="40" t="str">
        <f>IF($B41="","",IFERROR(SUMIFS(tbLancamentoAtrasos[Qde Horas],tbLancamentoAtrasos[Funcionário],$B41,tbLancamentoAtrasos[Data],"="&amp;S$9),0))</f>
        <v/>
      </c>
      <c r="T41" s="40" t="str">
        <f>IF($B41="","",IFERROR(SUMIFS(tbLancamentoAtrasos[Qde Horas],tbLancamentoAtrasos[Funcionário],$B41,tbLancamentoAtrasos[Data],"="&amp;T$9),0))</f>
        <v/>
      </c>
      <c r="U41" s="40" t="str">
        <f>IF($B41="","",IFERROR(SUMIFS(tbLancamentoAtrasos[Qde Horas],tbLancamentoAtrasos[Funcionário],$B41,tbLancamentoAtrasos[Data],"="&amp;U$9),0))</f>
        <v/>
      </c>
      <c r="V41" s="40" t="str">
        <f>IF($B41="","",IFERROR(SUMIFS(tbLancamentoAtrasos[Qde Horas],tbLancamentoAtrasos[Funcionário],$B41,tbLancamentoAtrasos[Data],"="&amp;V$9),0))</f>
        <v/>
      </c>
      <c r="W41" s="40" t="str">
        <f>IF($B41="","",IFERROR(SUMIFS(tbLancamentoAtrasos[Qde Horas],tbLancamentoAtrasos[Funcionário],$B41,tbLancamentoAtrasos[Data],"="&amp;W$9),0))</f>
        <v/>
      </c>
      <c r="X41" s="40" t="str">
        <f>IF($B41="","",IFERROR(SUMIFS(tbLancamentoAtrasos[Qde Horas],tbLancamentoAtrasos[Funcionário],$B41,tbLancamentoAtrasos[Data],"="&amp;X$9),0))</f>
        <v/>
      </c>
      <c r="Y41" s="40" t="str">
        <f>IF($B41="","",IFERROR(SUMIFS(tbLancamentoAtrasos[Qde Horas],tbLancamentoAtrasos[Funcionário],$B41,tbLancamentoAtrasos[Data],"="&amp;Y$9),0))</f>
        <v/>
      </c>
      <c r="Z41" s="40" t="str">
        <f>IF($B41="","",IFERROR(SUMIFS(tbLancamentoAtrasos[Qde Horas],tbLancamentoAtrasos[Funcionário],$B41,tbLancamentoAtrasos[Data],"="&amp;Z$9),0))</f>
        <v/>
      </c>
      <c r="AA41" s="40" t="str">
        <f>IF($B41="","",IFERROR(SUMIFS(tbLancamentoAtrasos[Qde Horas],tbLancamentoAtrasos[Funcionário],$B41,tbLancamentoAtrasos[Data],"="&amp;AA$9),0))</f>
        <v/>
      </c>
      <c r="AB41" s="40" t="str">
        <f>IF($B41="","",IFERROR(SUMIFS(tbLancamentoAtrasos[Qde Horas],tbLancamentoAtrasos[Funcionário],$B41,tbLancamentoAtrasos[Data],"="&amp;AB$9),0))</f>
        <v/>
      </c>
      <c r="AC41" s="40" t="str">
        <f>IF($B41="","",IFERROR(SUMIFS(tbLancamentoAtrasos[Qde Horas],tbLancamentoAtrasos[Funcionário],$B41,tbLancamentoAtrasos[Data],"="&amp;AC$9),0))</f>
        <v/>
      </c>
      <c r="AD41" s="40" t="str">
        <f>IF($B41="","",IFERROR(SUMIFS(tbLancamentoAtrasos[Qde Horas],tbLancamentoAtrasos[Funcionário],$B41,tbLancamentoAtrasos[Data],"="&amp;AD$9),0))</f>
        <v/>
      </c>
      <c r="AE41" s="40" t="str">
        <f>IF($B41="","",IFERROR(SUMIFS(tbLancamentoAtrasos[Qde Horas],tbLancamentoAtrasos[Funcionário],$B41,tbLancamentoAtrasos[Data],"="&amp;AE$9),0))</f>
        <v/>
      </c>
      <c r="AF41" s="40" t="str">
        <f>IF($B41="","",IFERROR(SUMIFS(tbLancamentoAtrasos[Qde Horas],tbLancamentoAtrasos[Funcionário],$B41,tbLancamentoAtrasos[Data],"="&amp;AF$9),0))</f>
        <v/>
      </c>
      <c r="AG41" s="40" t="str">
        <f>IF($B41="","",IFERROR(SUMIFS(tbLancamentoAtrasos[Qde Horas],tbLancamentoAtrasos[Funcionário],$B41,tbLancamentoAtrasos[Data],"="&amp;AG$9),0))</f>
        <v/>
      </c>
    </row>
    <row r="42" spans="1:33" ht="20.100000000000001" customHeight="1" x14ac:dyDescent="0.25">
      <c r="A42" s="23">
        <v>14</v>
      </c>
      <c r="B42" s="34" t="str">
        <f>IFERROR(INDEX(DinamicaMes!$A$2:$D$101,MATCH(LARGE(DinamicaMes!$C$2:$C$101,ResMes!$A24),DinamicaMes!$C$2:$C$101,0),1),"")</f>
        <v/>
      </c>
      <c r="C42" s="40" t="str">
        <f>IF($B42="","",IFERROR(SUMIFS(tbLancamentoAtrasos[Qde Horas],tbLancamentoAtrasos[Funcionário],$B42,tbLancamentoAtrasos[Data],"="&amp;C$9),0))</f>
        <v/>
      </c>
      <c r="D42" s="40" t="str">
        <f>IF($B42="","",IFERROR(SUMIFS(tbLancamentoAtrasos[Qde Horas],tbLancamentoAtrasos[Funcionário],$B42,tbLancamentoAtrasos[Data],"="&amp;D$9),0))</f>
        <v/>
      </c>
      <c r="E42" s="40" t="str">
        <f>IF($B42="","",IFERROR(SUMIFS(tbLancamentoAtrasos[Qde Horas],tbLancamentoAtrasos[Funcionário],$B42,tbLancamentoAtrasos[Data],"="&amp;E$9),0))</f>
        <v/>
      </c>
      <c r="F42" s="40" t="str">
        <f>IF($B42="","",IFERROR(SUMIFS(tbLancamentoAtrasos[Qde Horas],tbLancamentoAtrasos[Funcionário],$B42,tbLancamentoAtrasos[Data],"="&amp;F$9),0))</f>
        <v/>
      </c>
      <c r="G42" s="40" t="str">
        <f>IF($B42="","",IFERROR(SUMIFS(tbLancamentoAtrasos[Qde Horas],tbLancamentoAtrasos[Funcionário],$B42,tbLancamentoAtrasos[Data],"="&amp;G$9),0))</f>
        <v/>
      </c>
      <c r="H42" s="40" t="str">
        <f>IF($B42="","",IFERROR(SUMIFS(tbLancamentoAtrasos[Qde Horas],tbLancamentoAtrasos[Funcionário],$B42,tbLancamentoAtrasos[Data],"="&amp;H$9),0))</f>
        <v/>
      </c>
      <c r="I42" s="40" t="str">
        <f>IF($B42="","",IFERROR(SUMIFS(tbLancamentoAtrasos[Qde Horas],tbLancamentoAtrasos[Funcionário],$B42,tbLancamentoAtrasos[Data],"="&amp;I$9),0))</f>
        <v/>
      </c>
      <c r="J42" s="40" t="str">
        <f>IF($B42="","",IFERROR(SUMIFS(tbLancamentoAtrasos[Qde Horas],tbLancamentoAtrasos[Funcionário],$B42,tbLancamentoAtrasos[Data],"="&amp;J$9),0))</f>
        <v/>
      </c>
      <c r="K42" s="40" t="str">
        <f>IF($B42="","",IFERROR(SUMIFS(tbLancamentoAtrasos[Qde Horas],tbLancamentoAtrasos[Funcionário],$B42,tbLancamentoAtrasos[Data],"="&amp;K$9),0))</f>
        <v/>
      </c>
      <c r="L42" s="40" t="str">
        <f>IF($B42="","",IFERROR(SUMIFS(tbLancamentoAtrasos[Qde Horas],tbLancamentoAtrasos[Funcionário],$B42,tbLancamentoAtrasos[Data],"="&amp;L$9),0))</f>
        <v/>
      </c>
      <c r="M42" s="40" t="str">
        <f>IF($B42="","",IFERROR(SUMIFS(tbLancamentoAtrasos[Qde Horas],tbLancamentoAtrasos[Funcionário],$B42,tbLancamentoAtrasos[Data],"="&amp;M$9),0))</f>
        <v/>
      </c>
      <c r="N42" s="40" t="str">
        <f>IF($B42="","",IFERROR(SUMIFS(tbLancamentoAtrasos[Qde Horas],tbLancamentoAtrasos[Funcionário],$B42,tbLancamentoAtrasos[Data],"="&amp;N$9),0))</f>
        <v/>
      </c>
      <c r="O42" s="40" t="str">
        <f>IF($B42="","",IFERROR(SUMIFS(tbLancamentoAtrasos[Qde Horas],tbLancamentoAtrasos[Funcionário],$B42,tbLancamentoAtrasos[Data],"="&amp;O$9),0))</f>
        <v/>
      </c>
      <c r="P42" s="40" t="str">
        <f>IF($B42="","",IFERROR(SUMIFS(tbLancamentoAtrasos[Qde Horas],tbLancamentoAtrasos[Funcionário],$B42,tbLancamentoAtrasos[Data],"="&amp;P$9),0))</f>
        <v/>
      </c>
      <c r="Q42" s="40" t="str">
        <f>IF($B42="","",IFERROR(SUMIFS(tbLancamentoAtrasos[Qde Horas],tbLancamentoAtrasos[Funcionário],$B42,tbLancamentoAtrasos[Data],"="&amp;Q$9),0))</f>
        <v/>
      </c>
      <c r="R42" s="40" t="str">
        <f>IF($B42="","",IFERROR(SUMIFS(tbLancamentoAtrasos[Qde Horas],tbLancamentoAtrasos[Funcionário],$B42,tbLancamentoAtrasos[Data],"="&amp;R$9),0))</f>
        <v/>
      </c>
      <c r="S42" s="40" t="str">
        <f>IF($B42="","",IFERROR(SUMIFS(tbLancamentoAtrasos[Qde Horas],tbLancamentoAtrasos[Funcionário],$B42,tbLancamentoAtrasos[Data],"="&amp;S$9),0))</f>
        <v/>
      </c>
      <c r="T42" s="40" t="str">
        <f>IF($B42="","",IFERROR(SUMIFS(tbLancamentoAtrasos[Qde Horas],tbLancamentoAtrasos[Funcionário],$B42,tbLancamentoAtrasos[Data],"="&amp;T$9),0))</f>
        <v/>
      </c>
      <c r="U42" s="40" t="str">
        <f>IF($B42="","",IFERROR(SUMIFS(tbLancamentoAtrasos[Qde Horas],tbLancamentoAtrasos[Funcionário],$B42,tbLancamentoAtrasos[Data],"="&amp;U$9),0))</f>
        <v/>
      </c>
      <c r="V42" s="40" t="str">
        <f>IF($B42="","",IFERROR(SUMIFS(tbLancamentoAtrasos[Qde Horas],tbLancamentoAtrasos[Funcionário],$B42,tbLancamentoAtrasos[Data],"="&amp;V$9),0))</f>
        <v/>
      </c>
      <c r="W42" s="40" t="str">
        <f>IF($B42="","",IFERROR(SUMIFS(tbLancamentoAtrasos[Qde Horas],tbLancamentoAtrasos[Funcionário],$B42,tbLancamentoAtrasos[Data],"="&amp;W$9),0))</f>
        <v/>
      </c>
      <c r="X42" s="40" t="str">
        <f>IF($B42="","",IFERROR(SUMIFS(tbLancamentoAtrasos[Qde Horas],tbLancamentoAtrasos[Funcionário],$B42,tbLancamentoAtrasos[Data],"="&amp;X$9),0))</f>
        <v/>
      </c>
      <c r="Y42" s="40" t="str">
        <f>IF($B42="","",IFERROR(SUMIFS(tbLancamentoAtrasos[Qde Horas],tbLancamentoAtrasos[Funcionário],$B42,tbLancamentoAtrasos[Data],"="&amp;Y$9),0))</f>
        <v/>
      </c>
      <c r="Z42" s="40" t="str">
        <f>IF($B42="","",IFERROR(SUMIFS(tbLancamentoAtrasos[Qde Horas],tbLancamentoAtrasos[Funcionário],$B42,tbLancamentoAtrasos[Data],"="&amp;Z$9),0))</f>
        <v/>
      </c>
      <c r="AA42" s="40" t="str">
        <f>IF($B42="","",IFERROR(SUMIFS(tbLancamentoAtrasos[Qde Horas],tbLancamentoAtrasos[Funcionário],$B42,tbLancamentoAtrasos[Data],"="&amp;AA$9),0))</f>
        <v/>
      </c>
      <c r="AB42" s="40" t="str">
        <f>IF($B42="","",IFERROR(SUMIFS(tbLancamentoAtrasos[Qde Horas],tbLancamentoAtrasos[Funcionário],$B42,tbLancamentoAtrasos[Data],"="&amp;AB$9),0))</f>
        <v/>
      </c>
      <c r="AC42" s="40" t="str">
        <f>IF($B42="","",IFERROR(SUMIFS(tbLancamentoAtrasos[Qde Horas],tbLancamentoAtrasos[Funcionário],$B42,tbLancamentoAtrasos[Data],"="&amp;AC$9),0))</f>
        <v/>
      </c>
      <c r="AD42" s="40" t="str">
        <f>IF($B42="","",IFERROR(SUMIFS(tbLancamentoAtrasos[Qde Horas],tbLancamentoAtrasos[Funcionário],$B42,tbLancamentoAtrasos[Data],"="&amp;AD$9),0))</f>
        <v/>
      </c>
      <c r="AE42" s="40" t="str">
        <f>IF($B42="","",IFERROR(SUMIFS(tbLancamentoAtrasos[Qde Horas],tbLancamentoAtrasos[Funcionário],$B42,tbLancamentoAtrasos[Data],"="&amp;AE$9),0))</f>
        <v/>
      </c>
      <c r="AF42" s="40" t="str">
        <f>IF($B42="","",IFERROR(SUMIFS(tbLancamentoAtrasos[Qde Horas],tbLancamentoAtrasos[Funcionário],$B42,tbLancamentoAtrasos[Data],"="&amp;AF$9),0))</f>
        <v/>
      </c>
      <c r="AG42" s="40" t="str">
        <f>IF($B42="","",IFERROR(SUMIFS(tbLancamentoAtrasos[Qde Horas],tbLancamentoAtrasos[Funcionário],$B42,tbLancamentoAtrasos[Data],"="&amp;AG$9),0))</f>
        <v/>
      </c>
    </row>
    <row r="43" spans="1:33" ht="20.100000000000001" customHeight="1" x14ac:dyDescent="0.25">
      <c r="A43" s="23">
        <v>15</v>
      </c>
      <c r="B43" s="34" t="str">
        <f>IFERROR(INDEX(DinamicaMes!$A$2:$D$101,MATCH(LARGE(DinamicaMes!$C$2:$C$101,ResMes!$A25),DinamicaMes!$C$2:$C$101,0),1),"")</f>
        <v/>
      </c>
      <c r="C43" s="40" t="str">
        <f>IF($B43="","",IFERROR(SUMIFS(tbLancamentoAtrasos[Qde Horas],tbLancamentoAtrasos[Funcionário],$B43,tbLancamentoAtrasos[Data],"="&amp;C$9),0))</f>
        <v/>
      </c>
      <c r="D43" s="40" t="str">
        <f>IF($B43="","",IFERROR(SUMIFS(tbLancamentoAtrasos[Qde Horas],tbLancamentoAtrasos[Funcionário],$B43,tbLancamentoAtrasos[Data],"="&amp;D$9),0))</f>
        <v/>
      </c>
      <c r="E43" s="40" t="str">
        <f>IF($B43="","",IFERROR(SUMIFS(tbLancamentoAtrasos[Qde Horas],tbLancamentoAtrasos[Funcionário],$B43,tbLancamentoAtrasos[Data],"="&amp;E$9),0))</f>
        <v/>
      </c>
      <c r="F43" s="40" t="str">
        <f>IF($B43="","",IFERROR(SUMIFS(tbLancamentoAtrasos[Qde Horas],tbLancamentoAtrasos[Funcionário],$B43,tbLancamentoAtrasos[Data],"="&amp;F$9),0))</f>
        <v/>
      </c>
      <c r="G43" s="40" t="str">
        <f>IF($B43="","",IFERROR(SUMIFS(tbLancamentoAtrasos[Qde Horas],tbLancamentoAtrasos[Funcionário],$B43,tbLancamentoAtrasos[Data],"="&amp;G$9),0))</f>
        <v/>
      </c>
      <c r="H43" s="40" t="str">
        <f>IF($B43="","",IFERROR(SUMIFS(tbLancamentoAtrasos[Qde Horas],tbLancamentoAtrasos[Funcionário],$B43,tbLancamentoAtrasos[Data],"="&amp;H$9),0))</f>
        <v/>
      </c>
      <c r="I43" s="40" t="str">
        <f>IF($B43="","",IFERROR(SUMIFS(tbLancamentoAtrasos[Qde Horas],tbLancamentoAtrasos[Funcionário],$B43,tbLancamentoAtrasos[Data],"="&amp;I$9),0))</f>
        <v/>
      </c>
      <c r="J43" s="40" t="str">
        <f>IF($B43="","",IFERROR(SUMIFS(tbLancamentoAtrasos[Qde Horas],tbLancamentoAtrasos[Funcionário],$B43,tbLancamentoAtrasos[Data],"="&amp;J$9),0))</f>
        <v/>
      </c>
      <c r="K43" s="40" t="str">
        <f>IF($B43="","",IFERROR(SUMIFS(tbLancamentoAtrasos[Qde Horas],tbLancamentoAtrasos[Funcionário],$B43,tbLancamentoAtrasos[Data],"="&amp;K$9),0))</f>
        <v/>
      </c>
      <c r="L43" s="40" t="str">
        <f>IF($B43="","",IFERROR(SUMIFS(tbLancamentoAtrasos[Qde Horas],tbLancamentoAtrasos[Funcionário],$B43,tbLancamentoAtrasos[Data],"="&amp;L$9),0))</f>
        <v/>
      </c>
      <c r="M43" s="40" t="str">
        <f>IF($B43="","",IFERROR(SUMIFS(tbLancamentoAtrasos[Qde Horas],tbLancamentoAtrasos[Funcionário],$B43,tbLancamentoAtrasos[Data],"="&amp;M$9),0))</f>
        <v/>
      </c>
      <c r="N43" s="40" t="str">
        <f>IF($B43="","",IFERROR(SUMIFS(tbLancamentoAtrasos[Qde Horas],tbLancamentoAtrasos[Funcionário],$B43,tbLancamentoAtrasos[Data],"="&amp;N$9),0))</f>
        <v/>
      </c>
      <c r="O43" s="40" t="str">
        <f>IF($B43="","",IFERROR(SUMIFS(tbLancamentoAtrasos[Qde Horas],tbLancamentoAtrasos[Funcionário],$B43,tbLancamentoAtrasos[Data],"="&amp;O$9),0))</f>
        <v/>
      </c>
      <c r="P43" s="40" t="str">
        <f>IF($B43="","",IFERROR(SUMIFS(tbLancamentoAtrasos[Qde Horas],tbLancamentoAtrasos[Funcionário],$B43,tbLancamentoAtrasos[Data],"="&amp;P$9),0))</f>
        <v/>
      </c>
      <c r="Q43" s="40" t="str">
        <f>IF($B43="","",IFERROR(SUMIFS(tbLancamentoAtrasos[Qde Horas],tbLancamentoAtrasos[Funcionário],$B43,tbLancamentoAtrasos[Data],"="&amp;Q$9),0))</f>
        <v/>
      </c>
      <c r="R43" s="40" t="str">
        <f>IF($B43="","",IFERROR(SUMIFS(tbLancamentoAtrasos[Qde Horas],tbLancamentoAtrasos[Funcionário],$B43,tbLancamentoAtrasos[Data],"="&amp;R$9),0))</f>
        <v/>
      </c>
      <c r="S43" s="40" t="str">
        <f>IF($B43="","",IFERROR(SUMIFS(tbLancamentoAtrasos[Qde Horas],tbLancamentoAtrasos[Funcionário],$B43,tbLancamentoAtrasos[Data],"="&amp;S$9),0))</f>
        <v/>
      </c>
      <c r="T43" s="40" t="str">
        <f>IF($B43="","",IFERROR(SUMIFS(tbLancamentoAtrasos[Qde Horas],tbLancamentoAtrasos[Funcionário],$B43,tbLancamentoAtrasos[Data],"="&amp;T$9),0))</f>
        <v/>
      </c>
      <c r="U43" s="40" t="str">
        <f>IF($B43="","",IFERROR(SUMIFS(tbLancamentoAtrasos[Qde Horas],tbLancamentoAtrasos[Funcionário],$B43,tbLancamentoAtrasos[Data],"="&amp;U$9),0))</f>
        <v/>
      </c>
      <c r="V43" s="40" t="str">
        <f>IF($B43="","",IFERROR(SUMIFS(tbLancamentoAtrasos[Qde Horas],tbLancamentoAtrasos[Funcionário],$B43,tbLancamentoAtrasos[Data],"="&amp;V$9),0))</f>
        <v/>
      </c>
      <c r="W43" s="40" t="str">
        <f>IF($B43="","",IFERROR(SUMIFS(tbLancamentoAtrasos[Qde Horas],tbLancamentoAtrasos[Funcionário],$B43,tbLancamentoAtrasos[Data],"="&amp;W$9),0))</f>
        <v/>
      </c>
      <c r="X43" s="40" t="str">
        <f>IF($B43="","",IFERROR(SUMIFS(tbLancamentoAtrasos[Qde Horas],tbLancamentoAtrasos[Funcionário],$B43,tbLancamentoAtrasos[Data],"="&amp;X$9),0))</f>
        <v/>
      </c>
      <c r="Y43" s="40" t="str">
        <f>IF($B43="","",IFERROR(SUMIFS(tbLancamentoAtrasos[Qde Horas],tbLancamentoAtrasos[Funcionário],$B43,tbLancamentoAtrasos[Data],"="&amp;Y$9),0))</f>
        <v/>
      </c>
      <c r="Z43" s="40" t="str">
        <f>IF($B43="","",IFERROR(SUMIFS(tbLancamentoAtrasos[Qde Horas],tbLancamentoAtrasos[Funcionário],$B43,tbLancamentoAtrasos[Data],"="&amp;Z$9),0))</f>
        <v/>
      </c>
      <c r="AA43" s="40" t="str">
        <f>IF($B43="","",IFERROR(SUMIFS(tbLancamentoAtrasos[Qde Horas],tbLancamentoAtrasos[Funcionário],$B43,tbLancamentoAtrasos[Data],"="&amp;AA$9),0))</f>
        <v/>
      </c>
      <c r="AB43" s="40" t="str">
        <f>IF($B43="","",IFERROR(SUMIFS(tbLancamentoAtrasos[Qde Horas],tbLancamentoAtrasos[Funcionário],$B43,tbLancamentoAtrasos[Data],"="&amp;AB$9),0))</f>
        <v/>
      </c>
      <c r="AC43" s="40" t="str">
        <f>IF($B43="","",IFERROR(SUMIFS(tbLancamentoAtrasos[Qde Horas],tbLancamentoAtrasos[Funcionário],$B43,tbLancamentoAtrasos[Data],"="&amp;AC$9),0))</f>
        <v/>
      </c>
      <c r="AD43" s="40" t="str">
        <f>IF($B43="","",IFERROR(SUMIFS(tbLancamentoAtrasos[Qde Horas],tbLancamentoAtrasos[Funcionário],$B43,tbLancamentoAtrasos[Data],"="&amp;AD$9),0))</f>
        <v/>
      </c>
      <c r="AE43" s="40" t="str">
        <f>IF($B43="","",IFERROR(SUMIFS(tbLancamentoAtrasos[Qde Horas],tbLancamentoAtrasos[Funcionário],$B43,tbLancamentoAtrasos[Data],"="&amp;AE$9),0))</f>
        <v/>
      </c>
      <c r="AF43" s="40" t="str">
        <f>IF($B43="","",IFERROR(SUMIFS(tbLancamentoAtrasos[Qde Horas],tbLancamentoAtrasos[Funcionário],$B43,tbLancamentoAtrasos[Data],"="&amp;AF$9),0))</f>
        <v/>
      </c>
      <c r="AG43" s="40" t="str">
        <f>IF($B43="","",IFERROR(SUMIFS(tbLancamentoAtrasos[Qde Horas],tbLancamentoAtrasos[Funcionário],$B43,tbLancamentoAtrasos[Data],"="&amp;AG$9),0))</f>
        <v/>
      </c>
    </row>
    <row r="44" spans="1:33" ht="20.100000000000001" customHeight="1" x14ac:dyDescent="0.25"/>
    <row r="45" spans="1:33" ht="20.100000000000001" customHeight="1" x14ac:dyDescent="0.25">
      <c r="B45" s="28" t="str">
        <f>IF(SUM(C47:AG61)=0,"Não houve saídas antecipadas em "&amp;$J$6&amp;" de "&amp;$C$6,"Os 15 funcionário com mais horas de saída antecipada em "&amp;$J$6&amp;" de "&amp;$C$6)</f>
        <v>Os 15 funcionário com mais horas de saída antecipada em Maio de 2023</v>
      </c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</row>
    <row r="46" spans="1:33" ht="20.100000000000001" customHeight="1" x14ac:dyDescent="0.25">
      <c r="B46" s="32" t="s">
        <v>46</v>
      </c>
      <c r="C46" s="33">
        <v>1</v>
      </c>
      <c r="D46" s="33">
        <v>2</v>
      </c>
      <c r="E46" s="33">
        <v>3</v>
      </c>
      <c r="F46" s="33">
        <v>4</v>
      </c>
      <c r="G46" s="33">
        <v>5</v>
      </c>
      <c r="H46" s="33">
        <v>6</v>
      </c>
      <c r="I46" s="33">
        <v>7</v>
      </c>
      <c r="J46" s="33">
        <v>8</v>
      </c>
      <c r="K46" s="33">
        <v>9</v>
      </c>
      <c r="L46" s="33">
        <v>10</v>
      </c>
      <c r="M46" s="33">
        <v>11</v>
      </c>
      <c r="N46" s="33">
        <v>12</v>
      </c>
      <c r="O46" s="33">
        <v>13</v>
      </c>
      <c r="P46" s="33">
        <v>14</v>
      </c>
      <c r="Q46" s="33">
        <v>15</v>
      </c>
      <c r="R46" s="33">
        <v>16</v>
      </c>
      <c r="S46" s="33">
        <v>17</v>
      </c>
      <c r="T46" s="33">
        <v>18</v>
      </c>
      <c r="U46" s="33">
        <v>19</v>
      </c>
      <c r="V46" s="33">
        <v>20</v>
      </c>
      <c r="W46" s="33">
        <v>21</v>
      </c>
      <c r="X46" s="33">
        <v>22</v>
      </c>
      <c r="Y46" s="33">
        <v>23</v>
      </c>
      <c r="Z46" s="33">
        <v>24</v>
      </c>
      <c r="AA46" s="33">
        <v>25</v>
      </c>
      <c r="AB46" s="33">
        <v>26</v>
      </c>
      <c r="AC46" s="33">
        <v>27</v>
      </c>
      <c r="AD46" s="33">
        <v>28</v>
      </c>
      <c r="AE46" s="33">
        <v>29</v>
      </c>
      <c r="AF46" s="33">
        <v>30</v>
      </c>
      <c r="AG46" s="33">
        <v>31</v>
      </c>
    </row>
    <row r="47" spans="1:33" ht="20.100000000000001" customHeight="1" x14ac:dyDescent="0.25">
      <c r="A47" s="23">
        <v>1</v>
      </c>
      <c r="B47" s="34" t="str">
        <f>IFERROR(INDEX(DinamicaMes!$A$2:$D$101,MATCH(LARGE(DinamicaMes!$D$2:$D$101,ResMes!$A11),DinamicaMes!$D$2:$D$101,0),1),"")</f>
        <v>Bertrano de Tal</v>
      </c>
      <c r="C47" s="40">
        <f>IF($B47="","",IFERROR(SUMIFS(tbLancamentoAntecipada[Qde Horas],tbLancamentoAntecipada[Funcionário],$B47,tbLancamentoAntecipada[Data],"="&amp;C$9),0))</f>
        <v>0</v>
      </c>
      <c r="D47" s="40">
        <f>IF($B47="","",IFERROR(SUMIFS(tbLancamentoAntecipada[Qde Horas],tbLancamentoAntecipada[Funcionário],$B47,tbLancamentoAntecipada[Data],"="&amp;D$9),0))</f>
        <v>0</v>
      </c>
      <c r="E47" s="40">
        <f>IF($B47="","",IFERROR(SUMIFS(tbLancamentoAntecipada[Qde Horas],tbLancamentoAntecipada[Funcionário],$B47,tbLancamentoAntecipada[Data],"="&amp;E$9),0))</f>
        <v>0</v>
      </c>
      <c r="F47" s="40">
        <f>IF($B47="","",IFERROR(SUMIFS(tbLancamentoAntecipada[Qde Horas],tbLancamentoAntecipada[Funcionário],$B47,tbLancamentoAntecipada[Data],"="&amp;F$9),0))</f>
        <v>0</v>
      </c>
      <c r="G47" s="40">
        <f>IF($B47="","",IFERROR(SUMIFS(tbLancamentoAntecipada[Qde Horas],tbLancamentoAntecipada[Funcionário],$B47,tbLancamentoAntecipada[Data],"="&amp;G$9),0))</f>
        <v>0</v>
      </c>
      <c r="H47" s="40">
        <f>IF($B47="","",IFERROR(SUMIFS(tbLancamentoAntecipada[Qde Horas],tbLancamentoAntecipada[Funcionário],$B47,tbLancamentoAntecipada[Data],"="&amp;H$9),0))</f>
        <v>0</v>
      </c>
      <c r="I47" s="40">
        <f>IF($B47="","",IFERROR(SUMIFS(tbLancamentoAntecipada[Qde Horas],tbLancamentoAntecipada[Funcionário],$B47,tbLancamentoAntecipada[Data],"="&amp;I$9),0))</f>
        <v>0</v>
      </c>
      <c r="J47" s="40">
        <f>IF($B47="","",IFERROR(SUMIFS(tbLancamentoAntecipada[Qde Horas],tbLancamentoAntecipada[Funcionário],$B47,tbLancamentoAntecipada[Data],"="&amp;J$9),0))</f>
        <v>0</v>
      </c>
      <c r="K47" s="40">
        <f>IF($B47="","",IFERROR(SUMIFS(tbLancamentoAntecipada[Qde Horas],tbLancamentoAntecipada[Funcionário],$B47,tbLancamentoAntecipada[Data],"="&amp;K$9),0))</f>
        <v>0</v>
      </c>
      <c r="L47" s="40">
        <f>IF($B47="","",IFERROR(SUMIFS(tbLancamentoAntecipada[Qde Horas],tbLancamentoAntecipada[Funcionário],$B47,tbLancamentoAntecipada[Data],"="&amp;L$9),0))</f>
        <v>0</v>
      </c>
      <c r="M47" s="40">
        <f>IF($B47="","",IFERROR(SUMIFS(tbLancamentoAntecipada[Qde Horas],tbLancamentoAntecipada[Funcionário],$B47,tbLancamentoAntecipada[Data],"="&amp;M$9),0))</f>
        <v>0</v>
      </c>
      <c r="N47" s="40">
        <f>IF($B47="","",IFERROR(SUMIFS(tbLancamentoAntecipada[Qde Horas],tbLancamentoAntecipada[Funcionário],$B47,tbLancamentoAntecipada[Data],"="&amp;N$9),0))</f>
        <v>0</v>
      </c>
      <c r="O47" s="40">
        <f>IF($B47="","",IFERROR(SUMIFS(tbLancamentoAntecipada[Qde Horas],tbLancamentoAntecipada[Funcionário],$B47,tbLancamentoAntecipada[Data],"="&amp;O$9),0))</f>
        <v>0</v>
      </c>
      <c r="P47" s="40">
        <f>IF($B47="","",IFERROR(SUMIFS(tbLancamentoAntecipada[Qde Horas],tbLancamentoAntecipada[Funcionário],$B47,tbLancamentoAntecipada[Data],"="&amp;P$9),0))</f>
        <v>0</v>
      </c>
      <c r="Q47" s="40">
        <f>IF($B47="","",IFERROR(SUMIFS(tbLancamentoAntecipada[Qde Horas],tbLancamentoAntecipada[Funcionário],$B47,tbLancamentoAntecipada[Data],"="&amp;Q$9),0))</f>
        <v>0</v>
      </c>
      <c r="R47" s="40">
        <f>IF($B47="","",IFERROR(SUMIFS(tbLancamentoAntecipada[Qde Horas],tbLancamentoAntecipada[Funcionário],$B47,tbLancamentoAntecipada[Data],"="&amp;R$9),0))</f>
        <v>0</v>
      </c>
      <c r="S47" s="40">
        <f>IF($B47="","",IFERROR(SUMIFS(tbLancamentoAntecipada[Qde Horas],tbLancamentoAntecipada[Funcionário],$B47,tbLancamentoAntecipada[Data],"="&amp;S$9),0))</f>
        <v>1</v>
      </c>
      <c r="T47" s="40">
        <f>IF($B47="","",IFERROR(SUMIFS(tbLancamentoAntecipada[Qde Horas],tbLancamentoAntecipada[Funcionário],$B47,tbLancamentoAntecipada[Data],"="&amp;T$9),0))</f>
        <v>0</v>
      </c>
      <c r="U47" s="40">
        <f>IF($B47="","",IFERROR(SUMIFS(tbLancamentoAntecipada[Qde Horas],tbLancamentoAntecipada[Funcionário],$B47,tbLancamentoAntecipada[Data],"="&amp;U$9),0))</f>
        <v>0</v>
      </c>
      <c r="V47" s="40">
        <f>IF($B47="","",IFERROR(SUMIFS(tbLancamentoAntecipada[Qde Horas],tbLancamentoAntecipada[Funcionário],$B47,tbLancamentoAntecipada[Data],"="&amp;V$9),0))</f>
        <v>0</v>
      </c>
      <c r="W47" s="40">
        <f>IF($B47="","",IFERROR(SUMIFS(tbLancamentoAntecipada[Qde Horas],tbLancamentoAntecipada[Funcionário],$B47,tbLancamentoAntecipada[Data],"="&amp;W$9),0))</f>
        <v>0</v>
      </c>
      <c r="X47" s="40">
        <f>IF($B47="","",IFERROR(SUMIFS(tbLancamentoAntecipada[Qde Horas],tbLancamentoAntecipada[Funcionário],$B47,tbLancamentoAntecipada[Data],"="&amp;X$9),0))</f>
        <v>0</v>
      </c>
      <c r="Y47" s="40">
        <f>IF($B47="","",IFERROR(SUMIFS(tbLancamentoAntecipada[Qde Horas],tbLancamentoAntecipada[Funcionário],$B47,tbLancamentoAntecipada[Data],"="&amp;Y$9),0))</f>
        <v>0</v>
      </c>
      <c r="Z47" s="40">
        <f>IF($B47="","",IFERROR(SUMIFS(tbLancamentoAntecipada[Qde Horas],tbLancamentoAntecipada[Funcionário],$B47,tbLancamentoAntecipada[Data],"="&amp;Z$9),0))</f>
        <v>0</v>
      </c>
      <c r="AA47" s="40">
        <f>IF($B47="","",IFERROR(SUMIFS(tbLancamentoAntecipada[Qde Horas],tbLancamentoAntecipada[Funcionário],$B47,tbLancamentoAntecipada[Data],"="&amp;AA$9),0))</f>
        <v>0</v>
      </c>
      <c r="AB47" s="40">
        <f>IF($B47="","",IFERROR(SUMIFS(tbLancamentoAntecipada[Qde Horas],tbLancamentoAntecipada[Funcionário],$B47,tbLancamentoAntecipada[Data],"="&amp;AB$9),0))</f>
        <v>0</v>
      </c>
      <c r="AC47" s="40">
        <f>IF($B47="","",IFERROR(SUMIFS(tbLancamentoAntecipada[Qde Horas],tbLancamentoAntecipada[Funcionário],$B47,tbLancamentoAntecipada[Data],"="&amp;AC$9),0))</f>
        <v>0</v>
      </c>
      <c r="AD47" s="40">
        <f>IF($B47="","",IFERROR(SUMIFS(tbLancamentoAntecipada[Qde Horas],tbLancamentoAntecipada[Funcionário],$B47,tbLancamentoAntecipada[Data],"="&amp;AD$9),0))</f>
        <v>0</v>
      </c>
      <c r="AE47" s="40">
        <f>IF($B47="","",IFERROR(SUMIFS(tbLancamentoAntecipada[Qde Horas],tbLancamentoAntecipada[Funcionário],$B47,tbLancamentoAntecipada[Data],"="&amp;AE$9),0))</f>
        <v>0</v>
      </c>
      <c r="AF47" s="40">
        <f>IF($B47="","",IFERROR(SUMIFS(tbLancamentoAntecipada[Qde Horas],tbLancamentoAntecipada[Funcionário],$B47,tbLancamentoAntecipada[Data],"="&amp;AF$9),0))</f>
        <v>0</v>
      </c>
      <c r="AG47" s="40">
        <f>IF($B47="","",IFERROR(SUMIFS(tbLancamentoAntecipada[Qde Horas],tbLancamentoAntecipada[Funcionário],$B47,tbLancamentoAntecipada[Data],"="&amp;AG$9),0))</f>
        <v>0</v>
      </c>
    </row>
    <row r="48" spans="1:33" ht="20.100000000000001" customHeight="1" x14ac:dyDescent="0.25">
      <c r="A48" s="23">
        <v>2</v>
      </c>
      <c r="B48" s="34" t="str">
        <f>IFERROR(INDEX(DinamicaMes!$A$2:$D$101,MATCH(LARGE(DinamicaMes!$D$2:$D$101,ResMes!$A12),DinamicaMes!$D$2:$D$101,0),1),"")</f>
        <v/>
      </c>
      <c r="C48" s="40" t="str">
        <f>IF($B48="","",IFERROR(SUMIFS(tbLancamentoAntecipada[Qde Horas],tbLancamentoAntecipada[Funcionário],$B48,tbLancamentoAntecipada[Data],"="&amp;C$9),0))</f>
        <v/>
      </c>
      <c r="D48" s="40" t="str">
        <f>IF($B48="","",IFERROR(SUMIFS(tbLancamentoAntecipada[Qde Horas],tbLancamentoAntecipada[Funcionário],$B48,tbLancamentoAntecipada[Data],"="&amp;D$9),0))</f>
        <v/>
      </c>
      <c r="E48" s="40" t="str">
        <f>IF($B48="","",IFERROR(SUMIFS(tbLancamentoAntecipada[Qde Horas],tbLancamentoAntecipada[Funcionário],$B48,tbLancamentoAntecipada[Data],"="&amp;E$9),0))</f>
        <v/>
      </c>
      <c r="F48" s="40" t="str">
        <f>IF($B48="","",IFERROR(SUMIFS(tbLancamentoAntecipada[Qde Horas],tbLancamentoAntecipada[Funcionário],$B48,tbLancamentoAntecipada[Data],"="&amp;F$9),0))</f>
        <v/>
      </c>
      <c r="G48" s="40" t="str">
        <f>IF($B48="","",IFERROR(SUMIFS(tbLancamentoAntecipada[Qde Horas],tbLancamentoAntecipada[Funcionário],$B48,tbLancamentoAntecipada[Data],"="&amp;G$9),0))</f>
        <v/>
      </c>
      <c r="H48" s="40" t="str">
        <f>IF($B48="","",IFERROR(SUMIFS(tbLancamentoAntecipada[Qde Horas],tbLancamentoAntecipada[Funcionário],$B48,tbLancamentoAntecipada[Data],"="&amp;H$9),0))</f>
        <v/>
      </c>
      <c r="I48" s="40" t="str">
        <f>IF($B48="","",IFERROR(SUMIFS(tbLancamentoAntecipada[Qde Horas],tbLancamentoAntecipada[Funcionário],$B48,tbLancamentoAntecipada[Data],"="&amp;I$9),0))</f>
        <v/>
      </c>
      <c r="J48" s="40" t="str">
        <f>IF($B48="","",IFERROR(SUMIFS(tbLancamentoAntecipada[Qde Horas],tbLancamentoAntecipada[Funcionário],$B48,tbLancamentoAntecipada[Data],"="&amp;J$9),0))</f>
        <v/>
      </c>
      <c r="K48" s="40" t="str">
        <f>IF($B48="","",IFERROR(SUMIFS(tbLancamentoAntecipada[Qde Horas],tbLancamentoAntecipada[Funcionário],$B48,tbLancamentoAntecipada[Data],"="&amp;K$9),0))</f>
        <v/>
      </c>
      <c r="L48" s="40" t="str">
        <f>IF($B48="","",IFERROR(SUMIFS(tbLancamentoAntecipada[Qde Horas],tbLancamentoAntecipada[Funcionário],$B48,tbLancamentoAntecipada[Data],"="&amp;L$9),0))</f>
        <v/>
      </c>
      <c r="M48" s="40" t="str">
        <f>IF($B48="","",IFERROR(SUMIFS(tbLancamentoAntecipada[Qde Horas],tbLancamentoAntecipada[Funcionário],$B48,tbLancamentoAntecipada[Data],"="&amp;M$9),0))</f>
        <v/>
      </c>
      <c r="N48" s="40" t="str">
        <f>IF($B48="","",IFERROR(SUMIFS(tbLancamentoAntecipada[Qde Horas],tbLancamentoAntecipada[Funcionário],$B48,tbLancamentoAntecipada[Data],"="&amp;N$9),0))</f>
        <v/>
      </c>
      <c r="O48" s="40" t="str">
        <f>IF($B48="","",IFERROR(SUMIFS(tbLancamentoAntecipada[Qde Horas],tbLancamentoAntecipada[Funcionário],$B48,tbLancamentoAntecipada[Data],"="&amp;O$9),0))</f>
        <v/>
      </c>
      <c r="P48" s="40" t="str">
        <f>IF($B48="","",IFERROR(SUMIFS(tbLancamentoAntecipada[Qde Horas],tbLancamentoAntecipada[Funcionário],$B48,tbLancamentoAntecipada[Data],"="&amp;P$9),0))</f>
        <v/>
      </c>
      <c r="Q48" s="40" t="str">
        <f>IF($B48="","",IFERROR(SUMIFS(tbLancamentoAntecipada[Qde Horas],tbLancamentoAntecipada[Funcionário],$B48,tbLancamentoAntecipada[Data],"="&amp;Q$9),0))</f>
        <v/>
      </c>
      <c r="R48" s="40" t="str">
        <f>IF($B48="","",IFERROR(SUMIFS(tbLancamentoAntecipada[Qde Horas],tbLancamentoAntecipada[Funcionário],$B48,tbLancamentoAntecipada[Data],"="&amp;R$9),0))</f>
        <v/>
      </c>
      <c r="S48" s="40" t="str">
        <f>IF($B48="","",IFERROR(SUMIFS(tbLancamentoAntecipada[Qde Horas],tbLancamentoAntecipada[Funcionário],$B48,tbLancamentoAntecipada[Data],"="&amp;S$9),0))</f>
        <v/>
      </c>
      <c r="T48" s="40" t="str">
        <f>IF($B48="","",IFERROR(SUMIFS(tbLancamentoAntecipada[Qde Horas],tbLancamentoAntecipada[Funcionário],$B48,tbLancamentoAntecipada[Data],"="&amp;T$9),0))</f>
        <v/>
      </c>
      <c r="U48" s="40" t="str">
        <f>IF($B48="","",IFERROR(SUMIFS(tbLancamentoAntecipada[Qde Horas],tbLancamentoAntecipada[Funcionário],$B48,tbLancamentoAntecipada[Data],"="&amp;U$9),0))</f>
        <v/>
      </c>
      <c r="V48" s="40" t="str">
        <f>IF($B48="","",IFERROR(SUMIFS(tbLancamentoAntecipada[Qde Horas],tbLancamentoAntecipada[Funcionário],$B48,tbLancamentoAntecipada[Data],"="&amp;V$9),0))</f>
        <v/>
      </c>
      <c r="W48" s="40" t="str">
        <f>IF($B48="","",IFERROR(SUMIFS(tbLancamentoAntecipada[Qde Horas],tbLancamentoAntecipada[Funcionário],$B48,tbLancamentoAntecipada[Data],"="&amp;W$9),0))</f>
        <v/>
      </c>
      <c r="X48" s="40" t="str">
        <f>IF($B48="","",IFERROR(SUMIFS(tbLancamentoAntecipada[Qde Horas],tbLancamentoAntecipada[Funcionário],$B48,tbLancamentoAntecipada[Data],"="&amp;X$9),0))</f>
        <v/>
      </c>
      <c r="Y48" s="40" t="str">
        <f>IF($B48="","",IFERROR(SUMIFS(tbLancamentoAntecipada[Qde Horas],tbLancamentoAntecipada[Funcionário],$B48,tbLancamentoAntecipada[Data],"="&amp;Y$9),0))</f>
        <v/>
      </c>
      <c r="Z48" s="40" t="str">
        <f>IF($B48="","",IFERROR(SUMIFS(tbLancamentoAntecipada[Qde Horas],tbLancamentoAntecipada[Funcionário],$B48,tbLancamentoAntecipada[Data],"="&amp;Z$9),0))</f>
        <v/>
      </c>
      <c r="AA48" s="40" t="str">
        <f>IF($B48="","",IFERROR(SUMIFS(tbLancamentoAntecipada[Qde Horas],tbLancamentoAntecipada[Funcionário],$B48,tbLancamentoAntecipada[Data],"="&amp;AA$9),0))</f>
        <v/>
      </c>
      <c r="AB48" s="40" t="str">
        <f>IF($B48="","",IFERROR(SUMIFS(tbLancamentoAntecipada[Qde Horas],tbLancamentoAntecipada[Funcionário],$B48,tbLancamentoAntecipada[Data],"="&amp;AB$9),0))</f>
        <v/>
      </c>
      <c r="AC48" s="40" t="str">
        <f>IF($B48="","",IFERROR(SUMIFS(tbLancamentoAntecipada[Qde Horas],tbLancamentoAntecipada[Funcionário],$B48,tbLancamentoAntecipada[Data],"="&amp;AC$9),0))</f>
        <v/>
      </c>
      <c r="AD48" s="40" t="str">
        <f>IF($B48="","",IFERROR(SUMIFS(tbLancamentoAntecipada[Qde Horas],tbLancamentoAntecipada[Funcionário],$B48,tbLancamentoAntecipada[Data],"="&amp;AD$9),0))</f>
        <v/>
      </c>
      <c r="AE48" s="40" t="str">
        <f>IF($B48="","",IFERROR(SUMIFS(tbLancamentoAntecipada[Qde Horas],tbLancamentoAntecipada[Funcionário],$B48,tbLancamentoAntecipada[Data],"="&amp;AE$9),0))</f>
        <v/>
      </c>
      <c r="AF48" s="40" t="str">
        <f>IF($B48="","",IFERROR(SUMIFS(tbLancamentoAntecipada[Qde Horas],tbLancamentoAntecipada[Funcionário],$B48,tbLancamentoAntecipada[Data],"="&amp;AF$9),0))</f>
        <v/>
      </c>
      <c r="AG48" s="40" t="str">
        <f>IF($B48="","",IFERROR(SUMIFS(tbLancamentoAntecipada[Qde Horas],tbLancamentoAntecipada[Funcionário],$B48,tbLancamentoAntecipada[Data],"="&amp;AG$9),0))</f>
        <v/>
      </c>
    </row>
    <row r="49" spans="1:33" ht="20.100000000000001" customHeight="1" x14ac:dyDescent="0.25">
      <c r="A49" s="23">
        <v>3</v>
      </c>
      <c r="B49" s="34" t="str">
        <f>IFERROR(INDEX(DinamicaMes!$A$2:$D$101,MATCH(LARGE(DinamicaMes!$D$2:$D$101,ResMes!$A13),DinamicaMes!$D$2:$D$101,0),1),"")</f>
        <v/>
      </c>
      <c r="C49" s="40" t="str">
        <f>IF($B49="","",IFERROR(SUMIFS(tbLancamentoAntecipada[Qde Horas],tbLancamentoAntecipada[Funcionário],$B49,tbLancamentoAntecipada[Data],"="&amp;C$9),0))</f>
        <v/>
      </c>
      <c r="D49" s="40" t="str">
        <f>IF($B49="","",IFERROR(SUMIFS(tbLancamentoAntecipada[Qde Horas],tbLancamentoAntecipada[Funcionário],$B49,tbLancamentoAntecipada[Data],"="&amp;D$9),0))</f>
        <v/>
      </c>
      <c r="E49" s="40" t="str">
        <f>IF($B49="","",IFERROR(SUMIFS(tbLancamentoAntecipada[Qde Horas],tbLancamentoAntecipada[Funcionário],$B49,tbLancamentoAntecipada[Data],"="&amp;E$9),0))</f>
        <v/>
      </c>
      <c r="F49" s="40" t="str">
        <f>IF($B49="","",IFERROR(SUMIFS(tbLancamentoAntecipada[Qde Horas],tbLancamentoAntecipada[Funcionário],$B49,tbLancamentoAntecipada[Data],"="&amp;F$9),0))</f>
        <v/>
      </c>
      <c r="G49" s="40" t="str">
        <f>IF($B49="","",IFERROR(SUMIFS(tbLancamentoAntecipada[Qde Horas],tbLancamentoAntecipada[Funcionário],$B49,tbLancamentoAntecipada[Data],"="&amp;G$9),0))</f>
        <v/>
      </c>
      <c r="H49" s="40" t="str">
        <f>IF($B49="","",IFERROR(SUMIFS(tbLancamentoAntecipada[Qde Horas],tbLancamentoAntecipada[Funcionário],$B49,tbLancamentoAntecipada[Data],"="&amp;H$9),0))</f>
        <v/>
      </c>
      <c r="I49" s="40" t="str">
        <f>IF($B49="","",IFERROR(SUMIFS(tbLancamentoAntecipada[Qde Horas],tbLancamentoAntecipada[Funcionário],$B49,tbLancamentoAntecipada[Data],"="&amp;I$9),0))</f>
        <v/>
      </c>
      <c r="J49" s="40" t="str">
        <f>IF($B49="","",IFERROR(SUMIFS(tbLancamentoAntecipada[Qde Horas],tbLancamentoAntecipada[Funcionário],$B49,tbLancamentoAntecipada[Data],"="&amp;J$9),0))</f>
        <v/>
      </c>
      <c r="K49" s="40" t="str">
        <f>IF($B49="","",IFERROR(SUMIFS(tbLancamentoAntecipada[Qde Horas],tbLancamentoAntecipada[Funcionário],$B49,tbLancamentoAntecipada[Data],"="&amp;K$9),0))</f>
        <v/>
      </c>
      <c r="L49" s="40" t="str">
        <f>IF($B49="","",IFERROR(SUMIFS(tbLancamentoAntecipada[Qde Horas],tbLancamentoAntecipada[Funcionário],$B49,tbLancamentoAntecipada[Data],"="&amp;L$9),0))</f>
        <v/>
      </c>
      <c r="M49" s="40" t="str">
        <f>IF($B49="","",IFERROR(SUMIFS(tbLancamentoAntecipada[Qde Horas],tbLancamentoAntecipada[Funcionário],$B49,tbLancamentoAntecipada[Data],"="&amp;M$9),0))</f>
        <v/>
      </c>
      <c r="N49" s="40" t="str">
        <f>IF($B49="","",IFERROR(SUMIFS(tbLancamentoAntecipada[Qde Horas],tbLancamentoAntecipada[Funcionário],$B49,tbLancamentoAntecipada[Data],"="&amp;N$9),0))</f>
        <v/>
      </c>
      <c r="O49" s="40" t="str">
        <f>IF($B49="","",IFERROR(SUMIFS(tbLancamentoAntecipada[Qde Horas],tbLancamentoAntecipada[Funcionário],$B49,tbLancamentoAntecipada[Data],"="&amp;O$9),0))</f>
        <v/>
      </c>
      <c r="P49" s="40" t="str">
        <f>IF($B49="","",IFERROR(SUMIFS(tbLancamentoAntecipada[Qde Horas],tbLancamentoAntecipada[Funcionário],$B49,tbLancamentoAntecipada[Data],"="&amp;P$9),0))</f>
        <v/>
      </c>
      <c r="Q49" s="40" t="str">
        <f>IF($B49="","",IFERROR(SUMIFS(tbLancamentoAntecipada[Qde Horas],tbLancamentoAntecipada[Funcionário],$B49,tbLancamentoAntecipada[Data],"="&amp;Q$9),0))</f>
        <v/>
      </c>
      <c r="R49" s="40" t="str">
        <f>IF($B49="","",IFERROR(SUMIFS(tbLancamentoAntecipada[Qde Horas],tbLancamentoAntecipada[Funcionário],$B49,tbLancamentoAntecipada[Data],"="&amp;R$9),0))</f>
        <v/>
      </c>
      <c r="S49" s="40" t="str">
        <f>IF($B49="","",IFERROR(SUMIFS(tbLancamentoAntecipada[Qde Horas],tbLancamentoAntecipada[Funcionário],$B49,tbLancamentoAntecipada[Data],"="&amp;S$9),0))</f>
        <v/>
      </c>
      <c r="T49" s="40" t="str">
        <f>IF($B49="","",IFERROR(SUMIFS(tbLancamentoAntecipada[Qde Horas],tbLancamentoAntecipada[Funcionário],$B49,tbLancamentoAntecipada[Data],"="&amp;T$9),0))</f>
        <v/>
      </c>
      <c r="U49" s="40" t="str">
        <f>IF($B49="","",IFERROR(SUMIFS(tbLancamentoAntecipada[Qde Horas],tbLancamentoAntecipada[Funcionário],$B49,tbLancamentoAntecipada[Data],"="&amp;U$9),0))</f>
        <v/>
      </c>
      <c r="V49" s="40" t="str">
        <f>IF($B49="","",IFERROR(SUMIFS(tbLancamentoAntecipada[Qde Horas],tbLancamentoAntecipada[Funcionário],$B49,tbLancamentoAntecipada[Data],"="&amp;V$9),0))</f>
        <v/>
      </c>
      <c r="W49" s="40" t="str">
        <f>IF($B49="","",IFERROR(SUMIFS(tbLancamentoAntecipada[Qde Horas],tbLancamentoAntecipada[Funcionário],$B49,tbLancamentoAntecipada[Data],"="&amp;W$9),0))</f>
        <v/>
      </c>
      <c r="X49" s="40" t="str">
        <f>IF($B49="","",IFERROR(SUMIFS(tbLancamentoAntecipada[Qde Horas],tbLancamentoAntecipada[Funcionário],$B49,tbLancamentoAntecipada[Data],"="&amp;X$9),0))</f>
        <v/>
      </c>
      <c r="Y49" s="40" t="str">
        <f>IF($B49="","",IFERROR(SUMIFS(tbLancamentoAntecipada[Qde Horas],tbLancamentoAntecipada[Funcionário],$B49,tbLancamentoAntecipada[Data],"="&amp;Y$9),0))</f>
        <v/>
      </c>
      <c r="Z49" s="40" t="str">
        <f>IF($B49="","",IFERROR(SUMIFS(tbLancamentoAntecipada[Qde Horas],tbLancamentoAntecipada[Funcionário],$B49,tbLancamentoAntecipada[Data],"="&amp;Z$9),0))</f>
        <v/>
      </c>
      <c r="AA49" s="40" t="str">
        <f>IF($B49="","",IFERROR(SUMIFS(tbLancamentoAntecipada[Qde Horas],tbLancamentoAntecipada[Funcionário],$B49,tbLancamentoAntecipada[Data],"="&amp;AA$9),0))</f>
        <v/>
      </c>
      <c r="AB49" s="40" t="str">
        <f>IF($B49="","",IFERROR(SUMIFS(tbLancamentoAntecipada[Qde Horas],tbLancamentoAntecipada[Funcionário],$B49,tbLancamentoAntecipada[Data],"="&amp;AB$9),0))</f>
        <v/>
      </c>
      <c r="AC49" s="40" t="str">
        <f>IF($B49="","",IFERROR(SUMIFS(tbLancamentoAntecipada[Qde Horas],tbLancamentoAntecipada[Funcionário],$B49,tbLancamentoAntecipada[Data],"="&amp;AC$9),0))</f>
        <v/>
      </c>
      <c r="AD49" s="40" t="str">
        <f>IF($B49="","",IFERROR(SUMIFS(tbLancamentoAntecipada[Qde Horas],tbLancamentoAntecipada[Funcionário],$B49,tbLancamentoAntecipada[Data],"="&amp;AD$9),0))</f>
        <v/>
      </c>
      <c r="AE49" s="40" t="str">
        <f>IF($B49="","",IFERROR(SUMIFS(tbLancamentoAntecipada[Qde Horas],tbLancamentoAntecipada[Funcionário],$B49,tbLancamentoAntecipada[Data],"="&amp;AE$9),0))</f>
        <v/>
      </c>
      <c r="AF49" s="40" t="str">
        <f>IF($B49="","",IFERROR(SUMIFS(tbLancamentoAntecipada[Qde Horas],tbLancamentoAntecipada[Funcionário],$B49,tbLancamentoAntecipada[Data],"="&amp;AF$9),0))</f>
        <v/>
      </c>
      <c r="AG49" s="40" t="str">
        <f>IF($B49="","",IFERROR(SUMIFS(tbLancamentoAntecipada[Qde Horas],tbLancamentoAntecipada[Funcionário],$B49,tbLancamentoAntecipada[Data],"="&amp;AG$9),0))</f>
        <v/>
      </c>
    </row>
    <row r="50" spans="1:33" ht="20.100000000000001" customHeight="1" x14ac:dyDescent="0.25">
      <c r="A50" s="23">
        <v>4</v>
      </c>
      <c r="B50" s="34" t="str">
        <f>IFERROR(INDEX(DinamicaMes!$A$2:$D$101,MATCH(LARGE(DinamicaMes!$D$2:$D$101,ResMes!$A14),DinamicaMes!$D$2:$D$101,0),1),"")</f>
        <v/>
      </c>
      <c r="C50" s="40" t="str">
        <f>IF($B50="","",IFERROR(SUMIFS(tbLancamentoAntecipada[Qde Horas],tbLancamentoAntecipada[Funcionário],$B50,tbLancamentoAntecipada[Data],"="&amp;C$9),0))</f>
        <v/>
      </c>
      <c r="D50" s="40" t="str">
        <f>IF($B50="","",IFERROR(SUMIFS(tbLancamentoAntecipada[Qde Horas],tbLancamentoAntecipada[Funcionário],$B50,tbLancamentoAntecipada[Data],"="&amp;D$9),0))</f>
        <v/>
      </c>
      <c r="E50" s="40" t="str">
        <f>IF($B50="","",IFERROR(SUMIFS(tbLancamentoAntecipada[Qde Horas],tbLancamentoAntecipada[Funcionário],$B50,tbLancamentoAntecipada[Data],"="&amp;E$9),0))</f>
        <v/>
      </c>
      <c r="F50" s="40" t="str">
        <f>IF($B50="","",IFERROR(SUMIFS(tbLancamentoAntecipada[Qde Horas],tbLancamentoAntecipada[Funcionário],$B50,tbLancamentoAntecipada[Data],"="&amp;F$9),0))</f>
        <v/>
      </c>
      <c r="G50" s="40" t="str">
        <f>IF($B50="","",IFERROR(SUMIFS(tbLancamentoAntecipada[Qde Horas],tbLancamentoAntecipada[Funcionário],$B50,tbLancamentoAntecipada[Data],"="&amp;G$9),0))</f>
        <v/>
      </c>
      <c r="H50" s="40" t="str">
        <f>IF($B50="","",IFERROR(SUMIFS(tbLancamentoAntecipada[Qde Horas],tbLancamentoAntecipada[Funcionário],$B50,tbLancamentoAntecipada[Data],"="&amp;H$9),0))</f>
        <v/>
      </c>
      <c r="I50" s="40" t="str">
        <f>IF($B50="","",IFERROR(SUMIFS(tbLancamentoAntecipada[Qde Horas],tbLancamentoAntecipada[Funcionário],$B50,tbLancamentoAntecipada[Data],"="&amp;I$9),0))</f>
        <v/>
      </c>
      <c r="J50" s="40" t="str">
        <f>IF($B50="","",IFERROR(SUMIFS(tbLancamentoAntecipada[Qde Horas],tbLancamentoAntecipada[Funcionário],$B50,tbLancamentoAntecipada[Data],"="&amp;J$9),0))</f>
        <v/>
      </c>
      <c r="K50" s="40" t="str">
        <f>IF($B50="","",IFERROR(SUMIFS(tbLancamentoAntecipada[Qde Horas],tbLancamentoAntecipada[Funcionário],$B50,tbLancamentoAntecipada[Data],"="&amp;K$9),0))</f>
        <v/>
      </c>
      <c r="L50" s="40" t="str">
        <f>IF($B50="","",IFERROR(SUMIFS(tbLancamentoAntecipada[Qde Horas],tbLancamentoAntecipada[Funcionário],$B50,tbLancamentoAntecipada[Data],"="&amp;L$9),0))</f>
        <v/>
      </c>
      <c r="M50" s="40" t="str">
        <f>IF($B50="","",IFERROR(SUMIFS(tbLancamentoAntecipada[Qde Horas],tbLancamentoAntecipada[Funcionário],$B50,tbLancamentoAntecipada[Data],"="&amp;M$9),0))</f>
        <v/>
      </c>
      <c r="N50" s="40" t="str">
        <f>IF($B50="","",IFERROR(SUMIFS(tbLancamentoAntecipada[Qde Horas],tbLancamentoAntecipada[Funcionário],$B50,tbLancamentoAntecipada[Data],"="&amp;N$9),0))</f>
        <v/>
      </c>
      <c r="O50" s="40" t="str">
        <f>IF($B50="","",IFERROR(SUMIFS(tbLancamentoAntecipada[Qde Horas],tbLancamentoAntecipada[Funcionário],$B50,tbLancamentoAntecipada[Data],"="&amp;O$9),0))</f>
        <v/>
      </c>
      <c r="P50" s="40" t="str">
        <f>IF($B50="","",IFERROR(SUMIFS(tbLancamentoAntecipada[Qde Horas],tbLancamentoAntecipada[Funcionário],$B50,tbLancamentoAntecipada[Data],"="&amp;P$9),0))</f>
        <v/>
      </c>
      <c r="Q50" s="40" t="str">
        <f>IF($B50="","",IFERROR(SUMIFS(tbLancamentoAntecipada[Qde Horas],tbLancamentoAntecipada[Funcionário],$B50,tbLancamentoAntecipada[Data],"="&amp;Q$9),0))</f>
        <v/>
      </c>
      <c r="R50" s="40" t="str">
        <f>IF($B50="","",IFERROR(SUMIFS(tbLancamentoAntecipada[Qde Horas],tbLancamentoAntecipada[Funcionário],$B50,tbLancamentoAntecipada[Data],"="&amp;R$9),0))</f>
        <v/>
      </c>
      <c r="S50" s="40" t="str">
        <f>IF($B50="","",IFERROR(SUMIFS(tbLancamentoAntecipada[Qde Horas],tbLancamentoAntecipada[Funcionário],$B50,tbLancamentoAntecipada[Data],"="&amp;S$9),0))</f>
        <v/>
      </c>
      <c r="T50" s="40" t="str">
        <f>IF($B50="","",IFERROR(SUMIFS(tbLancamentoAntecipada[Qde Horas],tbLancamentoAntecipada[Funcionário],$B50,tbLancamentoAntecipada[Data],"="&amp;T$9),0))</f>
        <v/>
      </c>
      <c r="U50" s="40" t="str">
        <f>IF($B50="","",IFERROR(SUMIFS(tbLancamentoAntecipada[Qde Horas],tbLancamentoAntecipada[Funcionário],$B50,tbLancamentoAntecipada[Data],"="&amp;U$9),0))</f>
        <v/>
      </c>
      <c r="V50" s="40" t="str">
        <f>IF($B50="","",IFERROR(SUMIFS(tbLancamentoAntecipada[Qde Horas],tbLancamentoAntecipada[Funcionário],$B50,tbLancamentoAntecipada[Data],"="&amp;V$9),0))</f>
        <v/>
      </c>
      <c r="W50" s="40" t="str">
        <f>IF($B50="","",IFERROR(SUMIFS(tbLancamentoAntecipada[Qde Horas],tbLancamentoAntecipada[Funcionário],$B50,tbLancamentoAntecipada[Data],"="&amp;W$9),0))</f>
        <v/>
      </c>
      <c r="X50" s="40" t="str">
        <f>IF($B50="","",IFERROR(SUMIFS(tbLancamentoAntecipada[Qde Horas],tbLancamentoAntecipada[Funcionário],$B50,tbLancamentoAntecipada[Data],"="&amp;X$9),0))</f>
        <v/>
      </c>
      <c r="Y50" s="40" t="str">
        <f>IF($B50="","",IFERROR(SUMIFS(tbLancamentoAntecipada[Qde Horas],tbLancamentoAntecipada[Funcionário],$B50,tbLancamentoAntecipada[Data],"="&amp;Y$9),0))</f>
        <v/>
      </c>
      <c r="Z50" s="40" t="str">
        <f>IF($B50="","",IFERROR(SUMIFS(tbLancamentoAntecipada[Qde Horas],tbLancamentoAntecipada[Funcionário],$B50,tbLancamentoAntecipada[Data],"="&amp;Z$9),0))</f>
        <v/>
      </c>
      <c r="AA50" s="40" t="str">
        <f>IF($B50="","",IFERROR(SUMIFS(tbLancamentoAntecipada[Qde Horas],tbLancamentoAntecipada[Funcionário],$B50,tbLancamentoAntecipada[Data],"="&amp;AA$9),0))</f>
        <v/>
      </c>
      <c r="AB50" s="40" t="str">
        <f>IF($B50="","",IFERROR(SUMIFS(tbLancamentoAntecipada[Qde Horas],tbLancamentoAntecipada[Funcionário],$B50,tbLancamentoAntecipada[Data],"="&amp;AB$9),0))</f>
        <v/>
      </c>
      <c r="AC50" s="40" t="str">
        <f>IF($B50="","",IFERROR(SUMIFS(tbLancamentoAntecipada[Qde Horas],tbLancamentoAntecipada[Funcionário],$B50,tbLancamentoAntecipada[Data],"="&amp;AC$9),0))</f>
        <v/>
      </c>
      <c r="AD50" s="40" t="str">
        <f>IF($B50="","",IFERROR(SUMIFS(tbLancamentoAntecipada[Qde Horas],tbLancamentoAntecipada[Funcionário],$B50,tbLancamentoAntecipada[Data],"="&amp;AD$9),0))</f>
        <v/>
      </c>
      <c r="AE50" s="40" t="str">
        <f>IF($B50="","",IFERROR(SUMIFS(tbLancamentoAntecipada[Qde Horas],tbLancamentoAntecipada[Funcionário],$B50,tbLancamentoAntecipada[Data],"="&amp;AE$9),0))</f>
        <v/>
      </c>
      <c r="AF50" s="40" t="str">
        <f>IF($B50="","",IFERROR(SUMIFS(tbLancamentoAntecipada[Qde Horas],tbLancamentoAntecipada[Funcionário],$B50,tbLancamentoAntecipada[Data],"="&amp;AF$9),0))</f>
        <v/>
      </c>
      <c r="AG50" s="40" t="str">
        <f>IF($B50="","",IFERROR(SUMIFS(tbLancamentoAntecipada[Qde Horas],tbLancamentoAntecipada[Funcionário],$B50,tbLancamentoAntecipada[Data],"="&amp;AG$9),0))</f>
        <v/>
      </c>
    </row>
    <row r="51" spans="1:33" ht="20.100000000000001" customHeight="1" x14ac:dyDescent="0.25">
      <c r="A51" s="23">
        <v>5</v>
      </c>
      <c r="B51" s="34" t="str">
        <f>IFERROR(INDEX(DinamicaMes!$A$2:$D$101,MATCH(LARGE(DinamicaMes!$D$2:$D$101,ResMes!$A15),DinamicaMes!$D$2:$D$101,0),1),"")</f>
        <v/>
      </c>
      <c r="C51" s="40" t="str">
        <f>IF($B51="","",IFERROR(SUMIFS(tbLancamentoAntecipada[Qde Horas],tbLancamentoAntecipada[Funcionário],$B51,tbLancamentoAntecipada[Data],"="&amp;C$9),0))</f>
        <v/>
      </c>
      <c r="D51" s="40" t="str">
        <f>IF($B51="","",IFERROR(SUMIFS(tbLancamentoAntecipada[Qde Horas],tbLancamentoAntecipada[Funcionário],$B51,tbLancamentoAntecipada[Data],"="&amp;D$9),0))</f>
        <v/>
      </c>
      <c r="E51" s="40" t="str">
        <f>IF($B51="","",IFERROR(SUMIFS(tbLancamentoAntecipada[Qde Horas],tbLancamentoAntecipada[Funcionário],$B51,tbLancamentoAntecipada[Data],"="&amp;E$9),0))</f>
        <v/>
      </c>
      <c r="F51" s="40" t="str">
        <f>IF($B51="","",IFERROR(SUMIFS(tbLancamentoAntecipada[Qde Horas],tbLancamentoAntecipada[Funcionário],$B51,tbLancamentoAntecipada[Data],"="&amp;F$9),0))</f>
        <v/>
      </c>
      <c r="G51" s="40" t="str">
        <f>IF($B51="","",IFERROR(SUMIFS(tbLancamentoAntecipada[Qde Horas],tbLancamentoAntecipada[Funcionário],$B51,tbLancamentoAntecipada[Data],"="&amp;G$9),0))</f>
        <v/>
      </c>
      <c r="H51" s="40" t="str">
        <f>IF($B51="","",IFERROR(SUMIFS(tbLancamentoAntecipada[Qde Horas],tbLancamentoAntecipada[Funcionário],$B51,tbLancamentoAntecipada[Data],"="&amp;H$9),0))</f>
        <v/>
      </c>
      <c r="I51" s="40" t="str">
        <f>IF($B51="","",IFERROR(SUMIFS(tbLancamentoAntecipada[Qde Horas],tbLancamentoAntecipada[Funcionário],$B51,tbLancamentoAntecipada[Data],"="&amp;I$9),0))</f>
        <v/>
      </c>
      <c r="J51" s="40" t="str">
        <f>IF($B51="","",IFERROR(SUMIFS(tbLancamentoAntecipada[Qde Horas],tbLancamentoAntecipada[Funcionário],$B51,tbLancamentoAntecipada[Data],"="&amp;J$9),0))</f>
        <v/>
      </c>
      <c r="K51" s="40" t="str">
        <f>IF($B51="","",IFERROR(SUMIFS(tbLancamentoAntecipada[Qde Horas],tbLancamentoAntecipada[Funcionário],$B51,tbLancamentoAntecipada[Data],"="&amp;K$9),0))</f>
        <v/>
      </c>
      <c r="L51" s="40" t="str">
        <f>IF($B51="","",IFERROR(SUMIFS(tbLancamentoAntecipada[Qde Horas],tbLancamentoAntecipada[Funcionário],$B51,tbLancamentoAntecipada[Data],"="&amp;L$9),0))</f>
        <v/>
      </c>
      <c r="M51" s="40" t="str">
        <f>IF($B51="","",IFERROR(SUMIFS(tbLancamentoAntecipada[Qde Horas],tbLancamentoAntecipada[Funcionário],$B51,tbLancamentoAntecipada[Data],"="&amp;M$9),0))</f>
        <v/>
      </c>
      <c r="N51" s="40" t="str">
        <f>IF($B51="","",IFERROR(SUMIFS(tbLancamentoAntecipada[Qde Horas],tbLancamentoAntecipada[Funcionário],$B51,tbLancamentoAntecipada[Data],"="&amp;N$9),0))</f>
        <v/>
      </c>
      <c r="O51" s="40" t="str">
        <f>IF($B51="","",IFERROR(SUMIFS(tbLancamentoAntecipada[Qde Horas],tbLancamentoAntecipada[Funcionário],$B51,tbLancamentoAntecipada[Data],"="&amp;O$9),0))</f>
        <v/>
      </c>
      <c r="P51" s="40" t="str">
        <f>IF($B51="","",IFERROR(SUMIFS(tbLancamentoAntecipada[Qde Horas],tbLancamentoAntecipada[Funcionário],$B51,tbLancamentoAntecipada[Data],"="&amp;P$9),0))</f>
        <v/>
      </c>
      <c r="Q51" s="40" t="str">
        <f>IF($B51="","",IFERROR(SUMIFS(tbLancamentoAntecipada[Qde Horas],tbLancamentoAntecipada[Funcionário],$B51,tbLancamentoAntecipada[Data],"="&amp;Q$9),0))</f>
        <v/>
      </c>
      <c r="R51" s="40" t="str">
        <f>IF($B51="","",IFERROR(SUMIFS(tbLancamentoAntecipada[Qde Horas],tbLancamentoAntecipada[Funcionário],$B51,tbLancamentoAntecipada[Data],"="&amp;R$9),0))</f>
        <v/>
      </c>
      <c r="S51" s="40" t="str">
        <f>IF($B51="","",IFERROR(SUMIFS(tbLancamentoAntecipada[Qde Horas],tbLancamentoAntecipada[Funcionário],$B51,tbLancamentoAntecipada[Data],"="&amp;S$9),0))</f>
        <v/>
      </c>
      <c r="T51" s="40" t="str">
        <f>IF($B51="","",IFERROR(SUMIFS(tbLancamentoAntecipada[Qde Horas],tbLancamentoAntecipada[Funcionário],$B51,tbLancamentoAntecipada[Data],"="&amp;T$9),0))</f>
        <v/>
      </c>
      <c r="U51" s="40" t="str">
        <f>IF($B51="","",IFERROR(SUMIFS(tbLancamentoAntecipada[Qde Horas],tbLancamentoAntecipada[Funcionário],$B51,tbLancamentoAntecipada[Data],"="&amp;U$9),0))</f>
        <v/>
      </c>
      <c r="V51" s="40" t="str">
        <f>IF($B51="","",IFERROR(SUMIFS(tbLancamentoAntecipada[Qde Horas],tbLancamentoAntecipada[Funcionário],$B51,tbLancamentoAntecipada[Data],"="&amp;V$9),0))</f>
        <v/>
      </c>
      <c r="W51" s="40" t="str">
        <f>IF($B51="","",IFERROR(SUMIFS(tbLancamentoAntecipada[Qde Horas],tbLancamentoAntecipada[Funcionário],$B51,tbLancamentoAntecipada[Data],"="&amp;W$9),0))</f>
        <v/>
      </c>
      <c r="X51" s="40" t="str">
        <f>IF($B51="","",IFERROR(SUMIFS(tbLancamentoAntecipada[Qde Horas],tbLancamentoAntecipada[Funcionário],$B51,tbLancamentoAntecipada[Data],"="&amp;X$9),0))</f>
        <v/>
      </c>
      <c r="Y51" s="40" t="str">
        <f>IF($B51="","",IFERROR(SUMIFS(tbLancamentoAntecipada[Qde Horas],tbLancamentoAntecipada[Funcionário],$B51,tbLancamentoAntecipada[Data],"="&amp;Y$9),0))</f>
        <v/>
      </c>
      <c r="Z51" s="40" t="str">
        <f>IF($B51="","",IFERROR(SUMIFS(tbLancamentoAntecipada[Qde Horas],tbLancamentoAntecipada[Funcionário],$B51,tbLancamentoAntecipada[Data],"="&amp;Z$9),0))</f>
        <v/>
      </c>
      <c r="AA51" s="40" t="str">
        <f>IF($B51="","",IFERROR(SUMIFS(tbLancamentoAntecipada[Qde Horas],tbLancamentoAntecipada[Funcionário],$B51,tbLancamentoAntecipada[Data],"="&amp;AA$9),0))</f>
        <v/>
      </c>
      <c r="AB51" s="40" t="str">
        <f>IF($B51="","",IFERROR(SUMIFS(tbLancamentoAntecipada[Qde Horas],tbLancamentoAntecipada[Funcionário],$B51,tbLancamentoAntecipada[Data],"="&amp;AB$9),0))</f>
        <v/>
      </c>
      <c r="AC51" s="40" t="str">
        <f>IF($B51="","",IFERROR(SUMIFS(tbLancamentoAntecipada[Qde Horas],tbLancamentoAntecipada[Funcionário],$B51,tbLancamentoAntecipada[Data],"="&amp;AC$9),0))</f>
        <v/>
      </c>
      <c r="AD51" s="40" t="str">
        <f>IF($B51="","",IFERROR(SUMIFS(tbLancamentoAntecipada[Qde Horas],tbLancamentoAntecipada[Funcionário],$B51,tbLancamentoAntecipada[Data],"="&amp;AD$9),0))</f>
        <v/>
      </c>
      <c r="AE51" s="40" t="str">
        <f>IF($B51="","",IFERROR(SUMIFS(tbLancamentoAntecipada[Qde Horas],tbLancamentoAntecipada[Funcionário],$B51,tbLancamentoAntecipada[Data],"="&amp;AE$9),0))</f>
        <v/>
      </c>
      <c r="AF51" s="40" t="str">
        <f>IF($B51="","",IFERROR(SUMIFS(tbLancamentoAntecipada[Qde Horas],tbLancamentoAntecipada[Funcionário],$B51,tbLancamentoAntecipada[Data],"="&amp;AF$9),0))</f>
        <v/>
      </c>
      <c r="AG51" s="40" t="str">
        <f>IF($B51="","",IFERROR(SUMIFS(tbLancamentoAntecipada[Qde Horas],tbLancamentoAntecipada[Funcionário],$B51,tbLancamentoAntecipada[Data],"="&amp;AG$9),0))</f>
        <v/>
      </c>
    </row>
    <row r="52" spans="1:33" ht="20.100000000000001" customHeight="1" x14ac:dyDescent="0.25">
      <c r="A52" s="23">
        <v>6</v>
      </c>
      <c r="B52" s="34" t="str">
        <f>IFERROR(INDEX(DinamicaMes!$A$2:$D$101,MATCH(LARGE(DinamicaMes!$D$2:$D$101,ResMes!$A16),DinamicaMes!$D$2:$D$101,0),1),"")</f>
        <v/>
      </c>
      <c r="C52" s="40" t="str">
        <f>IF($B52="","",IFERROR(SUMIFS(tbLancamentoAntecipada[Qde Horas],tbLancamentoAntecipada[Funcionário],$B52,tbLancamentoAntecipada[Data],"="&amp;C$9),0))</f>
        <v/>
      </c>
      <c r="D52" s="40" t="str">
        <f>IF($B52="","",IFERROR(SUMIFS(tbLancamentoAntecipada[Qde Horas],tbLancamentoAntecipada[Funcionário],$B52,tbLancamentoAntecipada[Data],"="&amp;D$9),0))</f>
        <v/>
      </c>
      <c r="E52" s="40" t="str">
        <f>IF($B52="","",IFERROR(SUMIFS(tbLancamentoAntecipada[Qde Horas],tbLancamentoAntecipada[Funcionário],$B52,tbLancamentoAntecipada[Data],"="&amp;E$9),0))</f>
        <v/>
      </c>
      <c r="F52" s="40" t="str">
        <f>IF($B52="","",IFERROR(SUMIFS(tbLancamentoAntecipada[Qde Horas],tbLancamentoAntecipada[Funcionário],$B52,tbLancamentoAntecipada[Data],"="&amp;F$9),0))</f>
        <v/>
      </c>
      <c r="G52" s="40" t="str">
        <f>IF($B52="","",IFERROR(SUMIFS(tbLancamentoAntecipada[Qde Horas],tbLancamentoAntecipada[Funcionário],$B52,tbLancamentoAntecipada[Data],"="&amp;G$9),0))</f>
        <v/>
      </c>
      <c r="H52" s="40" t="str">
        <f>IF($B52="","",IFERROR(SUMIFS(tbLancamentoAntecipada[Qde Horas],tbLancamentoAntecipada[Funcionário],$B52,tbLancamentoAntecipada[Data],"="&amp;H$9),0))</f>
        <v/>
      </c>
      <c r="I52" s="40" t="str">
        <f>IF($B52="","",IFERROR(SUMIFS(tbLancamentoAntecipada[Qde Horas],tbLancamentoAntecipada[Funcionário],$B52,tbLancamentoAntecipada[Data],"="&amp;I$9),0))</f>
        <v/>
      </c>
      <c r="J52" s="40" t="str">
        <f>IF($B52="","",IFERROR(SUMIFS(tbLancamentoAntecipada[Qde Horas],tbLancamentoAntecipada[Funcionário],$B52,tbLancamentoAntecipada[Data],"="&amp;J$9),0))</f>
        <v/>
      </c>
      <c r="K52" s="40" t="str">
        <f>IF($B52="","",IFERROR(SUMIFS(tbLancamentoAntecipada[Qde Horas],tbLancamentoAntecipada[Funcionário],$B52,tbLancamentoAntecipada[Data],"="&amp;K$9),0))</f>
        <v/>
      </c>
      <c r="L52" s="40" t="str">
        <f>IF($B52="","",IFERROR(SUMIFS(tbLancamentoAntecipada[Qde Horas],tbLancamentoAntecipada[Funcionário],$B52,tbLancamentoAntecipada[Data],"="&amp;L$9),0))</f>
        <v/>
      </c>
      <c r="M52" s="40" t="str">
        <f>IF($B52="","",IFERROR(SUMIFS(tbLancamentoAntecipada[Qde Horas],tbLancamentoAntecipada[Funcionário],$B52,tbLancamentoAntecipada[Data],"="&amp;M$9),0))</f>
        <v/>
      </c>
      <c r="N52" s="40" t="str">
        <f>IF($B52="","",IFERROR(SUMIFS(tbLancamentoAntecipada[Qde Horas],tbLancamentoAntecipada[Funcionário],$B52,tbLancamentoAntecipada[Data],"="&amp;N$9),0))</f>
        <v/>
      </c>
      <c r="O52" s="40" t="str">
        <f>IF($B52="","",IFERROR(SUMIFS(tbLancamentoAntecipada[Qde Horas],tbLancamentoAntecipada[Funcionário],$B52,tbLancamentoAntecipada[Data],"="&amp;O$9),0))</f>
        <v/>
      </c>
      <c r="P52" s="40" t="str">
        <f>IF($B52="","",IFERROR(SUMIFS(tbLancamentoAntecipada[Qde Horas],tbLancamentoAntecipada[Funcionário],$B52,tbLancamentoAntecipada[Data],"="&amp;P$9),0))</f>
        <v/>
      </c>
      <c r="Q52" s="40" t="str">
        <f>IF($B52="","",IFERROR(SUMIFS(tbLancamentoAntecipada[Qde Horas],tbLancamentoAntecipada[Funcionário],$B52,tbLancamentoAntecipada[Data],"="&amp;Q$9),0))</f>
        <v/>
      </c>
      <c r="R52" s="40" t="str">
        <f>IF($B52="","",IFERROR(SUMIFS(tbLancamentoAntecipada[Qde Horas],tbLancamentoAntecipada[Funcionário],$B52,tbLancamentoAntecipada[Data],"="&amp;R$9),0))</f>
        <v/>
      </c>
      <c r="S52" s="40" t="str">
        <f>IF($B52="","",IFERROR(SUMIFS(tbLancamentoAntecipada[Qde Horas],tbLancamentoAntecipada[Funcionário],$B52,tbLancamentoAntecipada[Data],"="&amp;S$9),0))</f>
        <v/>
      </c>
      <c r="T52" s="40" t="str">
        <f>IF($B52="","",IFERROR(SUMIFS(tbLancamentoAntecipada[Qde Horas],tbLancamentoAntecipada[Funcionário],$B52,tbLancamentoAntecipada[Data],"="&amp;T$9),0))</f>
        <v/>
      </c>
      <c r="U52" s="40" t="str">
        <f>IF($B52="","",IFERROR(SUMIFS(tbLancamentoAntecipada[Qde Horas],tbLancamentoAntecipada[Funcionário],$B52,tbLancamentoAntecipada[Data],"="&amp;U$9),0))</f>
        <v/>
      </c>
      <c r="V52" s="40" t="str">
        <f>IF($B52="","",IFERROR(SUMIFS(tbLancamentoAntecipada[Qde Horas],tbLancamentoAntecipada[Funcionário],$B52,tbLancamentoAntecipada[Data],"="&amp;V$9),0))</f>
        <v/>
      </c>
      <c r="W52" s="40" t="str">
        <f>IF($B52="","",IFERROR(SUMIFS(tbLancamentoAntecipada[Qde Horas],tbLancamentoAntecipada[Funcionário],$B52,tbLancamentoAntecipada[Data],"="&amp;W$9),0))</f>
        <v/>
      </c>
      <c r="X52" s="40" t="str">
        <f>IF($B52="","",IFERROR(SUMIFS(tbLancamentoAntecipada[Qde Horas],tbLancamentoAntecipada[Funcionário],$B52,tbLancamentoAntecipada[Data],"="&amp;X$9),0))</f>
        <v/>
      </c>
      <c r="Y52" s="40" t="str">
        <f>IF($B52="","",IFERROR(SUMIFS(tbLancamentoAntecipada[Qde Horas],tbLancamentoAntecipada[Funcionário],$B52,tbLancamentoAntecipada[Data],"="&amp;Y$9),0))</f>
        <v/>
      </c>
      <c r="Z52" s="40" t="str">
        <f>IF($B52="","",IFERROR(SUMIFS(tbLancamentoAntecipada[Qde Horas],tbLancamentoAntecipada[Funcionário],$B52,tbLancamentoAntecipada[Data],"="&amp;Z$9),0))</f>
        <v/>
      </c>
      <c r="AA52" s="40" t="str">
        <f>IF($B52="","",IFERROR(SUMIFS(tbLancamentoAntecipada[Qde Horas],tbLancamentoAntecipada[Funcionário],$B52,tbLancamentoAntecipada[Data],"="&amp;AA$9),0))</f>
        <v/>
      </c>
      <c r="AB52" s="40" t="str">
        <f>IF($B52="","",IFERROR(SUMIFS(tbLancamentoAntecipada[Qde Horas],tbLancamentoAntecipada[Funcionário],$B52,tbLancamentoAntecipada[Data],"="&amp;AB$9),0))</f>
        <v/>
      </c>
      <c r="AC52" s="40" t="str">
        <f>IF($B52="","",IFERROR(SUMIFS(tbLancamentoAntecipada[Qde Horas],tbLancamentoAntecipada[Funcionário],$B52,tbLancamentoAntecipada[Data],"="&amp;AC$9),0))</f>
        <v/>
      </c>
      <c r="AD52" s="40" t="str">
        <f>IF($B52="","",IFERROR(SUMIFS(tbLancamentoAntecipada[Qde Horas],tbLancamentoAntecipada[Funcionário],$B52,tbLancamentoAntecipada[Data],"="&amp;AD$9),0))</f>
        <v/>
      </c>
      <c r="AE52" s="40" t="str">
        <f>IF($B52="","",IFERROR(SUMIFS(tbLancamentoAntecipada[Qde Horas],tbLancamentoAntecipada[Funcionário],$B52,tbLancamentoAntecipada[Data],"="&amp;AE$9),0))</f>
        <v/>
      </c>
      <c r="AF52" s="40" t="str">
        <f>IF($B52="","",IFERROR(SUMIFS(tbLancamentoAntecipada[Qde Horas],tbLancamentoAntecipada[Funcionário],$B52,tbLancamentoAntecipada[Data],"="&amp;AF$9),0))</f>
        <v/>
      </c>
      <c r="AG52" s="40" t="str">
        <f>IF($B52="","",IFERROR(SUMIFS(tbLancamentoAntecipada[Qde Horas],tbLancamentoAntecipada[Funcionário],$B52,tbLancamentoAntecipada[Data],"="&amp;AG$9),0))</f>
        <v/>
      </c>
    </row>
    <row r="53" spans="1:33" ht="20.100000000000001" customHeight="1" x14ac:dyDescent="0.25">
      <c r="A53" s="23">
        <v>7</v>
      </c>
      <c r="B53" s="34" t="str">
        <f>IFERROR(INDEX(DinamicaMes!$A$2:$D$101,MATCH(LARGE(DinamicaMes!$D$2:$D$101,ResMes!$A17),DinamicaMes!$D$2:$D$101,0),1),"")</f>
        <v/>
      </c>
      <c r="C53" s="40" t="str">
        <f>IF($B53="","",IFERROR(SUMIFS(tbLancamentoAntecipada[Qde Horas],tbLancamentoAntecipada[Funcionário],$B53,tbLancamentoAntecipada[Data],"="&amp;C$9),0))</f>
        <v/>
      </c>
      <c r="D53" s="40" t="str">
        <f>IF($B53="","",IFERROR(SUMIFS(tbLancamentoAntecipada[Qde Horas],tbLancamentoAntecipada[Funcionário],$B53,tbLancamentoAntecipada[Data],"="&amp;D$9),0))</f>
        <v/>
      </c>
      <c r="E53" s="40" t="str">
        <f>IF($B53="","",IFERROR(SUMIFS(tbLancamentoAntecipada[Qde Horas],tbLancamentoAntecipada[Funcionário],$B53,tbLancamentoAntecipada[Data],"="&amp;E$9),0))</f>
        <v/>
      </c>
      <c r="F53" s="40" t="str">
        <f>IF($B53="","",IFERROR(SUMIFS(tbLancamentoAntecipada[Qde Horas],tbLancamentoAntecipada[Funcionário],$B53,tbLancamentoAntecipada[Data],"="&amp;F$9),0))</f>
        <v/>
      </c>
      <c r="G53" s="40" t="str">
        <f>IF($B53="","",IFERROR(SUMIFS(tbLancamentoAntecipada[Qde Horas],tbLancamentoAntecipada[Funcionário],$B53,tbLancamentoAntecipada[Data],"="&amp;G$9),0))</f>
        <v/>
      </c>
      <c r="H53" s="40" t="str">
        <f>IF($B53="","",IFERROR(SUMIFS(tbLancamentoAntecipada[Qde Horas],tbLancamentoAntecipada[Funcionário],$B53,tbLancamentoAntecipada[Data],"="&amp;H$9),0))</f>
        <v/>
      </c>
      <c r="I53" s="40" t="str">
        <f>IF($B53="","",IFERROR(SUMIFS(tbLancamentoAntecipada[Qde Horas],tbLancamentoAntecipada[Funcionário],$B53,tbLancamentoAntecipada[Data],"="&amp;I$9),0))</f>
        <v/>
      </c>
      <c r="J53" s="40" t="str">
        <f>IF($B53="","",IFERROR(SUMIFS(tbLancamentoAntecipada[Qde Horas],tbLancamentoAntecipada[Funcionário],$B53,tbLancamentoAntecipada[Data],"="&amp;J$9),0))</f>
        <v/>
      </c>
      <c r="K53" s="40" t="str">
        <f>IF($B53="","",IFERROR(SUMIFS(tbLancamentoAntecipada[Qde Horas],tbLancamentoAntecipada[Funcionário],$B53,tbLancamentoAntecipada[Data],"="&amp;K$9),0))</f>
        <v/>
      </c>
      <c r="L53" s="40" t="str">
        <f>IF($B53="","",IFERROR(SUMIFS(tbLancamentoAntecipada[Qde Horas],tbLancamentoAntecipada[Funcionário],$B53,tbLancamentoAntecipada[Data],"="&amp;L$9),0))</f>
        <v/>
      </c>
      <c r="M53" s="40" t="str">
        <f>IF($B53="","",IFERROR(SUMIFS(tbLancamentoAntecipada[Qde Horas],tbLancamentoAntecipada[Funcionário],$B53,tbLancamentoAntecipada[Data],"="&amp;M$9),0))</f>
        <v/>
      </c>
      <c r="N53" s="40" t="str">
        <f>IF($B53="","",IFERROR(SUMIFS(tbLancamentoAntecipada[Qde Horas],tbLancamentoAntecipada[Funcionário],$B53,tbLancamentoAntecipada[Data],"="&amp;N$9),0))</f>
        <v/>
      </c>
      <c r="O53" s="40" t="str">
        <f>IF($B53="","",IFERROR(SUMIFS(tbLancamentoAntecipada[Qde Horas],tbLancamentoAntecipada[Funcionário],$B53,tbLancamentoAntecipada[Data],"="&amp;O$9),0))</f>
        <v/>
      </c>
      <c r="P53" s="40" t="str">
        <f>IF($B53="","",IFERROR(SUMIFS(tbLancamentoAntecipada[Qde Horas],tbLancamentoAntecipada[Funcionário],$B53,tbLancamentoAntecipada[Data],"="&amp;P$9),0))</f>
        <v/>
      </c>
      <c r="Q53" s="40" t="str">
        <f>IF($B53="","",IFERROR(SUMIFS(tbLancamentoAntecipada[Qde Horas],tbLancamentoAntecipada[Funcionário],$B53,tbLancamentoAntecipada[Data],"="&amp;Q$9),0))</f>
        <v/>
      </c>
      <c r="R53" s="40" t="str">
        <f>IF($B53="","",IFERROR(SUMIFS(tbLancamentoAntecipada[Qde Horas],tbLancamentoAntecipada[Funcionário],$B53,tbLancamentoAntecipada[Data],"="&amp;R$9),0))</f>
        <v/>
      </c>
      <c r="S53" s="40" t="str">
        <f>IF($B53="","",IFERROR(SUMIFS(tbLancamentoAntecipada[Qde Horas],tbLancamentoAntecipada[Funcionário],$B53,tbLancamentoAntecipada[Data],"="&amp;S$9),0))</f>
        <v/>
      </c>
      <c r="T53" s="40" t="str">
        <f>IF($B53="","",IFERROR(SUMIFS(tbLancamentoAntecipada[Qde Horas],tbLancamentoAntecipada[Funcionário],$B53,tbLancamentoAntecipada[Data],"="&amp;T$9),0))</f>
        <v/>
      </c>
      <c r="U53" s="40" t="str">
        <f>IF($B53="","",IFERROR(SUMIFS(tbLancamentoAntecipada[Qde Horas],tbLancamentoAntecipada[Funcionário],$B53,tbLancamentoAntecipada[Data],"="&amp;U$9),0))</f>
        <v/>
      </c>
      <c r="V53" s="40" t="str">
        <f>IF($B53="","",IFERROR(SUMIFS(tbLancamentoAntecipada[Qde Horas],tbLancamentoAntecipada[Funcionário],$B53,tbLancamentoAntecipada[Data],"="&amp;V$9),0))</f>
        <v/>
      </c>
      <c r="W53" s="40" t="str">
        <f>IF($B53="","",IFERROR(SUMIFS(tbLancamentoAntecipada[Qde Horas],tbLancamentoAntecipada[Funcionário],$B53,tbLancamentoAntecipada[Data],"="&amp;W$9),0))</f>
        <v/>
      </c>
      <c r="X53" s="40" t="str">
        <f>IF($B53="","",IFERROR(SUMIFS(tbLancamentoAntecipada[Qde Horas],tbLancamentoAntecipada[Funcionário],$B53,tbLancamentoAntecipada[Data],"="&amp;X$9),0))</f>
        <v/>
      </c>
      <c r="Y53" s="40" t="str">
        <f>IF($B53="","",IFERROR(SUMIFS(tbLancamentoAntecipada[Qde Horas],tbLancamentoAntecipada[Funcionário],$B53,tbLancamentoAntecipada[Data],"="&amp;Y$9),0))</f>
        <v/>
      </c>
      <c r="Z53" s="40" t="str">
        <f>IF($B53="","",IFERROR(SUMIFS(tbLancamentoAntecipada[Qde Horas],tbLancamentoAntecipada[Funcionário],$B53,tbLancamentoAntecipada[Data],"="&amp;Z$9),0))</f>
        <v/>
      </c>
      <c r="AA53" s="40" t="str">
        <f>IF($B53="","",IFERROR(SUMIFS(tbLancamentoAntecipada[Qde Horas],tbLancamentoAntecipada[Funcionário],$B53,tbLancamentoAntecipada[Data],"="&amp;AA$9),0))</f>
        <v/>
      </c>
      <c r="AB53" s="40" t="str">
        <f>IF($B53="","",IFERROR(SUMIFS(tbLancamentoAntecipada[Qde Horas],tbLancamentoAntecipada[Funcionário],$B53,tbLancamentoAntecipada[Data],"="&amp;AB$9),0))</f>
        <v/>
      </c>
      <c r="AC53" s="40" t="str">
        <f>IF($B53="","",IFERROR(SUMIFS(tbLancamentoAntecipada[Qde Horas],tbLancamentoAntecipada[Funcionário],$B53,tbLancamentoAntecipada[Data],"="&amp;AC$9),0))</f>
        <v/>
      </c>
      <c r="AD53" s="40" t="str">
        <f>IF($B53="","",IFERROR(SUMIFS(tbLancamentoAntecipada[Qde Horas],tbLancamentoAntecipada[Funcionário],$B53,tbLancamentoAntecipada[Data],"="&amp;AD$9),0))</f>
        <v/>
      </c>
      <c r="AE53" s="40" t="str">
        <f>IF($B53="","",IFERROR(SUMIFS(tbLancamentoAntecipada[Qde Horas],tbLancamentoAntecipada[Funcionário],$B53,tbLancamentoAntecipada[Data],"="&amp;AE$9),0))</f>
        <v/>
      </c>
      <c r="AF53" s="40" t="str">
        <f>IF($B53="","",IFERROR(SUMIFS(tbLancamentoAntecipada[Qde Horas],tbLancamentoAntecipada[Funcionário],$B53,tbLancamentoAntecipada[Data],"="&amp;AF$9),0))</f>
        <v/>
      </c>
      <c r="AG53" s="40" t="str">
        <f>IF($B53="","",IFERROR(SUMIFS(tbLancamentoAntecipada[Qde Horas],tbLancamentoAntecipada[Funcionário],$B53,tbLancamentoAntecipada[Data],"="&amp;AG$9),0))</f>
        <v/>
      </c>
    </row>
    <row r="54" spans="1:33" ht="20.100000000000001" customHeight="1" x14ac:dyDescent="0.25">
      <c r="A54" s="23">
        <v>8</v>
      </c>
      <c r="B54" s="34" t="str">
        <f>IFERROR(INDEX(DinamicaMes!$A$2:$D$101,MATCH(LARGE(DinamicaMes!$D$2:$D$101,ResMes!$A18),DinamicaMes!$D$2:$D$101,0),1),"")</f>
        <v/>
      </c>
      <c r="C54" s="40" t="str">
        <f>IF($B54="","",IFERROR(SUMIFS(tbLancamentoAntecipada[Qde Horas],tbLancamentoAntecipada[Funcionário],$B54,tbLancamentoAntecipada[Data],"="&amp;C$9),0))</f>
        <v/>
      </c>
      <c r="D54" s="40" t="str">
        <f>IF($B54="","",IFERROR(SUMIFS(tbLancamentoAntecipada[Qde Horas],tbLancamentoAntecipada[Funcionário],$B54,tbLancamentoAntecipada[Data],"="&amp;D$9),0))</f>
        <v/>
      </c>
      <c r="E54" s="40" t="str">
        <f>IF($B54="","",IFERROR(SUMIFS(tbLancamentoAntecipada[Qde Horas],tbLancamentoAntecipada[Funcionário],$B54,tbLancamentoAntecipada[Data],"="&amp;E$9),0))</f>
        <v/>
      </c>
      <c r="F54" s="40" t="str">
        <f>IF($B54="","",IFERROR(SUMIFS(tbLancamentoAntecipada[Qde Horas],tbLancamentoAntecipada[Funcionário],$B54,tbLancamentoAntecipada[Data],"="&amp;F$9),0))</f>
        <v/>
      </c>
      <c r="G54" s="40" t="str">
        <f>IF($B54="","",IFERROR(SUMIFS(tbLancamentoAntecipada[Qde Horas],tbLancamentoAntecipada[Funcionário],$B54,tbLancamentoAntecipada[Data],"="&amp;G$9),0))</f>
        <v/>
      </c>
      <c r="H54" s="40" t="str">
        <f>IF($B54="","",IFERROR(SUMIFS(tbLancamentoAntecipada[Qde Horas],tbLancamentoAntecipada[Funcionário],$B54,tbLancamentoAntecipada[Data],"="&amp;H$9),0))</f>
        <v/>
      </c>
      <c r="I54" s="40" t="str">
        <f>IF($B54="","",IFERROR(SUMIFS(tbLancamentoAntecipada[Qde Horas],tbLancamentoAntecipada[Funcionário],$B54,tbLancamentoAntecipada[Data],"="&amp;I$9),0))</f>
        <v/>
      </c>
      <c r="J54" s="40" t="str">
        <f>IF($B54="","",IFERROR(SUMIFS(tbLancamentoAntecipada[Qde Horas],tbLancamentoAntecipada[Funcionário],$B54,tbLancamentoAntecipada[Data],"="&amp;J$9),0))</f>
        <v/>
      </c>
      <c r="K54" s="40" t="str">
        <f>IF($B54="","",IFERROR(SUMIFS(tbLancamentoAntecipada[Qde Horas],tbLancamentoAntecipada[Funcionário],$B54,tbLancamentoAntecipada[Data],"="&amp;K$9),0))</f>
        <v/>
      </c>
      <c r="L54" s="40" t="str">
        <f>IF($B54="","",IFERROR(SUMIFS(tbLancamentoAntecipada[Qde Horas],tbLancamentoAntecipada[Funcionário],$B54,tbLancamentoAntecipada[Data],"="&amp;L$9),0))</f>
        <v/>
      </c>
      <c r="M54" s="40" t="str">
        <f>IF($B54="","",IFERROR(SUMIFS(tbLancamentoAntecipada[Qde Horas],tbLancamentoAntecipada[Funcionário],$B54,tbLancamentoAntecipada[Data],"="&amp;M$9),0))</f>
        <v/>
      </c>
      <c r="N54" s="40" t="str">
        <f>IF($B54="","",IFERROR(SUMIFS(tbLancamentoAntecipada[Qde Horas],tbLancamentoAntecipada[Funcionário],$B54,tbLancamentoAntecipada[Data],"="&amp;N$9),0))</f>
        <v/>
      </c>
      <c r="O54" s="40" t="str">
        <f>IF($B54="","",IFERROR(SUMIFS(tbLancamentoAntecipada[Qde Horas],tbLancamentoAntecipada[Funcionário],$B54,tbLancamentoAntecipada[Data],"="&amp;O$9),0))</f>
        <v/>
      </c>
      <c r="P54" s="40" t="str">
        <f>IF($B54="","",IFERROR(SUMIFS(tbLancamentoAntecipada[Qde Horas],tbLancamentoAntecipada[Funcionário],$B54,tbLancamentoAntecipada[Data],"="&amp;P$9),0))</f>
        <v/>
      </c>
      <c r="Q54" s="40" t="str">
        <f>IF($B54="","",IFERROR(SUMIFS(tbLancamentoAntecipada[Qde Horas],tbLancamentoAntecipada[Funcionário],$B54,tbLancamentoAntecipada[Data],"="&amp;Q$9),0))</f>
        <v/>
      </c>
      <c r="R54" s="40" t="str">
        <f>IF($B54="","",IFERROR(SUMIFS(tbLancamentoAntecipada[Qde Horas],tbLancamentoAntecipada[Funcionário],$B54,tbLancamentoAntecipada[Data],"="&amp;R$9),0))</f>
        <v/>
      </c>
      <c r="S54" s="40" t="str">
        <f>IF($B54="","",IFERROR(SUMIFS(tbLancamentoAntecipada[Qde Horas],tbLancamentoAntecipada[Funcionário],$B54,tbLancamentoAntecipada[Data],"="&amp;S$9),0))</f>
        <v/>
      </c>
      <c r="T54" s="40" t="str">
        <f>IF($B54="","",IFERROR(SUMIFS(tbLancamentoAntecipada[Qde Horas],tbLancamentoAntecipada[Funcionário],$B54,tbLancamentoAntecipada[Data],"="&amp;T$9),0))</f>
        <v/>
      </c>
      <c r="U54" s="40" t="str">
        <f>IF($B54="","",IFERROR(SUMIFS(tbLancamentoAntecipada[Qde Horas],tbLancamentoAntecipada[Funcionário],$B54,tbLancamentoAntecipada[Data],"="&amp;U$9),0))</f>
        <v/>
      </c>
      <c r="V54" s="40" t="str">
        <f>IF($B54="","",IFERROR(SUMIFS(tbLancamentoAntecipada[Qde Horas],tbLancamentoAntecipada[Funcionário],$B54,tbLancamentoAntecipada[Data],"="&amp;V$9),0))</f>
        <v/>
      </c>
      <c r="W54" s="40" t="str">
        <f>IF($B54="","",IFERROR(SUMIFS(tbLancamentoAntecipada[Qde Horas],tbLancamentoAntecipada[Funcionário],$B54,tbLancamentoAntecipada[Data],"="&amp;W$9),0))</f>
        <v/>
      </c>
      <c r="X54" s="40" t="str">
        <f>IF($B54="","",IFERROR(SUMIFS(tbLancamentoAntecipada[Qde Horas],tbLancamentoAntecipada[Funcionário],$B54,tbLancamentoAntecipada[Data],"="&amp;X$9),0))</f>
        <v/>
      </c>
      <c r="Y54" s="40" t="str">
        <f>IF($B54="","",IFERROR(SUMIFS(tbLancamentoAntecipada[Qde Horas],tbLancamentoAntecipada[Funcionário],$B54,tbLancamentoAntecipada[Data],"="&amp;Y$9),0))</f>
        <v/>
      </c>
      <c r="Z54" s="40" t="str">
        <f>IF($B54="","",IFERROR(SUMIFS(tbLancamentoAntecipada[Qde Horas],tbLancamentoAntecipada[Funcionário],$B54,tbLancamentoAntecipada[Data],"="&amp;Z$9),0))</f>
        <v/>
      </c>
      <c r="AA54" s="40" t="str">
        <f>IF($B54="","",IFERROR(SUMIFS(tbLancamentoAntecipada[Qde Horas],tbLancamentoAntecipada[Funcionário],$B54,tbLancamentoAntecipada[Data],"="&amp;AA$9),0))</f>
        <v/>
      </c>
      <c r="AB54" s="40" t="str">
        <f>IF($B54="","",IFERROR(SUMIFS(tbLancamentoAntecipada[Qde Horas],tbLancamentoAntecipada[Funcionário],$B54,tbLancamentoAntecipada[Data],"="&amp;AB$9),0))</f>
        <v/>
      </c>
      <c r="AC54" s="40" t="str">
        <f>IF($B54="","",IFERROR(SUMIFS(tbLancamentoAntecipada[Qde Horas],tbLancamentoAntecipada[Funcionário],$B54,tbLancamentoAntecipada[Data],"="&amp;AC$9),0))</f>
        <v/>
      </c>
      <c r="AD54" s="40" t="str">
        <f>IF($B54="","",IFERROR(SUMIFS(tbLancamentoAntecipada[Qde Horas],tbLancamentoAntecipada[Funcionário],$B54,tbLancamentoAntecipada[Data],"="&amp;AD$9),0))</f>
        <v/>
      </c>
      <c r="AE54" s="40" t="str">
        <f>IF($B54="","",IFERROR(SUMIFS(tbLancamentoAntecipada[Qde Horas],tbLancamentoAntecipada[Funcionário],$B54,tbLancamentoAntecipada[Data],"="&amp;AE$9),0))</f>
        <v/>
      </c>
      <c r="AF54" s="40" t="str">
        <f>IF($B54="","",IFERROR(SUMIFS(tbLancamentoAntecipada[Qde Horas],tbLancamentoAntecipada[Funcionário],$B54,tbLancamentoAntecipada[Data],"="&amp;AF$9),0))</f>
        <v/>
      </c>
      <c r="AG54" s="40" t="str">
        <f>IF($B54="","",IFERROR(SUMIFS(tbLancamentoAntecipada[Qde Horas],tbLancamentoAntecipada[Funcionário],$B54,tbLancamentoAntecipada[Data],"="&amp;AG$9),0))</f>
        <v/>
      </c>
    </row>
    <row r="55" spans="1:33" ht="20.100000000000001" customHeight="1" x14ac:dyDescent="0.25">
      <c r="A55" s="23">
        <v>9</v>
      </c>
      <c r="B55" s="34" t="str">
        <f>IFERROR(INDEX(DinamicaMes!$A$2:$D$101,MATCH(LARGE(DinamicaMes!$D$2:$D$101,ResMes!$A19),DinamicaMes!$D$2:$D$101,0),1),"")</f>
        <v/>
      </c>
      <c r="C55" s="40" t="str">
        <f>IF($B55="","",IFERROR(SUMIFS(tbLancamentoAntecipada[Qde Horas],tbLancamentoAntecipada[Funcionário],$B55,tbLancamentoAntecipada[Data],"="&amp;C$9),0))</f>
        <v/>
      </c>
      <c r="D55" s="40" t="str">
        <f>IF($B55="","",IFERROR(SUMIFS(tbLancamentoAntecipada[Qde Horas],tbLancamentoAntecipada[Funcionário],$B55,tbLancamentoAntecipada[Data],"="&amp;D$9),0))</f>
        <v/>
      </c>
      <c r="E55" s="40" t="str">
        <f>IF($B55="","",IFERROR(SUMIFS(tbLancamentoAntecipada[Qde Horas],tbLancamentoAntecipada[Funcionário],$B55,tbLancamentoAntecipada[Data],"="&amp;E$9),0))</f>
        <v/>
      </c>
      <c r="F55" s="40" t="str">
        <f>IF($B55="","",IFERROR(SUMIFS(tbLancamentoAntecipada[Qde Horas],tbLancamentoAntecipada[Funcionário],$B55,tbLancamentoAntecipada[Data],"="&amp;F$9),0))</f>
        <v/>
      </c>
      <c r="G55" s="40" t="str">
        <f>IF($B55="","",IFERROR(SUMIFS(tbLancamentoAntecipada[Qde Horas],tbLancamentoAntecipada[Funcionário],$B55,tbLancamentoAntecipada[Data],"="&amp;G$9),0))</f>
        <v/>
      </c>
      <c r="H55" s="40" t="str">
        <f>IF($B55="","",IFERROR(SUMIFS(tbLancamentoAntecipada[Qde Horas],tbLancamentoAntecipada[Funcionário],$B55,tbLancamentoAntecipada[Data],"="&amp;H$9),0))</f>
        <v/>
      </c>
      <c r="I55" s="40" t="str">
        <f>IF($B55="","",IFERROR(SUMIFS(tbLancamentoAntecipada[Qde Horas],tbLancamentoAntecipada[Funcionário],$B55,tbLancamentoAntecipada[Data],"="&amp;I$9),0))</f>
        <v/>
      </c>
      <c r="J55" s="40" t="str">
        <f>IF($B55="","",IFERROR(SUMIFS(tbLancamentoAntecipada[Qde Horas],tbLancamentoAntecipada[Funcionário],$B55,tbLancamentoAntecipada[Data],"="&amp;J$9),0))</f>
        <v/>
      </c>
      <c r="K55" s="40" t="str">
        <f>IF($B55="","",IFERROR(SUMIFS(tbLancamentoAntecipada[Qde Horas],tbLancamentoAntecipada[Funcionário],$B55,tbLancamentoAntecipada[Data],"="&amp;K$9),0))</f>
        <v/>
      </c>
      <c r="L55" s="40" t="str">
        <f>IF($B55="","",IFERROR(SUMIFS(tbLancamentoAntecipada[Qde Horas],tbLancamentoAntecipada[Funcionário],$B55,tbLancamentoAntecipada[Data],"="&amp;L$9),0))</f>
        <v/>
      </c>
      <c r="M55" s="40" t="str">
        <f>IF($B55="","",IFERROR(SUMIFS(tbLancamentoAntecipada[Qde Horas],tbLancamentoAntecipada[Funcionário],$B55,tbLancamentoAntecipada[Data],"="&amp;M$9),0))</f>
        <v/>
      </c>
      <c r="N55" s="40" t="str">
        <f>IF($B55="","",IFERROR(SUMIFS(tbLancamentoAntecipada[Qde Horas],tbLancamentoAntecipada[Funcionário],$B55,tbLancamentoAntecipada[Data],"="&amp;N$9),0))</f>
        <v/>
      </c>
      <c r="O55" s="40" t="str">
        <f>IF($B55="","",IFERROR(SUMIFS(tbLancamentoAntecipada[Qde Horas],tbLancamentoAntecipada[Funcionário],$B55,tbLancamentoAntecipada[Data],"="&amp;O$9),0))</f>
        <v/>
      </c>
      <c r="P55" s="40" t="str">
        <f>IF($B55="","",IFERROR(SUMIFS(tbLancamentoAntecipada[Qde Horas],tbLancamentoAntecipada[Funcionário],$B55,tbLancamentoAntecipada[Data],"="&amp;P$9),0))</f>
        <v/>
      </c>
      <c r="Q55" s="40" t="str">
        <f>IF($B55="","",IFERROR(SUMIFS(tbLancamentoAntecipada[Qde Horas],tbLancamentoAntecipada[Funcionário],$B55,tbLancamentoAntecipada[Data],"="&amp;Q$9),0))</f>
        <v/>
      </c>
      <c r="R55" s="40" t="str">
        <f>IF($B55="","",IFERROR(SUMIFS(tbLancamentoAntecipada[Qde Horas],tbLancamentoAntecipada[Funcionário],$B55,tbLancamentoAntecipada[Data],"="&amp;R$9),0))</f>
        <v/>
      </c>
      <c r="S55" s="40" t="str">
        <f>IF($B55="","",IFERROR(SUMIFS(tbLancamentoAntecipada[Qde Horas],tbLancamentoAntecipada[Funcionário],$B55,tbLancamentoAntecipada[Data],"="&amp;S$9),0))</f>
        <v/>
      </c>
      <c r="T55" s="40" t="str">
        <f>IF($B55="","",IFERROR(SUMIFS(tbLancamentoAntecipada[Qde Horas],tbLancamentoAntecipada[Funcionário],$B55,tbLancamentoAntecipada[Data],"="&amp;T$9),0))</f>
        <v/>
      </c>
      <c r="U55" s="40" t="str">
        <f>IF($B55="","",IFERROR(SUMIFS(tbLancamentoAntecipada[Qde Horas],tbLancamentoAntecipada[Funcionário],$B55,tbLancamentoAntecipada[Data],"="&amp;U$9),0))</f>
        <v/>
      </c>
      <c r="V55" s="40" t="str">
        <f>IF($B55="","",IFERROR(SUMIFS(tbLancamentoAntecipada[Qde Horas],tbLancamentoAntecipada[Funcionário],$B55,tbLancamentoAntecipada[Data],"="&amp;V$9),0))</f>
        <v/>
      </c>
      <c r="W55" s="40" t="str">
        <f>IF($B55="","",IFERROR(SUMIFS(tbLancamentoAntecipada[Qde Horas],tbLancamentoAntecipada[Funcionário],$B55,tbLancamentoAntecipada[Data],"="&amp;W$9),0))</f>
        <v/>
      </c>
      <c r="X55" s="40" t="str">
        <f>IF($B55="","",IFERROR(SUMIFS(tbLancamentoAntecipada[Qde Horas],tbLancamentoAntecipada[Funcionário],$B55,tbLancamentoAntecipada[Data],"="&amp;X$9),0))</f>
        <v/>
      </c>
      <c r="Y55" s="40" t="str">
        <f>IF($B55="","",IFERROR(SUMIFS(tbLancamentoAntecipada[Qde Horas],tbLancamentoAntecipada[Funcionário],$B55,tbLancamentoAntecipada[Data],"="&amp;Y$9),0))</f>
        <v/>
      </c>
      <c r="Z55" s="40" t="str">
        <f>IF($B55="","",IFERROR(SUMIFS(tbLancamentoAntecipada[Qde Horas],tbLancamentoAntecipada[Funcionário],$B55,tbLancamentoAntecipada[Data],"="&amp;Z$9),0))</f>
        <v/>
      </c>
      <c r="AA55" s="40" t="str">
        <f>IF($B55="","",IFERROR(SUMIFS(tbLancamentoAntecipada[Qde Horas],tbLancamentoAntecipada[Funcionário],$B55,tbLancamentoAntecipada[Data],"="&amp;AA$9),0))</f>
        <v/>
      </c>
      <c r="AB55" s="40" t="str">
        <f>IF($B55="","",IFERROR(SUMIFS(tbLancamentoAntecipada[Qde Horas],tbLancamentoAntecipada[Funcionário],$B55,tbLancamentoAntecipada[Data],"="&amp;AB$9),0))</f>
        <v/>
      </c>
      <c r="AC55" s="40" t="str">
        <f>IF($B55="","",IFERROR(SUMIFS(tbLancamentoAntecipada[Qde Horas],tbLancamentoAntecipada[Funcionário],$B55,tbLancamentoAntecipada[Data],"="&amp;AC$9),0))</f>
        <v/>
      </c>
      <c r="AD55" s="40" t="str">
        <f>IF($B55="","",IFERROR(SUMIFS(tbLancamentoAntecipada[Qde Horas],tbLancamentoAntecipada[Funcionário],$B55,tbLancamentoAntecipada[Data],"="&amp;AD$9),0))</f>
        <v/>
      </c>
      <c r="AE55" s="40" t="str">
        <f>IF($B55="","",IFERROR(SUMIFS(tbLancamentoAntecipada[Qde Horas],tbLancamentoAntecipada[Funcionário],$B55,tbLancamentoAntecipada[Data],"="&amp;AE$9),0))</f>
        <v/>
      </c>
      <c r="AF55" s="40" t="str">
        <f>IF($B55="","",IFERROR(SUMIFS(tbLancamentoAntecipada[Qde Horas],tbLancamentoAntecipada[Funcionário],$B55,tbLancamentoAntecipada[Data],"="&amp;AF$9),0))</f>
        <v/>
      </c>
      <c r="AG55" s="40" t="str">
        <f>IF($B55="","",IFERROR(SUMIFS(tbLancamentoAntecipada[Qde Horas],tbLancamentoAntecipada[Funcionário],$B55,tbLancamentoAntecipada[Data],"="&amp;AG$9),0))</f>
        <v/>
      </c>
    </row>
    <row r="56" spans="1:33" ht="20.100000000000001" customHeight="1" x14ac:dyDescent="0.25">
      <c r="A56" s="23">
        <v>10</v>
      </c>
      <c r="B56" s="34" t="str">
        <f>IFERROR(INDEX(DinamicaMes!$A$2:$D$101,MATCH(LARGE(DinamicaMes!$D$2:$D$101,ResMes!$A20),DinamicaMes!$D$2:$D$101,0),1),"")</f>
        <v/>
      </c>
      <c r="C56" s="40" t="str">
        <f>IF($B56="","",IFERROR(SUMIFS(tbLancamentoAntecipada[Qde Horas],tbLancamentoAntecipada[Funcionário],$B56,tbLancamentoAntecipada[Data],"="&amp;C$9),0))</f>
        <v/>
      </c>
      <c r="D56" s="40" t="str">
        <f>IF($B56="","",IFERROR(SUMIFS(tbLancamentoAntecipada[Qde Horas],tbLancamentoAntecipada[Funcionário],$B56,tbLancamentoAntecipada[Data],"="&amp;D$9),0))</f>
        <v/>
      </c>
      <c r="E56" s="40" t="str">
        <f>IF($B56="","",IFERROR(SUMIFS(tbLancamentoAntecipada[Qde Horas],tbLancamentoAntecipada[Funcionário],$B56,tbLancamentoAntecipada[Data],"="&amp;E$9),0))</f>
        <v/>
      </c>
      <c r="F56" s="40" t="str">
        <f>IF($B56="","",IFERROR(SUMIFS(tbLancamentoAntecipada[Qde Horas],tbLancamentoAntecipada[Funcionário],$B56,tbLancamentoAntecipada[Data],"="&amp;F$9),0))</f>
        <v/>
      </c>
      <c r="G56" s="40" t="str">
        <f>IF($B56="","",IFERROR(SUMIFS(tbLancamentoAntecipada[Qde Horas],tbLancamentoAntecipada[Funcionário],$B56,tbLancamentoAntecipada[Data],"="&amp;G$9),0))</f>
        <v/>
      </c>
      <c r="H56" s="40" t="str">
        <f>IF($B56="","",IFERROR(SUMIFS(tbLancamentoAntecipada[Qde Horas],tbLancamentoAntecipada[Funcionário],$B56,tbLancamentoAntecipada[Data],"="&amp;H$9),0))</f>
        <v/>
      </c>
      <c r="I56" s="40" t="str">
        <f>IF($B56="","",IFERROR(SUMIFS(tbLancamentoAntecipada[Qde Horas],tbLancamentoAntecipada[Funcionário],$B56,tbLancamentoAntecipada[Data],"="&amp;I$9),0))</f>
        <v/>
      </c>
      <c r="J56" s="40" t="str">
        <f>IF($B56="","",IFERROR(SUMIFS(tbLancamentoAntecipada[Qde Horas],tbLancamentoAntecipada[Funcionário],$B56,tbLancamentoAntecipada[Data],"="&amp;J$9),0))</f>
        <v/>
      </c>
      <c r="K56" s="40" t="str">
        <f>IF($B56="","",IFERROR(SUMIFS(tbLancamentoAntecipada[Qde Horas],tbLancamentoAntecipada[Funcionário],$B56,tbLancamentoAntecipada[Data],"="&amp;K$9),0))</f>
        <v/>
      </c>
      <c r="L56" s="40" t="str">
        <f>IF($B56="","",IFERROR(SUMIFS(tbLancamentoAntecipada[Qde Horas],tbLancamentoAntecipada[Funcionário],$B56,tbLancamentoAntecipada[Data],"="&amp;L$9),0))</f>
        <v/>
      </c>
      <c r="M56" s="40" t="str">
        <f>IF($B56="","",IFERROR(SUMIFS(tbLancamentoAntecipada[Qde Horas],tbLancamentoAntecipada[Funcionário],$B56,tbLancamentoAntecipada[Data],"="&amp;M$9),0))</f>
        <v/>
      </c>
      <c r="N56" s="40" t="str">
        <f>IF($B56="","",IFERROR(SUMIFS(tbLancamentoAntecipada[Qde Horas],tbLancamentoAntecipada[Funcionário],$B56,tbLancamentoAntecipada[Data],"="&amp;N$9),0))</f>
        <v/>
      </c>
      <c r="O56" s="40" t="str">
        <f>IF($B56="","",IFERROR(SUMIFS(tbLancamentoAntecipada[Qde Horas],tbLancamentoAntecipada[Funcionário],$B56,tbLancamentoAntecipada[Data],"="&amp;O$9),0))</f>
        <v/>
      </c>
      <c r="P56" s="40" t="str">
        <f>IF($B56="","",IFERROR(SUMIFS(tbLancamentoAntecipada[Qde Horas],tbLancamentoAntecipada[Funcionário],$B56,tbLancamentoAntecipada[Data],"="&amp;P$9),0))</f>
        <v/>
      </c>
      <c r="Q56" s="40" t="str">
        <f>IF($B56="","",IFERROR(SUMIFS(tbLancamentoAntecipada[Qde Horas],tbLancamentoAntecipada[Funcionário],$B56,tbLancamentoAntecipada[Data],"="&amp;Q$9),0))</f>
        <v/>
      </c>
      <c r="R56" s="40" t="str">
        <f>IF($B56="","",IFERROR(SUMIFS(tbLancamentoAntecipada[Qde Horas],tbLancamentoAntecipada[Funcionário],$B56,tbLancamentoAntecipada[Data],"="&amp;R$9),0))</f>
        <v/>
      </c>
      <c r="S56" s="40" t="str">
        <f>IF($B56="","",IFERROR(SUMIFS(tbLancamentoAntecipada[Qde Horas],tbLancamentoAntecipada[Funcionário],$B56,tbLancamentoAntecipada[Data],"="&amp;S$9),0))</f>
        <v/>
      </c>
      <c r="T56" s="40" t="str">
        <f>IF($B56="","",IFERROR(SUMIFS(tbLancamentoAntecipada[Qde Horas],tbLancamentoAntecipada[Funcionário],$B56,tbLancamentoAntecipada[Data],"="&amp;T$9),0))</f>
        <v/>
      </c>
      <c r="U56" s="40" t="str">
        <f>IF($B56="","",IFERROR(SUMIFS(tbLancamentoAntecipada[Qde Horas],tbLancamentoAntecipada[Funcionário],$B56,tbLancamentoAntecipada[Data],"="&amp;U$9),0))</f>
        <v/>
      </c>
      <c r="V56" s="40" t="str">
        <f>IF($B56="","",IFERROR(SUMIFS(tbLancamentoAntecipada[Qde Horas],tbLancamentoAntecipada[Funcionário],$B56,tbLancamentoAntecipada[Data],"="&amp;V$9),0))</f>
        <v/>
      </c>
      <c r="W56" s="40" t="str">
        <f>IF($B56="","",IFERROR(SUMIFS(tbLancamentoAntecipada[Qde Horas],tbLancamentoAntecipada[Funcionário],$B56,tbLancamentoAntecipada[Data],"="&amp;W$9),0))</f>
        <v/>
      </c>
      <c r="X56" s="40" t="str">
        <f>IF($B56="","",IFERROR(SUMIFS(tbLancamentoAntecipada[Qde Horas],tbLancamentoAntecipada[Funcionário],$B56,tbLancamentoAntecipada[Data],"="&amp;X$9),0))</f>
        <v/>
      </c>
      <c r="Y56" s="40" t="str">
        <f>IF($B56="","",IFERROR(SUMIFS(tbLancamentoAntecipada[Qde Horas],tbLancamentoAntecipada[Funcionário],$B56,tbLancamentoAntecipada[Data],"="&amp;Y$9),0))</f>
        <v/>
      </c>
      <c r="Z56" s="40" t="str">
        <f>IF($B56="","",IFERROR(SUMIFS(tbLancamentoAntecipada[Qde Horas],tbLancamentoAntecipada[Funcionário],$B56,tbLancamentoAntecipada[Data],"="&amp;Z$9),0))</f>
        <v/>
      </c>
      <c r="AA56" s="40" t="str">
        <f>IF($B56="","",IFERROR(SUMIFS(tbLancamentoAntecipada[Qde Horas],tbLancamentoAntecipada[Funcionário],$B56,tbLancamentoAntecipada[Data],"="&amp;AA$9),0))</f>
        <v/>
      </c>
      <c r="AB56" s="40" t="str">
        <f>IF($B56="","",IFERROR(SUMIFS(tbLancamentoAntecipada[Qde Horas],tbLancamentoAntecipada[Funcionário],$B56,tbLancamentoAntecipada[Data],"="&amp;AB$9),0))</f>
        <v/>
      </c>
      <c r="AC56" s="40" t="str">
        <f>IF($B56="","",IFERROR(SUMIFS(tbLancamentoAntecipada[Qde Horas],tbLancamentoAntecipada[Funcionário],$B56,tbLancamentoAntecipada[Data],"="&amp;AC$9),0))</f>
        <v/>
      </c>
      <c r="AD56" s="40" t="str">
        <f>IF($B56="","",IFERROR(SUMIFS(tbLancamentoAntecipada[Qde Horas],tbLancamentoAntecipada[Funcionário],$B56,tbLancamentoAntecipada[Data],"="&amp;AD$9),0))</f>
        <v/>
      </c>
      <c r="AE56" s="40" t="str">
        <f>IF($B56="","",IFERROR(SUMIFS(tbLancamentoAntecipada[Qde Horas],tbLancamentoAntecipada[Funcionário],$B56,tbLancamentoAntecipada[Data],"="&amp;AE$9),0))</f>
        <v/>
      </c>
      <c r="AF56" s="40" t="str">
        <f>IF($B56="","",IFERROR(SUMIFS(tbLancamentoAntecipada[Qde Horas],tbLancamentoAntecipada[Funcionário],$B56,tbLancamentoAntecipada[Data],"="&amp;AF$9),0))</f>
        <v/>
      </c>
      <c r="AG56" s="40" t="str">
        <f>IF($B56="","",IFERROR(SUMIFS(tbLancamentoAntecipada[Qde Horas],tbLancamentoAntecipada[Funcionário],$B56,tbLancamentoAntecipada[Data],"="&amp;AG$9),0))</f>
        <v/>
      </c>
    </row>
    <row r="57" spans="1:33" ht="20.100000000000001" customHeight="1" x14ac:dyDescent="0.25">
      <c r="A57" s="23">
        <v>11</v>
      </c>
      <c r="B57" s="34" t="str">
        <f>IFERROR(INDEX(DinamicaMes!$A$2:$D$101,MATCH(LARGE(DinamicaMes!$D$2:$D$101,ResMes!$A21),DinamicaMes!$D$2:$D$101,0),1),"")</f>
        <v/>
      </c>
      <c r="C57" s="40" t="str">
        <f>IF($B57="","",IFERROR(SUMIFS(tbLancamentoAntecipada[Qde Horas],tbLancamentoAntecipada[Funcionário],$B57,tbLancamentoAntecipada[Data],"="&amp;C$9),0))</f>
        <v/>
      </c>
      <c r="D57" s="40" t="str">
        <f>IF($B57="","",IFERROR(SUMIFS(tbLancamentoAntecipada[Qde Horas],tbLancamentoAntecipada[Funcionário],$B57,tbLancamentoAntecipada[Data],"="&amp;D$9),0))</f>
        <v/>
      </c>
      <c r="E57" s="40" t="str">
        <f>IF($B57="","",IFERROR(SUMIFS(tbLancamentoAntecipada[Qde Horas],tbLancamentoAntecipada[Funcionário],$B57,tbLancamentoAntecipada[Data],"="&amp;E$9),0))</f>
        <v/>
      </c>
      <c r="F57" s="40" t="str">
        <f>IF($B57="","",IFERROR(SUMIFS(tbLancamentoAntecipada[Qde Horas],tbLancamentoAntecipada[Funcionário],$B57,tbLancamentoAntecipada[Data],"="&amp;F$9),0))</f>
        <v/>
      </c>
      <c r="G57" s="40" t="str">
        <f>IF($B57="","",IFERROR(SUMIFS(tbLancamentoAntecipada[Qde Horas],tbLancamentoAntecipada[Funcionário],$B57,tbLancamentoAntecipada[Data],"="&amp;G$9),0))</f>
        <v/>
      </c>
      <c r="H57" s="40" t="str">
        <f>IF($B57="","",IFERROR(SUMIFS(tbLancamentoAntecipada[Qde Horas],tbLancamentoAntecipada[Funcionário],$B57,tbLancamentoAntecipada[Data],"="&amp;H$9),0))</f>
        <v/>
      </c>
      <c r="I57" s="40" t="str">
        <f>IF($B57="","",IFERROR(SUMIFS(tbLancamentoAntecipada[Qde Horas],tbLancamentoAntecipada[Funcionário],$B57,tbLancamentoAntecipada[Data],"="&amp;I$9),0))</f>
        <v/>
      </c>
      <c r="J57" s="40" t="str">
        <f>IF($B57="","",IFERROR(SUMIFS(tbLancamentoAntecipada[Qde Horas],tbLancamentoAntecipada[Funcionário],$B57,tbLancamentoAntecipada[Data],"="&amp;J$9),0))</f>
        <v/>
      </c>
      <c r="K57" s="40" t="str">
        <f>IF($B57="","",IFERROR(SUMIFS(tbLancamentoAntecipada[Qde Horas],tbLancamentoAntecipada[Funcionário],$B57,tbLancamentoAntecipada[Data],"="&amp;K$9),0))</f>
        <v/>
      </c>
      <c r="L57" s="40" t="str">
        <f>IF($B57="","",IFERROR(SUMIFS(tbLancamentoAntecipada[Qde Horas],tbLancamentoAntecipada[Funcionário],$B57,tbLancamentoAntecipada[Data],"="&amp;L$9),0))</f>
        <v/>
      </c>
      <c r="M57" s="40" t="str">
        <f>IF($B57="","",IFERROR(SUMIFS(tbLancamentoAntecipada[Qde Horas],tbLancamentoAntecipada[Funcionário],$B57,tbLancamentoAntecipada[Data],"="&amp;M$9),0))</f>
        <v/>
      </c>
      <c r="N57" s="40" t="str">
        <f>IF($B57="","",IFERROR(SUMIFS(tbLancamentoAntecipada[Qde Horas],tbLancamentoAntecipada[Funcionário],$B57,tbLancamentoAntecipada[Data],"="&amp;N$9),0))</f>
        <v/>
      </c>
      <c r="O57" s="40" t="str">
        <f>IF($B57="","",IFERROR(SUMIFS(tbLancamentoAntecipada[Qde Horas],tbLancamentoAntecipada[Funcionário],$B57,tbLancamentoAntecipada[Data],"="&amp;O$9),0))</f>
        <v/>
      </c>
      <c r="P57" s="40" t="str">
        <f>IF($B57="","",IFERROR(SUMIFS(tbLancamentoAntecipada[Qde Horas],tbLancamentoAntecipada[Funcionário],$B57,tbLancamentoAntecipada[Data],"="&amp;P$9),0))</f>
        <v/>
      </c>
      <c r="Q57" s="40" t="str">
        <f>IF($B57="","",IFERROR(SUMIFS(tbLancamentoAntecipada[Qde Horas],tbLancamentoAntecipada[Funcionário],$B57,tbLancamentoAntecipada[Data],"="&amp;Q$9),0))</f>
        <v/>
      </c>
      <c r="R57" s="40" t="str">
        <f>IF($B57="","",IFERROR(SUMIFS(tbLancamentoAntecipada[Qde Horas],tbLancamentoAntecipada[Funcionário],$B57,tbLancamentoAntecipada[Data],"="&amp;R$9),0))</f>
        <v/>
      </c>
      <c r="S57" s="40" t="str">
        <f>IF($B57="","",IFERROR(SUMIFS(tbLancamentoAntecipada[Qde Horas],tbLancamentoAntecipada[Funcionário],$B57,tbLancamentoAntecipada[Data],"="&amp;S$9),0))</f>
        <v/>
      </c>
      <c r="T57" s="40" t="str">
        <f>IF($B57="","",IFERROR(SUMIFS(tbLancamentoAntecipada[Qde Horas],tbLancamentoAntecipada[Funcionário],$B57,tbLancamentoAntecipada[Data],"="&amp;T$9),0))</f>
        <v/>
      </c>
      <c r="U57" s="40" t="str">
        <f>IF($B57="","",IFERROR(SUMIFS(tbLancamentoAntecipada[Qde Horas],tbLancamentoAntecipada[Funcionário],$B57,tbLancamentoAntecipada[Data],"="&amp;U$9),0))</f>
        <v/>
      </c>
      <c r="V57" s="40" t="str">
        <f>IF($B57="","",IFERROR(SUMIFS(tbLancamentoAntecipada[Qde Horas],tbLancamentoAntecipada[Funcionário],$B57,tbLancamentoAntecipada[Data],"="&amp;V$9),0))</f>
        <v/>
      </c>
      <c r="W57" s="40" t="str">
        <f>IF($B57="","",IFERROR(SUMIFS(tbLancamentoAntecipada[Qde Horas],tbLancamentoAntecipada[Funcionário],$B57,tbLancamentoAntecipada[Data],"="&amp;W$9),0))</f>
        <v/>
      </c>
      <c r="X57" s="40" t="str">
        <f>IF($B57="","",IFERROR(SUMIFS(tbLancamentoAntecipada[Qde Horas],tbLancamentoAntecipada[Funcionário],$B57,tbLancamentoAntecipada[Data],"="&amp;X$9),0))</f>
        <v/>
      </c>
      <c r="Y57" s="40" t="str">
        <f>IF($B57="","",IFERROR(SUMIFS(tbLancamentoAntecipada[Qde Horas],tbLancamentoAntecipada[Funcionário],$B57,tbLancamentoAntecipada[Data],"="&amp;Y$9),0))</f>
        <v/>
      </c>
      <c r="Z57" s="40" t="str">
        <f>IF($B57="","",IFERROR(SUMIFS(tbLancamentoAntecipada[Qde Horas],tbLancamentoAntecipada[Funcionário],$B57,tbLancamentoAntecipada[Data],"="&amp;Z$9),0))</f>
        <v/>
      </c>
      <c r="AA57" s="40" t="str">
        <f>IF($B57="","",IFERROR(SUMIFS(tbLancamentoAntecipada[Qde Horas],tbLancamentoAntecipada[Funcionário],$B57,tbLancamentoAntecipada[Data],"="&amp;AA$9),0))</f>
        <v/>
      </c>
      <c r="AB57" s="40" t="str">
        <f>IF($B57="","",IFERROR(SUMIFS(tbLancamentoAntecipada[Qde Horas],tbLancamentoAntecipada[Funcionário],$B57,tbLancamentoAntecipada[Data],"="&amp;AB$9),0))</f>
        <v/>
      </c>
      <c r="AC57" s="40" t="str">
        <f>IF($B57="","",IFERROR(SUMIFS(tbLancamentoAntecipada[Qde Horas],tbLancamentoAntecipada[Funcionário],$B57,tbLancamentoAntecipada[Data],"="&amp;AC$9),0))</f>
        <v/>
      </c>
      <c r="AD57" s="40" t="str">
        <f>IF($B57="","",IFERROR(SUMIFS(tbLancamentoAntecipada[Qde Horas],tbLancamentoAntecipada[Funcionário],$B57,tbLancamentoAntecipada[Data],"="&amp;AD$9),0))</f>
        <v/>
      </c>
      <c r="AE57" s="40" t="str">
        <f>IF($B57="","",IFERROR(SUMIFS(tbLancamentoAntecipada[Qde Horas],tbLancamentoAntecipada[Funcionário],$B57,tbLancamentoAntecipada[Data],"="&amp;AE$9),0))</f>
        <v/>
      </c>
      <c r="AF57" s="40" t="str">
        <f>IF($B57="","",IFERROR(SUMIFS(tbLancamentoAntecipada[Qde Horas],tbLancamentoAntecipada[Funcionário],$B57,tbLancamentoAntecipada[Data],"="&amp;AF$9),0))</f>
        <v/>
      </c>
      <c r="AG57" s="40" t="str">
        <f>IF($B57="","",IFERROR(SUMIFS(tbLancamentoAntecipada[Qde Horas],tbLancamentoAntecipada[Funcionário],$B57,tbLancamentoAntecipada[Data],"="&amp;AG$9),0))</f>
        <v/>
      </c>
    </row>
    <row r="58" spans="1:33" ht="20.100000000000001" customHeight="1" x14ac:dyDescent="0.25">
      <c r="A58" s="23">
        <v>12</v>
      </c>
      <c r="B58" s="34" t="str">
        <f>IFERROR(INDEX(DinamicaMes!$A$2:$D$101,MATCH(LARGE(DinamicaMes!$D$2:$D$101,ResMes!$A22),DinamicaMes!$D$2:$D$101,0),1),"")</f>
        <v/>
      </c>
      <c r="C58" s="40" t="str">
        <f>IF($B58="","",IFERROR(SUMIFS(tbLancamentoAntecipada[Qde Horas],tbLancamentoAntecipada[Funcionário],$B58,tbLancamentoAntecipada[Data],"="&amp;C$9),0))</f>
        <v/>
      </c>
      <c r="D58" s="40" t="str">
        <f>IF($B58="","",IFERROR(SUMIFS(tbLancamentoAntecipada[Qde Horas],tbLancamentoAntecipada[Funcionário],$B58,tbLancamentoAntecipada[Data],"="&amp;D$9),0))</f>
        <v/>
      </c>
      <c r="E58" s="40" t="str">
        <f>IF($B58="","",IFERROR(SUMIFS(tbLancamentoAntecipada[Qde Horas],tbLancamentoAntecipada[Funcionário],$B58,tbLancamentoAntecipada[Data],"="&amp;E$9),0))</f>
        <v/>
      </c>
      <c r="F58" s="40" t="str">
        <f>IF($B58="","",IFERROR(SUMIFS(tbLancamentoAntecipada[Qde Horas],tbLancamentoAntecipada[Funcionário],$B58,tbLancamentoAntecipada[Data],"="&amp;F$9),0))</f>
        <v/>
      </c>
      <c r="G58" s="40" t="str">
        <f>IF($B58="","",IFERROR(SUMIFS(tbLancamentoAntecipada[Qde Horas],tbLancamentoAntecipada[Funcionário],$B58,tbLancamentoAntecipada[Data],"="&amp;G$9),0))</f>
        <v/>
      </c>
      <c r="H58" s="40" t="str">
        <f>IF($B58="","",IFERROR(SUMIFS(tbLancamentoAntecipada[Qde Horas],tbLancamentoAntecipada[Funcionário],$B58,tbLancamentoAntecipada[Data],"="&amp;H$9),0))</f>
        <v/>
      </c>
      <c r="I58" s="40" t="str">
        <f>IF($B58="","",IFERROR(SUMIFS(tbLancamentoAntecipada[Qde Horas],tbLancamentoAntecipada[Funcionário],$B58,tbLancamentoAntecipada[Data],"="&amp;I$9),0))</f>
        <v/>
      </c>
      <c r="J58" s="40" t="str">
        <f>IF($B58="","",IFERROR(SUMIFS(tbLancamentoAntecipada[Qde Horas],tbLancamentoAntecipada[Funcionário],$B58,tbLancamentoAntecipada[Data],"="&amp;J$9),0))</f>
        <v/>
      </c>
      <c r="K58" s="40" t="str">
        <f>IF($B58="","",IFERROR(SUMIFS(tbLancamentoAntecipada[Qde Horas],tbLancamentoAntecipada[Funcionário],$B58,tbLancamentoAntecipada[Data],"="&amp;K$9),0))</f>
        <v/>
      </c>
      <c r="L58" s="40" t="str">
        <f>IF($B58="","",IFERROR(SUMIFS(tbLancamentoAntecipada[Qde Horas],tbLancamentoAntecipada[Funcionário],$B58,tbLancamentoAntecipada[Data],"="&amp;L$9),0))</f>
        <v/>
      </c>
      <c r="M58" s="40" t="str">
        <f>IF($B58="","",IFERROR(SUMIFS(tbLancamentoAntecipada[Qde Horas],tbLancamentoAntecipada[Funcionário],$B58,tbLancamentoAntecipada[Data],"="&amp;M$9),0))</f>
        <v/>
      </c>
      <c r="N58" s="40" t="str">
        <f>IF($B58="","",IFERROR(SUMIFS(tbLancamentoAntecipada[Qde Horas],tbLancamentoAntecipada[Funcionário],$B58,tbLancamentoAntecipada[Data],"="&amp;N$9),0))</f>
        <v/>
      </c>
      <c r="O58" s="40" t="str">
        <f>IF($B58="","",IFERROR(SUMIFS(tbLancamentoAntecipada[Qde Horas],tbLancamentoAntecipada[Funcionário],$B58,tbLancamentoAntecipada[Data],"="&amp;O$9),0))</f>
        <v/>
      </c>
      <c r="P58" s="40" t="str">
        <f>IF($B58="","",IFERROR(SUMIFS(tbLancamentoAntecipada[Qde Horas],tbLancamentoAntecipada[Funcionário],$B58,tbLancamentoAntecipada[Data],"="&amp;P$9),0))</f>
        <v/>
      </c>
      <c r="Q58" s="40" t="str">
        <f>IF($B58="","",IFERROR(SUMIFS(tbLancamentoAntecipada[Qde Horas],tbLancamentoAntecipada[Funcionário],$B58,tbLancamentoAntecipada[Data],"="&amp;Q$9),0))</f>
        <v/>
      </c>
      <c r="R58" s="40" t="str">
        <f>IF($B58="","",IFERROR(SUMIFS(tbLancamentoAntecipada[Qde Horas],tbLancamentoAntecipada[Funcionário],$B58,tbLancamentoAntecipada[Data],"="&amp;R$9),0))</f>
        <v/>
      </c>
      <c r="S58" s="40" t="str">
        <f>IF($B58="","",IFERROR(SUMIFS(tbLancamentoAntecipada[Qde Horas],tbLancamentoAntecipada[Funcionário],$B58,tbLancamentoAntecipada[Data],"="&amp;S$9),0))</f>
        <v/>
      </c>
      <c r="T58" s="40" t="str">
        <f>IF($B58="","",IFERROR(SUMIFS(tbLancamentoAntecipada[Qde Horas],tbLancamentoAntecipada[Funcionário],$B58,tbLancamentoAntecipada[Data],"="&amp;T$9),0))</f>
        <v/>
      </c>
      <c r="U58" s="40" t="str">
        <f>IF($B58="","",IFERROR(SUMIFS(tbLancamentoAntecipada[Qde Horas],tbLancamentoAntecipada[Funcionário],$B58,tbLancamentoAntecipada[Data],"="&amp;U$9),0))</f>
        <v/>
      </c>
      <c r="V58" s="40" t="str">
        <f>IF($B58="","",IFERROR(SUMIFS(tbLancamentoAntecipada[Qde Horas],tbLancamentoAntecipada[Funcionário],$B58,tbLancamentoAntecipada[Data],"="&amp;V$9),0))</f>
        <v/>
      </c>
      <c r="W58" s="40" t="str">
        <f>IF($B58="","",IFERROR(SUMIFS(tbLancamentoAntecipada[Qde Horas],tbLancamentoAntecipada[Funcionário],$B58,tbLancamentoAntecipada[Data],"="&amp;W$9),0))</f>
        <v/>
      </c>
      <c r="X58" s="40" t="str">
        <f>IF($B58="","",IFERROR(SUMIFS(tbLancamentoAntecipada[Qde Horas],tbLancamentoAntecipada[Funcionário],$B58,tbLancamentoAntecipada[Data],"="&amp;X$9),0))</f>
        <v/>
      </c>
      <c r="Y58" s="40" t="str">
        <f>IF($B58="","",IFERROR(SUMIFS(tbLancamentoAntecipada[Qde Horas],tbLancamentoAntecipada[Funcionário],$B58,tbLancamentoAntecipada[Data],"="&amp;Y$9),0))</f>
        <v/>
      </c>
      <c r="Z58" s="40" t="str">
        <f>IF($B58="","",IFERROR(SUMIFS(tbLancamentoAntecipada[Qde Horas],tbLancamentoAntecipada[Funcionário],$B58,tbLancamentoAntecipada[Data],"="&amp;Z$9),0))</f>
        <v/>
      </c>
      <c r="AA58" s="40" t="str">
        <f>IF($B58="","",IFERROR(SUMIFS(tbLancamentoAntecipada[Qde Horas],tbLancamentoAntecipada[Funcionário],$B58,tbLancamentoAntecipada[Data],"="&amp;AA$9),0))</f>
        <v/>
      </c>
      <c r="AB58" s="40" t="str">
        <f>IF($B58="","",IFERROR(SUMIFS(tbLancamentoAntecipada[Qde Horas],tbLancamentoAntecipada[Funcionário],$B58,tbLancamentoAntecipada[Data],"="&amp;AB$9),0))</f>
        <v/>
      </c>
      <c r="AC58" s="40" t="str">
        <f>IF($B58="","",IFERROR(SUMIFS(tbLancamentoAntecipada[Qde Horas],tbLancamentoAntecipada[Funcionário],$B58,tbLancamentoAntecipada[Data],"="&amp;AC$9),0))</f>
        <v/>
      </c>
      <c r="AD58" s="40" t="str">
        <f>IF($B58="","",IFERROR(SUMIFS(tbLancamentoAntecipada[Qde Horas],tbLancamentoAntecipada[Funcionário],$B58,tbLancamentoAntecipada[Data],"="&amp;AD$9),0))</f>
        <v/>
      </c>
      <c r="AE58" s="40" t="str">
        <f>IF($B58="","",IFERROR(SUMIFS(tbLancamentoAntecipada[Qde Horas],tbLancamentoAntecipada[Funcionário],$B58,tbLancamentoAntecipada[Data],"="&amp;AE$9),0))</f>
        <v/>
      </c>
      <c r="AF58" s="40" t="str">
        <f>IF($B58="","",IFERROR(SUMIFS(tbLancamentoAntecipada[Qde Horas],tbLancamentoAntecipada[Funcionário],$B58,tbLancamentoAntecipada[Data],"="&amp;AF$9),0))</f>
        <v/>
      </c>
      <c r="AG58" s="40" t="str">
        <f>IF($B58="","",IFERROR(SUMIFS(tbLancamentoAntecipada[Qde Horas],tbLancamentoAntecipada[Funcionário],$B58,tbLancamentoAntecipada[Data],"="&amp;AG$9),0))</f>
        <v/>
      </c>
    </row>
    <row r="59" spans="1:33" ht="20.100000000000001" customHeight="1" x14ac:dyDescent="0.25">
      <c r="A59" s="23">
        <v>13</v>
      </c>
      <c r="B59" s="34" t="str">
        <f>IFERROR(INDEX(DinamicaMes!$A$2:$D$101,MATCH(LARGE(DinamicaMes!$D$2:$D$101,ResMes!$A23),DinamicaMes!$D$2:$D$101,0),1),"")</f>
        <v/>
      </c>
      <c r="C59" s="40" t="str">
        <f>IF($B59="","",IFERROR(SUMIFS(tbLancamentoAntecipada[Qde Horas],tbLancamentoAntecipada[Funcionário],$B59,tbLancamentoAntecipada[Data],"="&amp;C$9),0))</f>
        <v/>
      </c>
      <c r="D59" s="40" t="str">
        <f>IF($B59="","",IFERROR(SUMIFS(tbLancamentoAntecipada[Qde Horas],tbLancamentoAntecipada[Funcionário],$B59,tbLancamentoAntecipada[Data],"="&amp;D$9),0))</f>
        <v/>
      </c>
      <c r="E59" s="40" t="str">
        <f>IF($B59="","",IFERROR(SUMIFS(tbLancamentoAntecipada[Qde Horas],tbLancamentoAntecipada[Funcionário],$B59,tbLancamentoAntecipada[Data],"="&amp;E$9),0))</f>
        <v/>
      </c>
      <c r="F59" s="40" t="str">
        <f>IF($B59="","",IFERROR(SUMIFS(tbLancamentoAntecipada[Qde Horas],tbLancamentoAntecipada[Funcionário],$B59,tbLancamentoAntecipada[Data],"="&amp;F$9),0))</f>
        <v/>
      </c>
      <c r="G59" s="40" t="str">
        <f>IF($B59="","",IFERROR(SUMIFS(tbLancamentoAntecipada[Qde Horas],tbLancamentoAntecipada[Funcionário],$B59,tbLancamentoAntecipada[Data],"="&amp;G$9),0))</f>
        <v/>
      </c>
      <c r="H59" s="40" t="str">
        <f>IF($B59="","",IFERROR(SUMIFS(tbLancamentoAntecipada[Qde Horas],tbLancamentoAntecipada[Funcionário],$B59,tbLancamentoAntecipada[Data],"="&amp;H$9),0))</f>
        <v/>
      </c>
      <c r="I59" s="40" t="str">
        <f>IF($B59="","",IFERROR(SUMIFS(tbLancamentoAntecipada[Qde Horas],tbLancamentoAntecipada[Funcionário],$B59,tbLancamentoAntecipada[Data],"="&amp;I$9),0))</f>
        <v/>
      </c>
      <c r="J59" s="40" t="str">
        <f>IF($B59="","",IFERROR(SUMIFS(tbLancamentoAntecipada[Qde Horas],tbLancamentoAntecipada[Funcionário],$B59,tbLancamentoAntecipada[Data],"="&amp;J$9),0))</f>
        <v/>
      </c>
      <c r="K59" s="40" t="str">
        <f>IF($B59="","",IFERROR(SUMIFS(tbLancamentoAntecipada[Qde Horas],tbLancamentoAntecipada[Funcionário],$B59,tbLancamentoAntecipada[Data],"="&amp;K$9),0))</f>
        <v/>
      </c>
      <c r="L59" s="40" t="str">
        <f>IF($B59="","",IFERROR(SUMIFS(tbLancamentoAntecipada[Qde Horas],tbLancamentoAntecipada[Funcionário],$B59,tbLancamentoAntecipada[Data],"="&amp;L$9),0))</f>
        <v/>
      </c>
      <c r="M59" s="40" t="str">
        <f>IF($B59="","",IFERROR(SUMIFS(tbLancamentoAntecipada[Qde Horas],tbLancamentoAntecipada[Funcionário],$B59,tbLancamentoAntecipada[Data],"="&amp;M$9),0))</f>
        <v/>
      </c>
      <c r="N59" s="40" t="str">
        <f>IF($B59="","",IFERROR(SUMIFS(tbLancamentoAntecipada[Qde Horas],tbLancamentoAntecipada[Funcionário],$B59,tbLancamentoAntecipada[Data],"="&amp;N$9),0))</f>
        <v/>
      </c>
      <c r="O59" s="40" t="str">
        <f>IF($B59="","",IFERROR(SUMIFS(tbLancamentoAntecipada[Qde Horas],tbLancamentoAntecipada[Funcionário],$B59,tbLancamentoAntecipada[Data],"="&amp;O$9),0))</f>
        <v/>
      </c>
      <c r="P59" s="40" t="str">
        <f>IF($B59="","",IFERROR(SUMIFS(tbLancamentoAntecipada[Qde Horas],tbLancamentoAntecipada[Funcionário],$B59,tbLancamentoAntecipada[Data],"="&amp;P$9),0))</f>
        <v/>
      </c>
      <c r="Q59" s="40" t="str">
        <f>IF($B59="","",IFERROR(SUMIFS(tbLancamentoAntecipada[Qde Horas],tbLancamentoAntecipada[Funcionário],$B59,tbLancamentoAntecipada[Data],"="&amp;Q$9),0))</f>
        <v/>
      </c>
      <c r="R59" s="40" t="str">
        <f>IF($B59="","",IFERROR(SUMIFS(tbLancamentoAntecipada[Qde Horas],tbLancamentoAntecipada[Funcionário],$B59,tbLancamentoAntecipada[Data],"="&amp;R$9),0))</f>
        <v/>
      </c>
      <c r="S59" s="40" t="str">
        <f>IF($B59="","",IFERROR(SUMIFS(tbLancamentoAntecipada[Qde Horas],tbLancamentoAntecipada[Funcionário],$B59,tbLancamentoAntecipada[Data],"="&amp;S$9),0))</f>
        <v/>
      </c>
      <c r="T59" s="40" t="str">
        <f>IF($B59="","",IFERROR(SUMIFS(tbLancamentoAntecipada[Qde Horas],tbLancamentoAntecipada[Funcionário],$B59,tbLancamentoAntecipada[Data],"="&amp;T$9),0))</f>
        <v/>
      </c>
      <c r="U59" s="40" t="str">
        <f>IF($B59="","",IFERROR(SUMIFS(tbLancamentoAntecipada[Qde Horas],tbLancamentoAntecipada[Funcionário],$B59,tbLancamentoAntecipada[Data],"="&amp;U$9),0))</f>
        <v/>
      </c>
      <c r="V59" s="40" t="str">
        <f>IF($B59="","",IFERROR(SUMIFS(tbLancamentoAntecipada[Qde Horas],tbLancamentoAntecipada[Funcionário],$B59,tbLancamentoAntecipada[Data],"="&amp;V$9),0))</f>
        <v/>
      </c>
      <c r="W59" s="40" t="str">
        <f>IF($B59="","",IFERROR(SUMIFS(tbLancamentoAntecipada[Qde Horas],tbLancamentoAntecipada[Funcionário],$B59,tbLancamentoAntecipada[Data],"="&amp;W$9),0))</f>
        <v/>
      </c>
      <c r="X59" s="40" t="str">
        <f>IF($B59="","",IFERROR(SUMIFS(tbLancamentoAntecipada[Qde Horas],tbLancamentoAntecipada[Funcionário],$B59,tbLancamentoAntecipada[Data],"="&amp;X$9),0))</f>
        <v/>
      </c>
      <c r="Y59" s="40" t="str">
        <f>IF($B59="","",IFERROR(SUMIFS(tbLancamentoAntecipada[Qde Horas],tbLancamentoAntecipada[Funcionário],$B59,tbLancamentoAntecipada[Data],"="&amp;Y$9),0))</f>
        <v/>
      </c>
      <c r="Z59" s="40" t="str">
        <f>IF($B59="","",IFERROR(SUMIFS(tbLancamentoAntecipada[Qde Horas],tbLancamentoAntecipada[Funcionário],$B59,tbLancamentoAntecipada[Data],"="&amp;Z$9),0))</f>
        <v/>
      </c>
      <c r="AA59" s="40" t="str">
        <f>IF($B59="","",IFERROR(SUMIFS(tbLancamentoAntecipada[Qde Horas],tbLancamentoAntecipada[Funcionário],$B59,tbLancamentoAntecipada[Data],"="&amp;AA$9),0))</f>
        <v/>
      </c>
      <c r="AB59" s="40" t="str">
        <f>IF($B59="","",IFERROR(SUMIFS(tbLancamentoAntecipada[Qde Horas],tbLancamentoAntecipada[Funcionário],$B59,tbLancamentoAntecipada[Data],"="&amp;AB$9),0))</f>
        <v/>
      </c>
      <c r="AC59" s="40" t="str">
        <f>IF($B59="","",IFERROR(SUMIFS(tbLancamentoAntecipada[Qde Horas],tbLancamentoAntecipada[Funcionário],$B59,tbLancamentoAntecipada[Data],"="&amp;AC$9),0))</f>
        <v/>
      </c>
      <c r="AD59" s="40" t="str">
        <f>IF($B59="","",IFERROR(SUMIFS(tbLancamentoAntecipada[Qde Horas],tbLancamentoAntecipada[Funcionário],$B59,tbLancamentoAntecipada[Data],"="&amp;AD$9),0))</f>
        <v/>
      </c>
      <c r="AE59" s="40" t="str">
        <f>IF($B59="","",IFERROR(SUMIFS(tbLancamentoAntecipada[Qde Horas],tbLancamentoAntecipada[Funcionário],$B59,tbLancamentoAntecipada[Data],"="&amp;AE$9),0))</f>
        <v/>
      </c>
      <c r="AF59" s="40" t="str">
        <f>IF($B59="","",IFERROR(SUMIFS(tbLancamentoAntecipada[Qde Horas],tbLancamentoAntecipada[Funcionário],$B59,tbLancamentoAntecipada[Data],"="&amp;AF$9),0))</f>
        <v/>
      </c>
      <c r="AG59" s="40" t="str">
        <f>IF($B59="","",IFERROR(SUMIFS(tbLancamentoAntecipada[Qde Horas],tbLancamentoAntecipada[Funcionário],$B59,tbLancamentoAntecipada[Data],"="&amp;AG$9),0))</f>
        <v/>
      </c>
    </row>
    <row r="60" spans="1:33" ht="20.100000000000001" customHeight="1" x14ac:dyDescent="0.25">
      <c r="A60" s="23">
        <v>14</v>
      </c>
      <c r="B60" s="34" t="str">
        <f>IFERROR(INDEX(DinamicaMes!$A$2:$D$101,MATCH(LARGE(DinamicaMes!$D$2:$D$101,ResMes!$A24),DinamicaMes!$D$2:$D$101,0),1),"")</f>
        <v/>
      </c>
      <c r="C60" s="40" t="str">
        <f>IF($B60="","",IFERROR(SUMIFS(tbLancamentoAntecipada[Qde Horas],tbLancamentoAntecipada[Funcionário],$B60,tbLancamentoAntecipada[Data],"="&amp;C$9),0))</f>
        <v/>
      </c>
      <c r="D60" s="40" t="str">
        <f>IF($B60="","",IFERROR(SUMIFS(tbLancamentoAntecipada[Qde Horas],tbLancamentoAntecipada[Funcionário],$B60,tbLancamentoAntecipada[Data],"="&amp;D$9),0))</f>
        <v/>
      </c>
      <c r="E60" s="40" t="str">
        <f>IF($B60="","",IFERROR(SUMIFS(tbLancamentoAntecipada[Qde Horas],tbLancamentoAntecipada[Funcionário],$B60,tbLancamentoAntecipada[Data],"="&amp;E$9),0))</f>
        <v/>
      </c>
      <c r="F60" s="40" t="str">
        <f>IF($B60="","",IFERROR(SUMIFS(tbLancamentoAntecipada[Qde Horas],tbLancamentoAntecipada[Funcionário],$B60,tbLancamentoAntecipada[Data],"="&amp;F$9),0))</f>
        <v/>
      </c>
      <c r="G60" s="40" t="str">
        <f>IF($B60="","",IFERROR(SUMIFS(tbLancamentoAntecipada[Qde Horas],tbLancamentoAntecipada[Funcionário],$B60,tbLancamentoAntecipada[Data],"="&amp;G$9),0))</f>
        <v/>
      </c>
      <c r="H60" s="40" t="str">
        <f>IF($B60="","",IFERROR(SUMIFS(tbLancamentoAntecipada[Qde Horas],tbLancamentoAntecipada[Funcionário],$B60,tbLancamentoAntecipada[Data],"="&amp;H$9),0))</f>
        <v/>
      </c>
      <c r="I60" s="40" t="str">
        <f>IF($B60="","",IFERROR(SUMIFS(tbLancamentoAntecipada[Qde Horas],tbLancamentoAntecipada[Funcionário],$B60,tbLancamentoAntecipada[Data],"="&amp;I$9),0))</f>
        <v/>
      </c>
      <c r="J60" s="40" t="str">
        <f>IF($B60="","",IFERROR(SUMIFS(tbLancamentoAntecipada[Qde Horas],tbLancamentoAntecipada[Funcionário],$B60,tbLancamentoAntecipada[Data],"="&amp;J$9),0))</f>
        <v/>
      </c>
      <c r="K60" s="40" t="str">
        <f>IF($B60="","",IFERROR(SUMIFS(tbLancamentoAntecipada[Qde Horas],tbLancamentoAntecipada[Funcionário],$B60,tbLancamentoAntecipada[Data],"="&amp;K$9),0))</f>
        <v/>
      </c>
      <c r="L60" s="40" t="str">
        <f>IF($B60="","",IFERROR(SUMIFS(tbLancamentoAntecipada[Qde Horas],tbLancamentoAntecipada[Funcionário],$B60,tbLancamentoAntecipada[Data],"="&amp;L$9),0))</f>
        <v/>
      </c>
      <c r="M60" s="40" t="str">
        <f>IF($B60="","",IFERROR(SUMIFS(tbLancamentoAntecipada[Qde Horas],tbLancamentoAntecipada[Funcionário],$B60,tbLancamentoAntecipada[Data],"="&amp;M$9),0))</f>
        <v/>
      </c>
      <c r="N60" s="40" t="str">
        <f>IF($B60="","",IFERROR(SUMIFS(tbLancamentoAntecipada[Qde Horas],tbLancamentoAntecipada[Funcionário],$B60,tbLancamentoAntecipada[Data],"="&amp;N$9),0))</f>
        <v/>
      </c>
      <c r="O60" s="40" t="str">
        <f>IF($B60="","",IFERROR(SUMIFS(tbLancamentoAntecipada[Qde Horas],tbLancamentoAntecipada[Funcionário],$B60,tbLancamentoAntecipada[Data],"="&amp;O$9),0))</f>
        <v/>
      </c>
      <c r="P60" s="40" t="str">
        <f>IF($B60="","",IFERROR(SUMIFS(tbLancamentoAntecipada[Qde Horas],tbLancamentoAntecipada[Funcionário],$B60,tbLancamentoAntecipada[Data],"="&amp;P$9),0))</f>
        <v/>
      </c>
      <c r="Q60" s="40" t="str">
        <f>IF($B60="","",IFERROR(SUMIFS(tbLancamentoAntecipada[Qde Horas],tbLancamentoAntecipada[Funcionário],$B60,tbLancamentoAntecipada[Data],"="&amp;Q$9),0))</f>
        <v/>
      </c>
      <c r="R60" s="40" t="str">
        <f>IF($B60="","",IFERROR(SUMIFS(tbLancamentoAntecipada[Qde Horas],tbLancamentoAntecipada[Funcionário],$B60,tbLancamentoAntecipada[Data],"="&amp;R$9),0))</f>
        <v/>
      </c>
      <c r="S60" s="40" t="str">
        <f>IF($B60="","",IFERROR(SUMIFS(tbLancamentoAntecipada[Qde Horas],tbLancamentoAntecipada[Funcionário],$B60,tbLancamentoAntecipada[Data],"="&amp;S$9),0))</f>
        <v/>
      </c>
      <c r="T60" s="40" t="str">
        <f>IF($B60="","",IFERROR(SUMIFS(tbLancamentoAntecipada[Qde Horas],tbLancamentoAntecipada[Funcionário],$B60,tbLancamentoAntecipada[Data],"="&amp;T$9),0))</f>
        <v/>
      </c>
      <c r="U60" s="40" t="str">
        <f>IF($B60="","",IFERROR(SUMIFS(tbLancamentoAntecipada[Qde Horas],tbLancamentoAntecipada[Funcionário],$B60,tbLancamentoAntecipada[Data],"="&amp;U$9),0))</f>
        <v/>
      </c>
      <c r="V60" s="40" t="str">
        <f>IF($B60="","",IFERROR(SUMIFS(tbLancamentoAntecipada[Qde Horas],tbLancamentoAntecipada[Funcionário],$B60,tbLancamentoAntecipada[Data],"="&amp;V$9),0))</f>
        <v/>
      </c>
      <c r="W60" s="40" t="str">
        <f>IF($B60="","",IFERROR(SUMIFS(tbLancamentoAntecipada[Qde Horas],tbLancamentoAntecipada[Funcionário],$B60,tbLancamentoAntecipada[Data],"="&amp;W$9),0))</f>
        <v/>
      </c>
      <c r="X60" s="40" t="str">
        <f>IF($B60="","",IFERROR(SUMIFS(tbLancamentoAntecipada[Qde Horas],tbLancamentoAntecipada[Funcionário],$B60,tbLancamentoAntecipada[Data],"="&amp;X$9),0))</f>
        <v/>
      </c>
      <c r="Y60" s="40" t="str">
        <f>IF($B60="","",IFERROR(SUMIFS(tbLancamentoAntecipada[Qde Horas],tbLancamentoAntecipada[Funcionário],$B60,tbLancamentoAntecipada[Data],"="&amp;Y$9),0))</f>
        <v/>
      </c>
      <c r="Z60" s="40" t="str">
        <f>IF($B60="","",IFERROR(SUMIFS(tbLancamentoAntecipada[Qde Horas],tbLancamentoAntecipada[Funcionário],$B60,tbLancamentoAntecipada[Data],"="&amp;Z$9),0))</f>
        <v/>
      </c>
      <c r="AA60" s="40" t="str">
        <f>IF($B60="","",IFERROR(SUMIFS(tbLancamentoAntecipada[Qde Horas],tbLancamentoAntecipada[Funcionário],$B60,tbLancamentoAntecipada[Data],"="&amp;AA$9),0))</f>
        <v/>
      </c>
      <c r="AB60" s="40" t="str">
        <f>IF($B60="","",IFERROR(SUMIFS(tbLancamentoAntecipada[Qde Horas],tbLancamentoAntecipada[Funcionário],$B60,tbLancamentoAntecipada[Data],"="&amp;AB$9),0))</f>
        <v/>
      </c>
      <c r="AC60" s="40" t="str">
        <f>IF($B60="","",IFERROR(SUMIFS(tbLancamentoAntecipada[Qde Horas],tbLancamentoAntecipada[Funcionário],$B60,tbLancamentoAntecipada[Data],"="&amp;AC$9),0))</f>
        <v/>
      </c>
      <c r="AD60" s="40" t="str">
        <f>IF($B60="","",IFERROR(SUMIFS(tbLancamentoAntecipada[Qde Horas],tbLancamentoAntecipada[Funcionário],$B60,tbLancamentoAntecipada[Data],"="&amp;AD$9),0))</f>
        <v/>
      </c>
      <c r="AE60" s="40" t="str">
        <f>IF($B60="","",IFERROR(SUMIFS(tbLancamentoAntecipada[Qde Horas],tbLancamentoAntecipada[Funcionário],$B60,tbLancamentoAntecipada[Data],"="&amp;AE$9),0))</f>
        <v/>
      </c>
      <c r="AF60" s="40" t="str">
        <f>IF($B60="","",IFERROR(SUMIFS(tbLancamentoAntecipada[Qde Horas],tbLancamentoAntecipada[Funcionário],$B60,tbLancamentoAntecipada[Data],"="&amp;AF$9),0))</f>
        <v/>
      </c>
      <c r="AG60" s="40" t="str">
        <f>IF($B60="","",IFERROR(SUMIFS(tbLancamentoAntecipada[Qde Horas],tbLancamentoAntecipada[Funcionário],$B60,tbLancamentoAntecipada[Data],"="&amp;AG$9),0))</f>
        <v/>
      </c>
    </row>
    <row r="61" spans="1:33" ht="20.100000000000001" customHeight="1" x14ac:dyDescent="0.25">
      <c r="A61" s="23">
        <v>15</v>
      </c>
      <c r="B61" s="34" t="str">
        <f>IFERROR(INDEX(DinamicaMes!$A$2:$D$101,MATCH(LARGE(DinamicaMes!$D$2:$D$101,ResMes!$A25),DinamicaMes!$D$2:$D$101,0),1),"")</f>
        <v/>
      </c>
      <c r="C61" s="40" t="str">
        <f>IF($B61="","",IFERROR(SUMIFS(tbLancamentoAntecipada[Qde Horas],tbLancamentoAntecipada[Funcionário],$B61,tbLancamentoAntecipada[Data],"="&amp;C$9),0))</f>
        <v/>
      </c>
      <c r="D61" s="40" t="str">
        <f>IF($B61="","",IFERROR(SUMIFS(tbLancamentoAntecipada[Qde Horas],tbLancamentoAntecipada[Funcionário],$B61,tbLancamentoAntecipada[Data],"="&amp;D$9),0))</f>
        <v/>
      </c>
      <c r="E61" s="40" t="str">
        <f>IF($B61="","",IFERROR(SUMIFS(tbLancamentoAntecipada[Qde Horas],tbLancamentoAntecipada[Funcionário],$B61,tbLancamentoAntecipada[Data],"="&amp;E$9),0))</f>
        <v/>
      </c>
      <c r="F61" s="40" t="str">
        <f>IF($B61="","",IFERROR(SUMIFS(tbLancamentoAntecipada[Qde Horas],tbLancamentoAntecipada[Funcionário],$B61,tbLancamentoAntecipada[Data],"="&amp;F$9),0))</f>
        <v/>
      </c>
      <c r="G61" s="40" t="str">
        <f>IF($B61="","",IFERROR(SUMIFS(tbLancamentoAntecipada[Qde Horas],tbLancamentoAntecipada[Funcionário],$B61,tbLancamentoAntecipada[Data],"="&amp;G$9),0))</f>
        <v/>
      </c>
      <c r="H61" s="40" t="str">
        <f>IF($B61="","",IFERROR(SUMIFS(tbLancamentoAntecipada[Qde Horas],tbLancamentoAntecipada[Funcionário],$B61,tbLancamentoAntecipada[Data],"="&amp;H$9),0))</f>
        <v/>
      </c>
      <c r="I61" s="40" t="str">
        <f>IF($B61="","",IFERROR(SUMIFS(tbLancamentoAntecipada[Qde Horas],tbLancamentoAntecipada[Funcionário],$B61,tbLancamentoAntecipada[Data],"="&amp;I$9),0))</f>
        <v/>
      </c>
      <c r="J61" s="40" t="str">
        <f>IF($B61="","",IFERROR(SUMIFS(tbLancamentoAntecipada[Qde Horas],tbLancamentoAntecipada[Funcionário],$B61,tbLancamentoAntecipada[Data],"="&amp;J$9),0))</f>
        <v/>
      </c>
      <c r="K61" s="40" t="str">
        <f>IF($B61="","",IFERROR(SUMIFS(tbLancamentoAntecipada[Qde Horas],tbLancamentoAntecipada[Funcionário],$B61,tbLancamentoAntecipada[Data],"="&amp;K$9),0))</f>
        <v/>
      </c>
      <c r="L61" s="40" t="str">
        <f>IF($B61="","",IFERROR(SUMIFS(tbLancamentoAntecipada[Qde Horas],tbLancamentoAntecipada[Funcionário],$B61,tbLancamentoAntecipada[Data],"="&amp;L$9),0))</f>
        <v/>
      </c>
      <c r="M61" s="40" t="str">
        <f>IF($B61="","",IFERROR(SUMIFS(tbLancamentoAntecipada[Qde Horas],tbLancamentoAntecipada[Funcionário],$B61,tbLancamentoAntecipada[Data],"="&amp;M$9),0))</f>
        <v/>
      </c>
      <c r="N61" s="40" t="str">
        <f>IF($B61="","",IFERROR(SUMIFS(tbLancamentoAntecipada[Qde Horas],tbLancamentoAntecipada[Funcionário],$B61,tbLancamentoAntecipada[Data],"="&amp;N$9),0))</f>
        <v/>
      </c>
      <c r="O61" s="40" t="str">
        <f>IF($B61="","",IFERROR(SUMIFS(tbLancamentoAntecipada[Qde Horas],tbLancamentoAntecipada[Funcionário],$B61,tbLancamentoAntecipada[Data],"="&amp;O$9),0))</f>
        <v/>
      </c>
      <c r="P61" s="40" t="str">
        <f>IF($B61="","",IFERROR(SUMIFS(tbLancamentoAntecipada[Qde Horas],tbLancamentoAntecipada[Funcionário],$B61,tbLancamentoAntecipada[Data],"="&amp;P$9),0))</f>
        <v/>
      </c>
      <c r="Q61" s="40" t="str">
        <f>IF($B61="","",IFERROR(SUMIFS(tbLancamentoAntecipada[Qde Horas],tbLancamentoAntecipada[Funcionário],$B61,tbLancamentoAntecipada[Data],"="&amp;Q$9),0))</f>
        <v/>
      </c>
      <c r="R61" s="40" t="str">
        <f>IF($B61="","",IFERROR(SUMIFS(tbLancamentoAntecipada[Qde Horas],tbLancamentoAntecipada[Funcionário],$B61,tbLancamentoAntecipada[Data],"="&amp;R$9),0))</f>
        <v/>
      </c>
      <c r="S61" s="40" t="str">
        <f>IF($B61="","",IFERROR(SUMIFS(tbLancamentoAntecipada[Qde Horas],tbLancamentoAntecipada[Funcionário],$B61,tbLancamentoAntecipada[Data],"="&amp;S$9),0))</f>
        <v/>
      </c>
      <c r="T61" s="40" t="str">
        <f>IF($B61="","",IFERROR(SUMIFS(tbLancamentoAntecipada[Qde Horas],tbLancamentoAntecipada[Funcionário],$B61,tbLancamentoAntecipada[Data],"="&amp;T$9),0))</f>
        <v/>
      </c>
      <c r="U61" s="40" t="str">
        <f>IF($B61="","",IFERROR(SUMIFS(tbLancamentoAntecipada[Qde Horas],tbLancamentoAntecipada[Funcionário],$B61,tbLancamentoAntecipada[Data],"="&amp;U$9),0))</f>
        <v/>
      </c>
      <c r="V61" s="40" t="str">
        <f>IF($B61="","",IFERROR(SUMIFS(tbLancamentoAntecipada[Qde Horas],tbLancamentoAntecipada[Funcionário],$B61,tbLancamentoAntecipada[Data],"="&amp;V$9),0))</f>
        <v/>
      </c>
      <c r="W61" s="40" t="str">
        <f>IF($B61="","",IFERROR(SUMIFS(tbLancamentoAntecipada[Qde Horas],tbLancamentoAntecipada[Funcionário],$B61,tbLancamentoAntecipada[Data],"="&amp;W$9),0))</f>
        <v/>
      </c>
      <c r="X61" s="40" t="str">
        <f>IF($B61="","",IFERROR(SUMIFS(tbLancamentoAntecipada[Qde Horas],tbLancamentoAntecipada[Funcionário],$B61,tbLancamentoAntecipada[Data],"="&amp;X$9),0))</f>
        <v/>
      </c>
      <c r="Y61" s="40" t="str">
        <f>IF($B61="","",IFERROR(SUMIFS(tbLancamentoAntecipada[Qde Horas],tbLancamentoAntecipada[Funcionário],$B61,tbLancamentoAntecipada[Data],"="&amp;Y$9),0))</f>
        <v/>
      </c>
      <c r="Z61" s="40" t="str">
        <f>IF($B61="","",IFERROR(SUMIFS(tbLancamentoAntecipada[Qde Horas],tbLancamentoAntecipada[Funcionário],$B61,tbLancamentoAntecipada[Data],"="&amp;Z$9),0))</f>
        <v/>
      </c>
      <c r="AA61" s="40" t="str">
        <f>IF($B61="","",IFERROR(SUMIFS(tbLancamentoAntecipada[Qde Horas],tbLancamentoAntecipada[Funcionário],$B61,tbLancamentoAntecipada[Data],"="&amp;AA$9),0))</f>
        <v/>
      </c>
      <c r="AB61" s="40" t="str">
        <f>IF($B61="","",IFERROR(SUMIFS(tbLancamentoAntecipada[Qde Horas],tbLancamentoAntecipada[Funcionário],$B61,tbLancamentoAntecipada[Data],"="&amp;AB$9),0))</f>
        <v/>
      </c>
      <c r="AC61" s="40" t="str">
        <f>IF($B61="","",IFERROR(SUMIFS(tbLancamentoAntecipada[Qde Horas],tbLancamentoAntecipada[Funcionário],$B61,tbLancamentoAntecipada[Data],"="&amp;AC$9),0))</f>
        <v/>
      </c>
      <c r="AD61" s="40" t="str">
        <f>IF($B61="","",IFERROR(SUMIFS(tbLancamentoAntecipada[Qde Horas],tbLancamentoAntecipada[Funcionário],$B61,tbLancamentoAntecipada[Data],"="&amp;AD$9),0))</f>
        <v/>
      </c>
      <c r="AE61" s="40" t="str">
        <f>IF($B61="","",IFERROR(SUMIFS(tbLancamentoAntecipada[Qde Horas],tbLancamentoAntecipada[Funcionário],$B61,tbLancamentoAntecipada[Data],"="&amp;AE$9),0))</f>
        <v/>
      </c>
      <c r="AF61" s="40" t="str">
        <f>IF($B61="","",IFERROR(SUMIFS(tbLancamentoAntecipada[Qde Horas],tbLancamentoAntecipada[Funcionário],$B61,tbLancamentoAntecipada[Data],"="&amp;AF$9),0))</f>
        <v/>
      </c>
      <c r="AG61" s="40" t="str">
        <f>IF($B61="","",IFERROR(SUMIFS(tbLancamentoAntecipada[Qde Horas],tbLancamentoAntecipada[Funcionário],$B61,tbLancamentoAntecipada[Data],"="&amp;AG$9),0))</f>
        <v/>
      </c>
    </row>
    <row r="62" spans="1:33" ht="20.100000000000001" customHeight="1" x14ac:dyDescent="0.25"/>
    <row r="63" spans="1:33" ht="20.100000000000001" customHeight="1" x14ac:dyDescent="0.25">
      <c r="B63" s="28" t="str">
        <f>IF(SUM(C65:AG79)=0,"Não houve faltas em "&amp;$J$6&amp;" de "&amp;$C$6,"Os 15 postos de serviço com mais faltas em "&amp;$J$6&amp;" de "&amp;$C$6)</f>
        <v>Os 15 postos de serviço com mais faltas em Maio de 2023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</row>
    <row r="64" spans="1:33" ht="20.100000000000001" customHeight="1" x14ac:dyDescent="0.25">
      <c r="B64" s="32" t="s">
        <v>4</v>
      </c>
      <c r="C64" s="33">
        <v>1</v>
      </c>
      <c r="D64" s="33">
        <v>2</v>
      </c>
      <c r="E64" s="33">
        <v>3</v>
      </c>
      <c r="F64" s="33">
        <v>4</v>
      </c>
      <c r="G64" s="33">
        <v>5</v>
      </c>
      <c r="H64" s="33">
        <v>6</v>
      </c>
      <c r="I64" s="33">
        <v>7</v>
      </c>
      <c r="J64" s="33">
        <v>8</v>
      </c>
      <c r="K64" s="33">
        <v>9</v>
      </c>
      <c r="L64" s="33">
        <v>10</v>
      </c>
      <c r="M64" s="33">
        <v>11</v>
      </c>
      <c r="N64" s="33">
        <v>12</v>
      </c>
      <c r="O64" s="33">
        <v>13</v>
      </c>
      <c r="P64" s="33">
        <v>14</v>
      </c>
      <c r="Q64" s="33">
        <v>15</v>
      </c>
      <c r="R64" s="33">
        <v>16</v>
      </c>
      <c r="S64" s="33">
        <v>17</v>
      </c>
      <c r="T64" s="33">
        <v>18</v>
      </c>
      <c r="U64" s="33">
        <v>19</v>
      </c>
      <c r="V64" s="33">
        <v>20</v>
      </c>
      <c r="W64" s="33">
        <v>21</v>
      </c>
      <c r="X64" s="33">
        <v>22</v>
      </c>
      <c r="Y64" s="33">
        <v>23</v>
      </c>
      <c r="Z64" s="33">
        <v>24</v>
      </c>
      <c r="AA64" s="33">
        <v>25</v>
      </c>
      <c r="AB64" s="33">
        <v>26</v>
      </c>
      <c r="AC64" s="33">
        <v>27</v>
      </c>
      <c r="AD64" s="33">
        <v>28</v>
      </c>
      <c r="AE64" s="33">
        <v>29</v>
      </c>
      <c r="AF64" s="33">
        <v>30</v>
      </c>
      <c r="AG64" s="33">
        <v>31</v>
      </c>
    </row>
    <row r="65" spans="1:33" ht="20.100000000000001" customHeight="1" x14ac:dyDescent="0.25">
      <c r="A65" s="23">
        <v>1</v>
      </c>
      <c r="B65" s="34" t="str">
        <f>IFERROR(INDEX(DinamicaMes!$F$2:$I$101,MATCH(LARGE(DinamicaMes!$G$2:$G$101,ResMes!$A11),DinamicaMes!$G$2:$G$101,0),1),"")</f>
        <v>Empresa de Teste AS</v>
      </c>
      <c r="C65" s="40">
        <f>IF($B65="","",IFERROR(COUNTIFS(tbLancamentoFaltas[Posto de Serviço],$B65,tbLancamentoFaltas[Data],"="&amp;C$9),0))</f>
        <v>0</v>
      </c>
      <c r="D65" s="40">
        <f>IF($B65="","",IFERROR(COUNTIFS(tbLancamentoFaltas[Posto de Serviço],$B65,tbLancamentoFaltas[Data],"="&amp;D$9),0))</f>
        <v>0</v>
      </c>
      <c r="E65" s="40">
        <f>IF($B65="","",IFERROR(COUNTIFS(tbLancamentoFaltas[Posto de Serviço],$B65,tbLancamentoFaltas[Data],"="&amp;E$9),0))</f>
        <v>0</v>
      </c>
      <c r="F65" s="40">
        <f>IF($B65="","",IFERROR(COUNTIFS(tbLancamentoFaltas[Posto de Serviço],$B65,tbLancamentoFaltas[Data],"="&amp;F$9),0))</f>
        <v>0</v>
      </c>
      <c r="G65" s="40">
        <f>IF($B65="","",IFERROR(COUNTIFS(tbLancamentoFaltas[Posto de Serviço],$B65,tbLancamentoFaltas[Data],"="&amp;G$9),0))</f>
        <v>0</v>
      </c>
      <c r="H65" s="40">
        <f>IF($B65="","",IFERROR(COUNTIFS(tbLancamentoFaltas[Posto de Serviço],$B65,tbLancamentoFaltas[Data],"="&amp;H$9),0))</f>
        <v>0</v>
      </c>
      <c r="I65" s="40">
        <f>IF($B65="","",IFERROR(COUNTIFS(tbLancamentoFaltas[Posto de Serviço],$B65,tbLancamentoFaltas[Data],"="&amp;I$9),0))</f>
        <v>0</v>
      </c>
      <c r="J65" s="40">
        <f>IF($B65="","",IFERROR(COUNTIFS(tbLancamentoFaltas[Posto de Serviço],$B65,tbLancamentoFaltas[Data],"="&amp;J$9),0))</f>
        <v>0</v>
      </c>
      <c r="K65" s="40">
        <f>IF($B65="","",IFERROR(COUNTIFS(tbLancamentoFaltas[Posto de Serviço],$B65,tbLancamentoFaltas[Data],"="&amp;K$9),0))</f>
        <v>0</v>
      </c>
      <c r="L65" s="40">
        <f>IF($B65="","",IFERROR(COUNTIFS(tbLancamentoFaltas[Posto de Serviço],$B65,tbLancamentoFaltas[Data],"="&amp;L$9),0))</f>
        <v>0</v>
      </c>
      <c r="M65" s="40">
        <f>IF($B65="","",IFERROR(COUNTIFS(tbLancamentoFaltas[Posto de Serviço],$B65,tbLancamentoFaltas[Data],"="&amp;M$9),0))</f>
        <v>0</v>
      </c>
      <c r="N65" s="40">
        <f>IF($B65="","",IFERROR(COUNTIFS(tbLancamentoFaltas[Posto de Serviço],$B65,tbLancamentoFaltas[Data],"="&amp;N$9),0))</f>
        <v>0</v>
      </c>
      <c r="O65" s="40">
        <f>IF($B65="","",IFERROR(COUNTIFS(tbLancamentoFaltas[Posto de Serviço],$B65,tbLancamentoFaltas[Data],"="&amp;O$9),0))</f>
        <v>0</v>
      </c>
      <c r="P65" s="40">
        <f>IF($B65="","",IFERROR(COUNTIFS(tbLancamentoFaltas[Posto de Serviço],$B65,tbLancamentoFaltas[Data],"="&amp;P$9),0))</f>
        <v>0</v>
      </c>
      <c r="Q65" s="40">
        <f>IF($B65="","",IFERROR(COUNTIFS(tbLancamentoFaltas[Posto de Serviço],$B65,tbLancamentoFaltas[Data],"="&amp;Q$9),0))</f>
        <v>0</v>
      </c>
      <c r="R65" s="40">
        <f>IF($B65="","",IFERROR(COUNTIFS(tbLancamentoFaltas[Posto de Serviço],$B65,tbLancamentoFaltas[Data],"="&amp;R$9),0))</f>
        <v>0</v>
      </c>
      <c r="S65" s="40">
        <f>IF($B65="","",IFERROR(COUNTIFS(tbLancamentoFaltas[Posto de Serviço],$B65,tbLancamentoFaltas[Data],"="&amp;S$9),0))</f>
        <v>0</v>
      </c>
      <c r="T65" s="40">
        <f>IF($B65="","",IFERROR(COUNTIFS(tbLancamentoFaltas[Posto de Serviço],$B65,tbLancamentoFaltas[Data],"="&amp;T$9),0))</f>
        <v>0</v>
      </c>
      <c r="U65" s="40">
        <f>IF($B65="","",IFERROR(COUNTIFS(tbLancamentoFaltas[Posto de Serviço],$B65,tbLancamentoFaltas[Data],"="&amp;U$9),0))</f>
        <v>1</v>
      </c>
      <c r="V65" s="40">
        <f>IF($B65="","",IFERROR(COUNTIFS(tbLancamentoFaltas[Posto de Serviço],$B65,tbLancamentoFaltas[Data],"="&amp;V$9),0))</f>
        <v>0</v>
      </c>
      <c r="W65" s="40">
        <f>IF($B65="","",IFERROR(COUNTIFS(tbLancamentoFaltas[Posto de Serviço],$B65,tbLancamentoFaltas[Data],"="&amp;W$9),0))</f>
        <v>0</v>
      </c>
      <c r="X65" s="40">
        <f>IF($B65="","",IFERROR(COUNTIFS(tbLancamentoFaltas[Posto de Serviço],$B65,tbLancamentoFaltas[Data],"="&amp;X$9),0))</f>
        <v>0</v>
      </c>
      <c r="Y65" s="40">
        <f>IF($B65="","",IFERROR(COUNTIFS(tbLancamentoFaltas[Posto de Serviço],$B65,tbLancamentoFaltas[Data],"="&amp;Y$9),0))</f>
        <v>0</v>
      </c>
      <c r="Z65" s="40">
        <f>IF($B65="","",IFERROR(COUNTIFS(tbLancamentoFaltas[Posto de Serviço],$B65,tbLancamentoFaltas[Data],"="&amp;Z$9),0))</f>
        <v>0</v>
      </c>
      <c r="AA65" s="40">
        <f>IF($B65="","",IFERROR(COUNTIFS(tbLancamentoFaltas[Posto de Serviço],$B65,tbLancamentoFaltas[Data],"="&amp;AA$9),0))</f>
        <v>0</v>
      </c>
      <c r="AB65" s="40">
        <f>IF($B65="","",IFERROR(COUNTIFS(tbLancamentoFaltas[Posto de Serviço],$B65,tbLancamentoFaltas[Data],"="&amp;AB$9),0))</f>
        <v>0</v>
      </c>
      <c r="AC65" s="40">
        <f>IF($B65="","",IFERROR(COUNTIFS(tbLancamentoFaltas[Posto de Serviço],$B65,tbLancamentoFaltas[Data],"="&amp;AC$9),0))</f>
        <v>0</v>
      </c>
      <c r="AD65" s="40">
        <f>IF($B65="","",IFERROR(COUNTIFS(tbLancamentoFaltas[Posto de Serviço],$B65,tbLancamentoFaltas[Data],"="&amp;AD$9),0))</f>
        <v>0</v>
      </c>
      <c r="AE65" s="40">
        <f>IF($B65="","",IFERROR(COUNTIFS(tbLancamentoFaltas[Posto de Serviço],$B65,tbLancamentoFaltas[Data],"="&amp;AE$9),0))</f>
        <v>0</v>
      </c>
      <c r="AF65" s="40">
        <f>IF($B65="","",IFERROR(COUNTIFS(tbLancamentoFaltas[Posto de Serviço],$B65,tbLancamentoFaltas[Data],"="&amp;AF$9),0))</f>
        <v>0</v>
      </c>
      <c r="AG65" s="40">
        <f>IF($B65="","",IFERROR(COUNTIFS(tbLancamentoFaltas[Posto de Serviço],$B65,tbLancamentoFaltas[Data],"="&amp;AG$9),0))</f>
        <v>0</v>
      </c>
    </row>
    <row r="66" spans="1:33" ht="20.100000000000001" customHeight="1" x14ac:dyDescent="0.25">
      <c r="A66" s="23">
        <v>2</v>
      </c>
      <c r="B66" s="34" t="str">
        <f>IFERROR(INDEX(DinamicaMes!$F$2:$I$101,MATCH(LARGE(DinamicaMes!$G$2:$G$101,ResMes!$A12),DinamicaMes!$G$2:$G$101,0),1),"")</f>
        <v/>
      </c>
      <c r="C66" s="40" t="str">
        <f>IF($B66="","",IFERROR(COUNTIFS(tbLancamentoFaltas[Posto de Serviço],$B66,tbLancamentoFaltas[Data],"="&amp;C$9),0))</f>
        <v/>
      </c>
      <c r="D66" s="40" t="str">
        <f>IF($B66="","",IFERROR(COUNTIFS(tbLancamentoFaltas[Posto de Serviço],$B66,tbLancamentoFaltas[Data],"="&amp;D$9),0))</f>
        <v/>
      </c>
      <c r="E66" s="40" t="str">
        <f>IF($B66="","",IFERROR(COUNTIFS(tbLancamentoFaltas[Posto de Serviço],$B66,tbLancamentoFaltas[Data],"="&amp;E$9),0))</f>
        <v/>
      </c>
      <c r="F66" s="40" t="str">
        <f>IF($B66="","",IFERROR(COUNTIFS(tbLancamentoFaltas[Posto de Serviço],$B66,tbLancamentoFaltas[Data],"="&amp;F$9),0))</f>
        <v/>
      </c>
      <c r="G66" s="40" t="str">
        <f>IF($B66="","",IFERROR(COUNTIFS(tbLancamentoFaltas[Posto de Serviço],$B66,tbLancamentoFaltas[Data],"="&amp;G$9),0))</f>
        <v/>
      </c>
      <c r="H66" s="40" t="str">
        <f>IF($B66="","",IFERROR(COUNTIFS(tbLancamentoFaltas[Posto de Serviço],$B66,tbLancamentoFaltas[Data],"="&amp;H$9),0))</f>
        <v/>
      </c>
      <c r="I66" s="40" t="str">
        <f>IF($B66="","",IFERROR(COUNTIFS(tbLancamentoFaltas[Posto de Serviço],$B66,tbLancamentoFaltas[Data],"="&amp;I$9),0))</f>
        <v/>
      </c>
      <c r="J66" s="40" t="str">
        <f>IF($B66="","",IFERROR(COUNTIFS(tbLancamentoFaltas[Posto de Serviço],$B66,tbLancamentoFaltas[Data],"="&amp;J$9),0))</f>
        <v/>
      </c>
      <c r="K66" s="40" t="str">
        <f>IF($B66="","",IFERROR(COUNTIFS(tbLancamentoFaltas[Posto de Serviço],$B66,tbLancamentoFaltas[Data],"="&amp;K$9),0))</f>
        <v/>
      </c>
      <c r="L66" s="40" t="str">
        <f>IF($B66="","",IFERROR(COUNTIFS(tbLancamentoFaltas[Posto de Serviço],$B66,tbLancamentoFaltas[Data],"="&amp;L$9),0))</f>
        <v/>
      </c>
      <c r="M66" s="40" t="str">
        <f>IF($B66="","",IFERROR(COUNTIFS(tbLancamentoFaltas[Posto de Serviço],$B66,tbLancamentoFaltas[Data],"="&amp;M$9),0))</f>
        <v/>
      </c>
      <c r="N66" s="40" t="str">
        <f>IF($B66="","",IFERROR(COUNTIFS(tbLancamentoFaltas[Posto de Serviço],$B66,tbLancamentoFaltas[Data],"="&amp;N$9),0))</f>
        <v/>
      </c>
      <c r="O66" s="40" t="str">
        <f>IF($B66="","",IFERROR(COUNTIFS(tbLancamentoFaltas[Posto de Serviço],$B66,tbLancamentoFaltas[Data],"="&amp;O$9),0))</f>
        <v/>
      </c>
      <c r="P66" s="40" t="str">
        <f>IF($B66="","",IFERROR(COUNTIFS(tbLancamentoFaltas[Posto de Serviço],$B66,tbLancamentoFaltas[Data],"="&amp;P$9),0))</f>
        <v/>
      </c>
      <c r="Q66" s="40" t="str">
        <f>IF($B66="","",IFERROR(COUNTIFS(tbLancamentoFaltas[Posto de Serviço],$B66,tbLancamentoFaltas[Data],"="&amp;Q$9),0))</f>
        <v/>
      </c>
      <c r="R66" s="40" t="str">
        <f>IF($B66="","",IFERROR(COUNTIFS(tbLancamentoFaltas[Posto de Serviço],$B66,tbLancamentoFaltas[Data],"="&amp;R$9),0))</f>
        <v/>
      </c>
      <c r="S66" s="40" t="str">
        <f>IF($B66="","",IFERROR(COUNTIFS(tbLancamentoFaltas[Posto de Serviço],$B66,tbLancamentoFaltas[Data],"="&amp;S$9),0))</f>
        <v/>
      </c>
      <c r="T66" s="40" t="str">
        <f>IF($B66="","",IFERROR(COUNTIFS(tbLancamentoFaltas[Posto de Serviço],$B66,tbLancamentoFaltas[Data],"="&amp;T$9),0))</f>
        <v/>
      </c>
      <c r="U66" s="40" t="str">
        <f>IF($B66="","",IFERROR(COUNTIFS(tbLancamentoFaltas[Posto de Serviço],$B66,tbLancamentoFaltas[Data],"="&amp;U$9),0))</f>
        <v/>
      </c>
      <c r="V66" s="40" t="str">
        <f>IF($B66="","",IFERROR(COUNTIFS(tbLancamentoFaltas[Posto de Serviço],$B66,tbLancamentoFaltas[Data],"="&amp;V$9),0))</f>
        <v/>
      </c>
      <c r="W66" s="40" t="str">
        <f>IF($B66="","",IFERROR(COUNTIFS(tbLancamentoFaltas[Posto de Serviço],$B66,tbLancamentoFaltas[Data],"="&amp;W$9),0))</f>
        <v/>
      </c>
      <c r="X66" s="40" t="str">
        <f>IF($B66="","",IFERROR(COUNTIFS(tbLancamentoFaltas[Posto de Serviço],$B66,tbLancamentoFaltas[Data],"="&amp;X$9),0))</f>
        <v/>
      </c>
      <c r="Y66" s="40" t="str">
        <f>IF($B66="","",IFERROR(COUNTIFS(tbLancamentoFaltas[Posto de Serviço],$B66,tbLancamentoFaltas[Data],"="&amp;Y$9),0))</f>
        <v/>
      </c>
      <c r="Z66" s="40" t="str">
        <f>IF($B66="","",IFERROR(COUNTIFS(tbLancamentoFaltas[Posto de Serviço],$B66,tbLancamentoFaltas[Data],"="&amp;Z$9),0))</f>
        <v/>
      </c>
      <c r="AA66" s="40" t="str">
        <f>IF($B66="","",IFERROR(COUNTIFS(tbLancamentoFaltas[Posto de Serviço],$B66,tbLancamentoFaltas[Data],"="&amp;AA$9),0))</f>
        <v/>
      </c>
      <c r="AB66" s="40" t="str">
        <f>IF($B66="","",IFERROR(COUNTIFS(tbLancamentoFaltas[Posto de Serviço],$B66,tbLancamentoFaltas[Data],"="&amp;AB$9),0))</f>
        <v/>
      </c>
      <c r="AC66" s="40" t="str">
        <f>IF($B66="","",IFERROR(COUNTIFS(tbLancamentoFaltas[Posto de Serviço],$B66,tbLancamentoFaltas[Data],"="&amp;AC$9),0))</f>
        <v/>
      </c>
      <c r="AD66" s="40" t="str">
        <f>IF($B66="","",IFERROR(COUNTIFS(tbLancamentoFaltas[Posto de Serviço],$B66,tbLancamentoFaltas[Data],"="&amp;AD$9),0))</f>
        <v/>
      </c>
      <c r="AE66" s="40" t="str">
        <f>IF($B66="","",IFERROR(COUNTIFS(tbLancamentoFaltas[Posto de Serviço],$B66,tbLancamentoFaltas[Data],"="&amp;AE$9),0))</f>
        <v/>
      </c>
      <c r="AF66" s="40" t="str">
        <f>IF($B66="","",IFERROR(COUNTIFS(tbLancamentoFaltas[Posto de Serviço],$B66,tbLancamentoFaltas[Data],"="&amp;AF$9),0))</f>
        <v/>
      </c>
      <c r="AG66" s="40" t="str">
        <f>IF($B66="","",IFERROR(COUNTIFS(tbLancamentoFaltas[Posto de Serviço],$B66,tbLancamentoFaltas[Data],"="&amp;AG$9),0))</f>
        <v/>
      </c>
    </row>
    <row r="67" spans="1:33" ht="20.100000000000001" customHeight="1" x14ac:dyDescent="0.25">
      <c r="A67" s="23">
        <v>3</v>
      </c>
      <c r="B67" s="34" t="str">
        <f>IFERROR(INDEX(DinamicaMes!$F$2:$I$101,MATCH(LARGE(DinamicaMes!$G$2:$G$101,ResMes!$A13),DinamicaMes!$G$2:$G$101,0),1),"")</f>
        <v/>
      </c>
      <c r="C67" s="40" t="str">
        <f>IF($B67="","",IFERROR(COUNTIFS(tbLancamentoFaltas[Posto de Serviço],$B67,tbLancamentoFaltas[Data],"="&amp;C$9),0))</f>
        <v/>
      </c>
      <c r="D67" s="40" t="str">
        <f>IF($B67="","",IFERROR(COUNTIFS(tbLancamentoFaltas[Posto de Serviço],$B67,tbLancamentoFaltas[Data],"="&amp;D$9),0))</f>
        <v/>
      </c>
      <c r="E67" s="40" t="str">
        <f>IF($B67="","",IFERROR(COUNTIFS(tbLancamentoFaltas[Posto de Serviço],$B67,tbLancamentoFaltas[Data],"="&amp;E$9),0))</f>
        <v/>
      </c>
      <c r="F67" s="40" t="str">
        <f>IF($B67="","",IFERROR(COUNTIFS(tbLancamentoFaltas[Posto de Serviço],$B67,tbLancamentoFaltas[Data],"="&amp;F$9),0))</f>
        <v/>
      </c>
      <c r="G67" s="40" t="str">
        <f>IF($B67="","",IFERROR(COUNTIFS(tbLancamentoFaltas[Posto de Serviço],$B67,tbLancamentoFaltas[Data],"="&amp;G$9),0))</f>
        <v/>
      </c>
      <c r="H67" s="40" t="str">
        <f>IF($B67="","",IFERROR(COUNTIFS(tbLancamentoFaltas[Posto de Serviço],$B67,tbLancamentoFaltas[Data],"="&amp;H$9),0))</f>
        <v/>
      </c>
      <c r="I67" s="40" t="str">
        <f>IF($B67="","",IFERROR(COUNTIFS(tbLancamentoFaltas[Posto de Serviço],$B67,tbLancamentoFaltas[Data],"="&amp;I$9),0))</f>
        <v/>
      </c>
      <c r="J67" s="40" t="str">
        <f>IF($B67="","",IFERROR(COUNTIFS(tbLancamentoFaltas[Posto de Serviço],$B67,tbLancamentoFaltas[Data],"="&amp;J$9),0))</f>
        <v/>
      </c>
      <c r="K67" s="40" t="str">
        <f>IF($B67="","",IFERROR(COUNTIFS(tbLancamentoFaltas[Posto de Serviço],$B67,tbLancamentoFaltas[Data],"="&amp;K$9),0))</f>
        <v/>
      </c>
      <c r="L67" s="40" t="str">
        <f>IF($B67="","",IFERROR(COUNTIFS(tbLancamentoFaltas[Posto de Serviço],$B67,tbLancamentoFaltas[Data],"="&amp;L$9),0))</f>
        <v/>
      </c>
      <c r="M67" s="40" t="str">
        <f>IF($B67="","",IFERROR(COUNTIFS(tbLancamentoFaltas[Posto de Serviço],$B67,tbLancamentoFaltas[Data],"="&amp;M$9),0))</f>
        <v/>
      </c>
      <c r="N67" s="40" t="str">
        <f>IF($B67="","",IFERROR(COUNTIFS(tbLancamentoFaltas[Posto de Serviço],$B67,tbLancamentoFaltas[Data],"="&amp;N$9),0))</f>
        <v/>
      </c>
      <c r="O67" s="40" t="str">
        <f>IF($B67="","",IFERROR(COUNTIFS(tbLancamentoFaltas[Posto de Serviço],$B67,tbLancamentoFaltas[Data],"="&amp;O$9),0))</f>
        <v/>
      </c>
      <c r="P67" s="40" t="str">
        <f>IF($B67="","",IFERROR(COUNTIFS(tbLancamentoFaltas[Posto de Serviço],$B67,tbLancamentoFaltas[Data],"="&amp;P$9),0))</f>
        <v/>
      </c>
      <c r="Q67" s="40" t="str">
        <f>IF($B67="","",IFERROR(COUNTIFS(tbLancamentoFaltas[Posto de Serviço],$B67,tbLancamentoFaltas[Data],"="&amp;Q$9),0))</f>
        <v/>
      </c>
      <c r="R67" s="40" t="str">
        <f>IF($B67="","",IFERROR(COUNTIFS(tbLancamentoFaltas[Posto de Serviço],$B67,tbLancamentoFaltas[Data],"="&amp;R$9),0))</f>
        <v/>
      </c>
      <c r="S67" s="40" t="str">
        <f>IF($B67="","",IFERROR(COUNTIFS(tbLancamentoFaltas[Posto de Serviço],$B67,tbLancamentoFaltas[Data],"="&amp;S$9),0))</f>
        <v/>
      </c>
      <c r="T67" s="40" t="str">
        <f>IF($B67="","",IFERROR(COUNTIFS(tbLancamentoFaltas[Posto de Serviço],$B67,tbLancamentoFaltas[Data],"="&amp;T$9),0))</f>
        <v/>
      </c>
      <c r="U67" s="40" t="str">
        <f>IF($B67="","",IFERROR(COUNTIFS(tbLancamentoFaltas[Posto de Serviço],$B67,tbLancamentoFaltas[Data],"="&amp;U$9),0))</f>
        <v/>
      </c>
      <c r="V67" s="40" t="str">
        <f>IF($B67="","",IFERROR(COUNTIFS(tbLancamentoFaltas[Posto de Serviço],$B67,tbLancamentoFaltas[Data],"="&amp;V$9),0))</f>
        <v/>
      </c>
      <c r="W67" s="40" t="str">
        <f>IF($B67="","",IFERROR(COUNTIFS(tbLancamentoFaltas[Posto de Serviço],$B67,tbLancamentoFaltas[Data],"="&amp;W$9),0))</f>
        <v/>
      </c>
      <c r="X67" s="40" t="str">
        <f>IF($B67="","",IFERROR(COUNTIFS(tbLancamentoFaltas[Posto de Serviço],$B67,tbLancamentoFaltas[Data],"="&amp;X$9),0))</f>
        <v/>
      </c>
      <c r="Y67" s="40" t="str">
        <f>IF($B67="","",IFERROR(COUNTIFS(tbLancamentoFaltas[Posto de Serviço],$B67,tbLancamentoFaltas[Data],"="&amp;Y$9),0))</f>
        <v/>
      </c>
      <c r="Z67" s="40" t="str">
        <f>IF($B67="","",IFERROR(COUNTIFS(tbLancamentoFaltas[Posto de Serviço],$B67,tbLancamentoFaltas[Data],"="&amp;Z$9),0))</f>
        <v/>
      </c>
      <c r="AA67" s="40" t="str">
        <f>IF($B67="","",IFERROR(COUNTIFS(tbLancamentoFaltas[Posto de Serviço],$B67,tbLancamentoFaltas[Data],"="&amp;AA$9),0))</f>
        <v/>
      </c>
      <c r="AB67" s="40" t="str">
        <f>IF($B67="","",IFERROR(COUNTIFS(tbLancamentoFaltas[Posto de Serviço],$B67,tbLancamentoFaltas[Data],"="&amp;AB$9),0))</f>
        <v/>
      </c>
      <c r="AC67" s="40" t="str">
        <f>IF($B67="","",IFERROR(COUNTIFS(tbLancamentoFaltas[Posto de Serviço],$B67,tbLancamentoFaltas[Data],"="&amp;AC$9),0))</f>
        <v/>
      </c>
      <c r="AD67" s="40" t="str">
        <f>IF($B67="","",IFERROR(COUNTIFS(tbLancamentoFaltas[Posto de Serviço],$B67,tbLancamentoFaltas[Data],"="&amp;AD$9),0))</f>
        <v/>
      </c>
      <c r="AE67" s="40" t="str">
        <f>IF($B67="","",IFERROR(COUNTIFS(tbLancamentoFaltas[Posto de Serviço],$B67,tbLancamentoFaltas[Data],"="&amp;AE$9),0))</f>
        <v/>
      </c>
      <c r="AF67" s="40" t="str">
        <f>IF($B67="","",IFERROR(COUNTIFS(tbLancamentoFaltas[Posto de Serviço],$B67,tbLancamentoFaltas[Data],"="&amp;AF$9),0))</f>
        <v/>
      </c>
      <c r="AG67" s="40" t="str">
        <f>IF($B67="","",IFERROR(COUNTIFS(tbLancamentoFaltas[Posto de Serviço],$B67,tbLancamentoFaltas[Data],"="&amp;AG$9),0))</f>
        <v/>
      </c>
    </row>
    <row r="68" spans="1:33" ht="20.100000000000001" customHeight="1" x14ac:dyDescent="0.25">
      <c r="A68" s="23">
        <v>4</v>
      </c>
      <c r="B68" s="34" t="str">
        <f>IFERROR(INDEX(DinamicaMes!$F$2:$I$101,MATCH(LARGE(DinamicaMes!$G$2:$G$101,ResMes!$A14),DinamicaMes!$G$2:$G$101,0),1),"")</f>
        <v/>
      </c>
      <c r="C68" s="40" t="str">
        <f>IF($B68="","",IFERROR(COUNTIFS(tbLancamentoFaltas[Posto de Serviço],$B68,tbLancamentoFaltas[Data],"="&amp;C$9),0))</f>
        <v/>
      </c>
      <c r="D68" s="40" t="str">
        <f>IF($B68="","",IFERROR(COUNTIFS(tbLancamentoFaltas[Posto de Serviço],$B68,tbLancamentoFaltas[Data],"="&amp;D$9),0))</f>
        <v/>
      </c>
      <c r="E68" s="40" t="str">
        <f>IF($B68="","",IFERROR(COUNTIFS(tbLancamentoFaltas[Posto de Serviço],$B68,tbLancamentoFaltas[Data],"="&amp;E$9),0))</f>
        <v/>
      </c>
      <c r="F68" s="40" t="str">
        <f>IF($B68="","",IFERROR(COUNTIFS(tbLancamentoFaltas[Posto de Serviço],$B68,tbLancamentoFaltas[Data],"="&amp;F$9),0))</f>
        <v/>
      </c>
      <c r="G68" s="40" t="str">
        <f>IF($B68="","",IFERROR(COUNTIFS(tbLancamentoFaltas[Posto de Serviço],$B68,tbLancamentoFaltas[Data],"="&amp;G$9),0))</f>
        <v/>
      </c>
      <c r="H68" s="40" t="str">
        <f>IF($B68="","",IFERROR(COUNTIFS(tbLancamentoFaltas[Posto de Serviço],$B68,tbLancamentoFaltas[Data],"="&amp;H$9),0))</f>
        <v/>
      </c>
      <c r="I68" s="40" t="str">
        <f>IF($B68="","",IFERROR(COUNTIFS(tbLancamentoFaltas[Posto de Serviço],$B68,tbLancamentoFaltas[Data],"="&amp;I$9),0))</f>
        <v/>
      </c>
      <c r="J68" s="40" t="str">
        <f>IF($B68="","",IFERROR(COUNTIFS(tbLancamentoFaltas[Posto de Serviço],$B68,tbLancamentoFaltas[Data],"="&amp;J$9),0))</f>
        <v/>
      </c>
      <c r="K68" s="40" t="str">
        <f>IF($B68="","",IFERROR(COUNTIFS(tbLancamentoFaltas[Posto de Serviço],$B68,tbLancamentoFaltas[Data],"="&amp;K$9),0))</f>
        <v/>
      </c>
      <c r="L68" s="40" t="str">
        <f>IF($B68="","",IFERROR(COUNTIFS(tbLancamentoFaltas[Posto de Serviço],$B68,tbLancamentoFaltas[Data],"="&amp;L$9),0))</f>
        <v/>
      </c>
      <c r="M68" s="40" t="str">
        <f>IF($B68="","",IFERROR(COUNTIFS(tbLancamentoFaltas[Posto de Serviço],$B68,tbLancamentoFaltas[Data],"="&amp;M$9),0))</f>
        <v/>
      </c>
      <c r="N68" s="40" t="str">
        <f>IF($B68="","",IFERROR(COUNTIFS(tbLancamentoFaltas[Posto de Serviço],$B68,tbLancamentoFaltas[Data],"="&amp;N$9),0))</f>
        <v/>
      </c>
      <c r="O68" s="40" t="str">
        <f>IF($B68="","",IFERROR(COUNTIFS(tbLancamentoFaltas[Posto de Serviço],$B68,tbLancamentoFaltas[Data],"="&amp;O$9),0))</f>
        <v/>
      </c>
      <c r="P68" s="40" t="str">
        <f>IF($B68="","",IFERROR(COUNTIFS(tbLancamentoFaltas[Posto de Serviço],$B68,tbLancamentoFaltas[Data],"="&amp;P$9),0))</f>
        <v/>
      </c>
      <c r="Q68" s="40" t="str">
        <f>IF($B68="","",IFERROR(COUNTIFS(tbLancamentoFaltas[Posto de Serviço],$B68,tbLancamentoFaltas[Data],"="&amp;Q$9),0))</f>
        <v/>
      </c>
      <c r="R68" s="40" t="str">
        <f>IF($B68="","",IFERROR(COUNTIFS(tbLancamentoFaltas[Posto de Serviço],$B68,tbLancamentoFaltas[Data],"="&amp;R$9),0))</f>
        <v/>
      </c>
      <c r="S68" s="40" t="str">
        <f>IF($B68="","",IFERROR(COUNTIFS(tbLancamentoFaltas[Posto de Serviço],$B68,tbLancamentoFaltas[Data],"="&amp;S$9),0))</f>
        <v/>
      </c>
      <c r="T68" s="40" t="str">
        <f>IF($B68="","",IFERROR(COUNTIFS(tbLancamentoFaltas[Posto de Serviço],$B68,tbLancamentoFaltas[Data],"="&amp;T$9),0))</f>
        <v/>
      </c>
      <c r="U68" s="40" t="str">
        <f>IF($B68="","",IFERROR(COUNTIFS(tbLancamentoFaltas[Posto de Serviço],$B68,tbLancamentoFaltas[Data],"="&amp;U$9),0))</f>
        <v/>
      </c>
      <c r="V68" s="40" t="str">
        <f>IF($B68="","",IFERROR(COUNTIFS(tbLancamentoFaltas[Posto de Serviço],$B68,tbLancamentoFaltas[Data],"="&amp;V$9),0))</f>
        <v/>
      </c>
      <c r="W68" s="40" t="str">
        <f>IF($B68="","",IFERROR(COUNTIFS(tbLancamentoFaltas[Posto de Serviço],$B68,tbLancamentoFaltas[Data],"="&amp;W$9),0))</f>
        <v/>
      </c>
      <c r="X68" s="40" t="str">
        <f>IF($B68="","",IFERROR(COUNTIFS(tbLancamentoFaltas[Posto de Serviço],$B68,tbLancamentoFaltas[Data],"="&amp;X$9),0))</f>
        <v/>
      </c>
      <c r="Y68" s="40" t="str">
        <f>IF($B68="","",IFERROR(COUNTIFS(tbLancamentoFaltas[Posto de Serviço],$B68,tbLancamentoFaltas[Data],"="&amp;Y$9),0))</f>
        <v/>
      </c>
      <c r="Z68" s="40" t="str">
        <f>IF($B68="","",IFERROR(COUNTIFS(tbLancamentoFaltas[Posto de Serviço],$B68,tbLancamentoFaltas[Data],"="&amp;Z$9),0))</f>
        <v/>
      </c>
      <c r="AA68" s="40" t="str">
        <f>IF($B68="","",IFERROR(COUNTIFS(tbLancamentoFaltas[Posto de Serviço],$B68,tbLancamentoFaltas[Data],"="&amp;AA$9),0))</f>
        <v/>
      </c>
      <c r="AB68" s="40" t="str">
        <f>IF($B68="","",IFERROR(COUNTIFS(tbLancamentoFaltas[Posto de Serviço],$B68,tbLancamentoFaltas[Data],"="&amp;AB$9),0))</f>
        <v/>
      </c>
      <c r="AC68" s="40" t="str">
        <f>IF($B68="","",IFERROR(COUNTIFS(tbLancamentoFaltas[Posto de Serviço],$B68,tbLancamentoFaltas[Data],"="&amp;AC$9),0))</f>
        <v/>
      </c>
      <c r="AD68" s="40" t="str">
        <f>IF($B68="","",IFERROR(COUNTIFS(tbLancamentoFaltas[Posto de Serviço],$B68,tbLancamentoFaltas[Data],"="&amp;AD$9),0))</f>
        <v/>
      </c>
      <c r="AE68" s="40" t="str">
        <f>IF($B68="","",IFERROR(COUNTIFS(tbLancamentoFaltas[Posto de Serviço],$B68,tbLancamentoFaltas[Data],"="&amp;AE$9),0))</f>
        <v/>
      </c>
      <c r="AF68" s="40" t="str">
        <f>IF($B68="","",IFERROR(COUNTIFS(tbLancamentoFaltas[Posto de Serviço],$B68,tbLancamentoFaltas[Data],"="&amp;AF$9),0))</f>
        <v/>
      </c>
      <c r="AG68" s="40" t="str">
        <f>IF($B68="","",IFERROR(COUNTIFS(tbLancamentoFaltas[Posto de Serviço],$B68,tbLancamentoFaltas[Data],"="&amp;AG$9),0))</f>
        <v/>
      </c>
    </row>
    <row r="69" spans="1:33" ht="20.100000000000001" customHeight="1" x14ac:dyDescent="0.25">
      <c r="A69" s="23">
        <v>5</v>
      </c>
      <c r="B69" s="34" t="str">
        <f>IFERROR(INDEX(DinamicaMes!$F$2:$I$101,MATCH(LARGE(DinamicaMes!$G$2:$G$101,ResMes!$A15),DinamicaMes!$G$2:$G$101,0),1),"")</f>
        <v/>
      </c>
      <c r="C69" s="40" t="str">
        <f>IF($B69="","",IFERROR(COUNTIFS(tbLancamentoFaltas[Posto de Serviço],$B69,tbLancamentoFaltas[Data],"="&amp;C$9),0))</f>
        <v/>
      </c>
      <c r="D69" s="40" t="str">
        <f>IF($B69="","",IFERROR(COUNTIFS(tbLancamentoFaltas[Posto de Serviço],$B69,tbLancamentoFaltas[Data],"="&amp;D$9),0))</f>
        <v/>
      </c>
      <c r="E69" s="40" t="str">
        <f>IF($B69="","",IFERROR(COUNTIFS(tbLancamentoFaltas[Posto de Serviço],$B69,tbLancamentoFaltas[Data],"="&amp;E$9),0))</f>
        <v/>
      </c>
      <c r="F69" s="40" t="str">
        <f>IF($B69="","",IFERROR(COUNTIFS(tbLancamentoFaltas[Posto de Serviço],$B69,tbLancamentoFaltas[Data],"="&amp;F$9),0))</f>
        <v/>
      </c>
      <c r="G69" s="40" t="str">
        <f>IF($B69="","",IFERROR(COUNTIFS(tbLancamentoFaltas[Posto de Serviço],$B69,tbLancamentoFaltas[Data],"="&amp;G$9),0))</f>
        <v/>
      </c>
      <c r="H69" s="40" t="str">
        <f>IF($B69="","",IFERROR(COUNTIFS(tbLancamentoFaltas[Posto de Serviço],$B69,tbLancamentoFaltas[Data],"="&amp;H$9),0))</f>
        <v/>
      </c>
      <c r="I69" s="40" t="str">
        <f>IF($B69="","",IFERROR(COUNTIFS(tbLancamentoFaltas[Posto de Serviço],$B69,tbLancamentoFaltas[Data],"="&amp;I$9),0))</f>
        <v/>
      </c>
      <c r="J69" s="40" t="str">
        <f>IF($B69="","",IFERROR(COUNTIFS(tbLancamentoFaltas[Posto de Serviço],$B69,tbLancamentoFaltas[Data],"="&amp;J$9),0))</f>
        <v/>
      </c>
      <c r="K69" s="40" t="str">
        <f>IF($B69="","",IFERROR(COUNTIFS(tbLancamentoFaltas[Posto de Serviço],$B69,tbLancamentoFaltas[Data],"="&amp;K$9),0))</f>
        <v/>
      </c>
      <c r="L69" s="40" t="str">
        <f>IF($B69="","",IFERROR(COUNTIFS(tbLancamentoFaltas[Posto de Serviço],$B69,tbLancamentoFaltas[Data],"="&amp;L$9),0))</f>
        <v/>
      </c>
      <c r="M69" s="40" t="str">
        <f>IF($B69="","",IFERROR(COUNTIFS(tbLancamentoFaltas[Posto de Serviço],$B69,tbLancamentoFaltas[Data],"="&amp;M$9),0))</f>
        <v/>
      </c>
      <c r="N69" s="40" t="str">
        <f>IF($B69="","",IFERROR(COUNTIFS(tbLancamentoFaltas[Posto de Serviço],$B69,tbLancamentoFaltas[Data],"="&amp;N$9),0))</f>
        <v/>
      </c>
      <c r="O69" s="40" t="str">
        <f>IF($B69="","",IFERROR(COUNTIFS(tbLancamentoFaltas[Posto de Serviço],$B69,tbLancamentoFaltas[Data],"="&amp;O$9),0))</f>
        <v/>
      </c>
      <c r="P69" s="40" t="str">
        <f>IF($B69="","",IFERROR(COUNTIFS(tbLancamentoFaltas[Posto de Serviço],$B69,tbLancamentoFaltas[Data],"="&amp;P$9),0))</f>
        <v/>
      </c>
      <c r="Q69" s="40" t="str">
        <f>IF($B69="","",IFERROR(COUNTIFS(tbLancamentoFaltas[Posto de Serviço],$B69,tbLancamentoFaltas[Data],"="&amp;Q$9),0))</f>
        <v/>
      </c>
      <c r="R69" s="40" t="str">
        <f>IF($B69="","",IFERROR(COUNTIFS(tbLancamentoFaltas[Posto de Serviço],$B69,tbLancamentoFaltas[Data],"="&amp;R$9),0))</f>
        <v/>
      </c>
      <c r="S69" s="40" t="str">
        <f>IF($B69="","",IFERROR(COUNTIFS(tbLancamentoFaltas[Posto de Serviço],$B69,tbLancamentoFaltas[Data],"="&amp;S$9),0))</f>
        <v/>
      </c>
      <c r="T69" s="40" t="str">
        <f>IF($B69="","",IFERROR(COUNTIFS(tbLancamentoFaltas[Posto de Serviço],$B69,tbLancamentoFaltas[Data],"="&amp;T$9),0))</f>
        <v/>
      </c>
      <c r="U69" s="40" t="str">
        <f>IF($B69="","",IFERROR(COUNTIFS(tbLancamentoFaltas[Posto de Serviço],$B69,tbLancamentoFaltas[Data],"="&amp;U$9),0))</f>
        <v/>
      </c>
      <c r="V69" s="40" t="str">
        <f>IF($B69="","",IFERROR(COUNTIFS(tbLancamentoFaltas[Posto de Serviço],$B69,tbLancamentoFaltas[Data],"="&amp;V$9),0))</f>
        <v/>
      </c>
      <c r="W69" s="40" t="str">
        <f>IF($B69="","",IFERROR(COUNTIFS(tbLancamentoFaltas[Posto de Serviço],$B69,tbLancamentoFaltas[Data],"="&amp;W$9),0))</f>
        <v/>
      </c>
      <c r="X69" s="40" t="str">
        <f>IF($B69="","",IFERROR(COUNTIFS(tbLancamentoFaltas[Posto de Serviço],$B69,tbLancamentoFaltas[Data],"="&amp;X$9),0))</f>
        <v/>
      </c>
      <c r="Y69" s="40" t="str">
        <f>IF($B69="","",IFERROR(COUNTIFS(tbLancamentoFaltas[Posto de Serviço],$B69,tbLancamentoFaltas[Data],"="&amp;Y$9),0))</f>
        <v/>
      </c>
      <c r="Z69" s="40" t="str">
        <f>IF($B69="","",IFERROR(COUNTIFS(tbLancamentoFaltas[Posto de Serviço],$B69,tbLancamentoFaltas[Data],"="&amp;Z$9),0))</f>
        <v/>
      </c>
      <c r="AA69" s="40" t="str">
        <f>IF($B69="","",IFERROR(COUNTIFS(tbLancamentoFaltas[Posto de Serviço],$B69,tbLancamentoFaltas[Data],"="&amp;AA$9),0))</f>
        <v/>
      </c>
      <c r="AB69" s="40" t="str">
        <f>IF($B69="","",IFERROR(COUNTIFS(tbLancamentoFaltas[Posto de Serviço],$B69,tbLancamentoFaltas[Data],"="&amp;AB$9),0))</f>
        <v/>
      </c>
      <c r="AC69" s="40" t="str">
        <f>IF($B69="","",IFERROR(COUNTIFS(tbLancamentoFaltas[Posto de Serviço],$B69,tbLancamentoFaltas[Data],"="&amp;AC$9),0))</f>
        <v/>
      </c>
      <c r="AD69" s="40" t="str">
        <f>IF($B69="","",IFERROR(COUNTIFS(tbLancamentoFaltas[Posto de Serviço],$B69,tbLancamentoFaltas[Data],"="&amp;AD$9),0))</f>
        <v/>
      </c>
      <c r="AE69" s="40" t="str">
        <f>IF($B69="","",IFERROR(COUNTIFS(tbLancamentoFaltas[Posto de Serviço],$B69,tbLancamentoFaltas[Data],"="&amp;AE$9),0))</f>
        <v/>
      </c>
      <c r="AF69" s="40" t="str">
        <f>IF($B69="","",IFERROR(COUNTIFS(tbLancamentoFaltas[Posto de Serviço],$B69,tbLancamentoFaltas[Data],"="&amp;AF$9),0))</f>
        <v/>
      </c>
      <c r="AG69" s="40" t="str">
        <f>IF($B69="","",IFERROR(COUNTIFS(tbLancamentoFaltas[Posto de Serviço],$B69,tbLancamentoFaltas[Data],"="&amp;AG$9),0))</f>
        <v/>
      </c>
    </row>
    <row r="70" spans="1:33" ht="20.100000000000001" customHeight="1" x14ac:dyDescent="0.25">
      <c r="A70" s="23">
        <v>6</v>
      </c>
      <c r="B70" s="34" t="str">
        <f>IFERROR(INDEX(DinamicaMes!$F$2:$I$101,MATCH(LARGE(DinamicaMes!$G$2:$G$101,ResMes!$A16),DinamicaMes!$G$2:$G$101,0),1),"")</f>
        <v/>
      </c>
      <c r="C70" s="40" t="str">
        <f>IF($B70="","",IFERROR(COUNTIFS(tbLancamentoFaltas[Posto de Serviço],$B70,tbLancamentoFaltas[Data],"="&amp;C$9),0))</f>
        <v/>
      </c>
      <c r="D70" s="40" t="str">
        <f>IF($B70="","",IFERROR(COUNTIFS(tbLancamentoFaltas[Posto de Serviço],$B70,tbLancamentoFaltas[Data],"="&amp;D$9),0))</f>
        <v/>
      </c>
      <c r="E70" s="40" t="str">
        <f>IF($B70="","",IFERROR(COUNTIFS(tbLancamentoFaltas[Posto de Serviço],$B70,tbLancamentoFaltas[Data],"="&amp;E$9),0))</f>
        <v/>
      </c>
      <c r="F70" s="40" t="str">
        <f>IF($B70="","",IFERROR(COUNTIFS(tbLancamentoFaltas[Posto de Serviço],$B70,tbLancamentoFaltas[Data],"="&amp;F$9),0))</f>
        <v/>
      </c>
      <c r="G70" s="40" t="str">
        <f>IF($B70="","",IFERROR(COUNTIFS(tbLancamentoFaltas[Posto de Serviço],$B70,tbLancamentoFaltas[Data],"="&amp;G$9),0))</f>
        <v/>
      </c>
      <c r="H70" s="40" t="str">
        <f>IF($B70="","",IFERROR(COUNTIFS(tbLancamentoFaltas[Posto de Serviço],$B70,tbLancamentoFaltas[Data],"="&amp;H$9),0))</f>
        <v/>
      </c>
      <c r="I70" s="40" t="str">
        <f>IF($B70="","",IFERROR(COUNTIFS(tbLancamentoFaltas[Posto de Serviço],$B70,tbLancamentoFaltas[Data],"="&amp;I$9),0))</f>
        <v/>
      </c>
      <c r="J70" s="40" t="str">
        <f>IF($B70="","",IFERROR(COUNTIFS(tbLancamentoFaltas[Posto de Serviço],$B70,tbLancamentoFaltas[Data],"="&amp;J$9),0))</f>
        <v/>
      </c>
      <c r="K70" s="40" t="str">
        <f>IF($B70="","",IFERROR(COUNTIFS(tbLancamentoFaltas[Posto de Serviço],$B70,tbLancamentoFaltas[Data],"="&amp;K$9),0))</f>
        <v/>
      </c>
      <c r="L70" s="40" t="str">
        <f>IF($B70="","",IFERROR(COUNTIFS(tbLancamentoFaltas[Posto de Serviço],$B70,tbLancamentoFaltas[Data],"="&amp;L$9),0))</f>
        <v/>
      </c>
      <c r="M70" s="40" t="str">
        <f>IF($B70="","",IFERROR(COUNTIFS(tbLancamentoFaltas[Posto de Serviço],$B70,tbLancamentoFaltas[Data],"="&amp;M$9),0))</f>
        <v/>
      </c>
      <c r="N70" s="40" t="str">
        <f>IF($B70="","",IFERROR(COUNTIFS(tbLancamentoFaltas[Posto de Serviço],$B70,tbLancamentoFaltas[Data],"="&amp;N$9),0))</f>
        <v/>
      </c>
      <c r="O70" s="40" t="str">
        <f>IF($B70="","",IFERROR(COUNTIFS(tbLancamentoFaltas[Posto de Serviço],$B70,tbLancamentoFaltas[Data],"="&amp;O$9),0))</f>
        <v/>
      </c>
      <c r="P70" s="40" t="str">
        <f>IF($B70="","",IFERROR(COUNTIFS(tbLancamentoFaltas[Posto de Serviço],$B70,tbLancamentoFaltas[Data],"="&amp;P$9),0))</f>
        <v/>
      </c>
      <c r="Q70" s="40" t="str">
        <f>IF($B70="","",IFERROR(COUNTIFS(tbLancamentoFaltas[Posto de Serviço],$B70,tbLancamentoFaltas[Data],"="&amp;Q$9),0))</f>
        <v/>
      </c>
      <c r="R70" s="40" t="str">
        <f>IF($B70="","",IFERROR(COUNTIFS(tbLancamentoFaltas[Posto de Serviço],$B70,tbLancamentoFaltas[Data],"="&amp;R$9),0))</f>
        <v/>
      </c>
      <c r="S70" s="40" t="str">
        <f>IF($B70="","",IFERROR(COUNTIFS(tbLancamentoFaltas[Posto de Serviço],$B70,tbLancamentoFaltas[Data],"="&amp;S$9),0))</f>
        <v/>
      </c>
      <c r="T70" s="40" t="str">
        <f>IF($B70="","",IFERROR(COUNTIFS(tbLancamentoFaltas[Posto de Serviço],$B70,tbLancamentoFaltas[Data],"="&amp;T$9),0))</f>
        <v/>
      </c>
      <c r="U70" s="40" t="str">
        <f>IF($B70="","",IFERROR(COUNTIFS(tbLancamentoFaltas[Posto de Serviço],$B70,tbLancamentoFaltas[Data],"="&amp;U$9),0))</f>
        <v/>
      </c>
      <c r="V70" s="40" t="str">
        <f>IF($B70="","",IFERROR(COUNTIFS(tbLancamentoFaltas[Posto de Serviço],$B70,tbLancamentoFaltas[Data],"="&amp;V$9),0))</f>
        <v/>
      </c>
      <c r="W70" s="40" t="str">
        <f>IF($B70="","",IFERROR(COUNTIFS(tbLancamentoFaltas[Posto de Serviço],$B70,tbLancamentoFaltas[Data],"="&amp;W$9),0))</f>
        <v/>
      </c>
      <c r="X70" s="40" t="str">
        <f>IF($B70="","",IFERROR(COUNTIFS(tbLancamentoFaltas[Posto de Serviço],$B70,tbLancamentoFaltas[Data],"="&amp;X$9),0))</f>
        <v/>
      </c>
      <c r="Y70" s="40" t="str">
        <f>IF($B70="","",IFERROR(COUNTIFS(tbLancamentoFaltas[Posto de Serviço],$B70,tbLancamentoFaltas[Data],"="&amp;Y$9),0))</f>
        <v/>
      </c>
      <c r="Z70" s="40" t="str">
        <f>IF($B70="","",IFERROR(COUNTIFS(tbLancamentoFaltas[Posto de Serviço],$B70,tbLancamentoFaltas[Data],"="&amp;Z$9),0))</f>
        <v/>
      </c>
      <c r="AA70" s="40" t="str">
        <f>IF($B70="","",IFERROR(COUNTIFS(tbLancamentoFaltas[Posto de Serviço],$B70,tbLancamentoFaltas[Data],"="&amp;AA$9),0))</f>
        <v/>
      </c>
      <c r="AB70" s="40" t="str">
        <f>IF($B70="","",IFERROR(COUNTIFS(tbLancamentoFaltas[Posto de Serviço],$B70,tbLancamentoFaltas[Data],"="&amp;AB$9),0))</f>
        <v/>
      </c>
      <c r="AC70" s="40" t="str">
        <f>IF($B70="","",IFERROR(COUNTIFS(tbLancamentoFaltas[Posto de Serviço],$B70,tbLancamentoFaltas[Data],"="&amp;AC$9),0))</f>
        <v/>
      </c>
      <c r="AD70" s="40" t="str">
        <f>IF($B70="","",IFERROR(COUNTIFS(tbLancamentoFaltas[Posto de Serviço],$B70,tbLancamentoFaltas[Data],"="&amp;AD$9),0))</f>
        <v/>
      </c>
      <c r="AE70" s="40" t="str">
        <f>IF($B70="","",IFERROR(COUNTIFS(tbLancamentoFaltas[Posto de Serviço],$B70,tbLancamentoFaltas[Data],"="&amp;AE$9),0))</f>
        <v/>
      </c>
      <c r="AF70" s="40" t="str">
        <f>IF($B70="","",IFERROR(COUNTIFS(tbLancamentoFaltas[Posto de Serviço],$B70,tbLancamentoFaltas[Data],"="&amp;AF$9),0))</f>
        <v/>
      </c>
      <c r="AG70" s="40" t="str">
        <f>IF($B70="","",IFERROR(COUNTIFS(tbLancamentoFaltas[Posto de Serviço],$B70,tbLancamentoFaltas[Data],"="&amp;AG$9),0))</f>
        <v/>
      </c>
    </row>
    <row r="71" spans="1:33" ht="20.100000000000001" customHeight="1" x14ac:dyDescent="0.25">
      <c r="A71" s="23">
        <v>7</v>
      </c>
      <c r="B71" s="34" t="str">
        <f>IFERROR(INDEX(DinamicaMes!$F$2:$I$101,MATCH(LARGE(DinamicaMes!$G$2:$G$101,ResMes!$A17),DinamicaMes!$G$2:$G$101,0),1),"")</f>
        <v/>
      </c>
      <c r="C71" s="40" t="str">
        <f>IF($B71="","",IFERROR(COUNTIFS(tbLancamentoFaltas[Posto de Serviço],$B71,tbLancamentoFaltas[Data],"="&amp;C$9),0))</f>
        <v/>
      </c>
      <c r="D71" s="40" t="str">
        <f>IF($B71="","",IFERROR(COUNTIFS(tbLancamentoFaltas[Posto de Serviço],$B71,tbLancamentoFaltas[Data],"="&amp;D$9),0))</f>
        <v/>
      </c>
      <c r="E71" s="40" t="str">
        <f>IF($B71="","",IFERROR(COUNTIFS(tbLancamentoFaltas[Posto de Serviço],$B71,tbLancamentoFaltas[Data],"="&amp;E$9),0))</f>
        <v/>
      </c>
      <c r="F71" s="40" t="str">
        <f>IF($B71="","",IFERROR(COUNTIFS(tbLancamentoFaltas[Posto de Serviço],$B71,tbLancamentoFaltas[Data],"="&amp;F$9),0))</f>
        <v/>
      </c>
      <c r="G71" s="40" t="str">
        <f>IF($B71="","",IFERROR(COUNTIFS(tbLancamentoFaltas[Posto de Serviço],$B71,tbLancamentoFaltas[Data],"="&amp;G$9),0))</f>
        <v/>
      </c>
      <c r="H71" s="40" t="str">
        <f>IF($B71="","",IFERROR(COUNTIFS(tbLancamentoFaltas[Posto de Serviço],$B71,tbLancamentoFaltas[Data],"="&amp;H$9),0))</f>
        <v/>
      </c>
      <c r="I71" s="40" t="str">
        <f>IF($B71="","",IFERROR(COUNTIFS(tbLancamentoFaltas[Posto de Serviço],$B71,tbLancamentoFaltas[Data],"="&amp;I$9),0))</f>
        <v/>
      </c>
      <c r="J71" s="40" t="str">
        <f>IF($B71="","",IFERROR(COUNTIFS(tbLancamentoFaltas[Posto de Serviço],$B71,tbLancamentoFaltas[Data],"="&amp;J$9),0))</f>
        <v/>
      </c>
      <c r="K71" s="40" t="str">
        <f>IF($B71="","",IFERROR(COUNTIFS(tbLancamentoFaltas[Posto de Serviço],$B71,tbLancamentoFaltas[Data],"="&amp;K$9),0))</f>
        <v/>
      </c>
      <c r="L71" s="40" t="str">
        <f>IF($B71="","",IFERROR(COUNTIFS(tbLancamentoFaltas[Posto de Serviço],$B71,tbLancamentoFaltas[Data],"="&amp;L$9),0))</f>
        <v/>
      </c>
      <c r="M71" s="40" t="str">
        <f>IF($B71="","",IFERROR(COUNTIFS(tbLancamentoFaltas[Posto de Serviço],$B71,tbLancamentoFaltas[Data],"="&amp;M$9),0))</f>
        <v/>
      </c>
      <c r="N71" s="40" t="str">
        <f>IF($B71="","",IFERROR(COUNTIFS(tbLancamentoFaltas[Posto de Serviço],$B71,tbLancamentoFaltas[Data],"="&amp;N$9),0))</f>
        <v/>
      </c>
      <c r="O71" s="40" t="str">
        <f>IF($B71="","",IFERROR(COUNTIFS(tbLancamentoFaltas[Posto de Serviço],$B71,tbLancamentoFaltas[Data],"="&amp;O$9),0))</f>
        <v/>
      </c>
      <c r="P71" s="40" t="str">
        <f>IF($B71="","",IFERROR(COUNTIFS(tbLancamentoFaltas[Posto de Serviço],$B71,tbLancamentoFaltas[Data],"="&amp;P$9),0))</f>
        <v/>
      </c>
      <c r="Q71" s="40" t="str">
        <f>IF($B71="","",IFERROR(COUNTIFS(tbLancamentoFaltas[Posto de Serviço],$B71,tbLancamentoFaltas[Data],"="&amp;Q$9),0))</f>
        <v/>
      </c>
      <c r="R71" s="40" t="str">
        <f>IF($B71="","",IFERROR(COUNTIFS(tbLancamentoFaltas[Posto de Serviço],$B71,tbLancamentoFaltas[Data],"="&amp;R$9),0))</f>
        <v/>
      </c>
      <c r="S71" s="40" t="str">
        <f>IF($B71="","",IFERROR(COUNTIFS(tbLancamentoFaltas[Posto de Serviço],$B71,tbLancamentoFaltas[Data],"="&amp;S$9),0))</f>
        <v/>
      </c>
      <c r="T71" s="40" t="str">
        <f>IF($B71="","",IFERROR(COUNTIFS(tbLancamentoFaltas[Posto de Serviço],$B71,tbLancamentoFaltas[Data],"="&amp;T$9),0))</f>
        <v/>
      </c>
      <c r="U71" s="40" t="str">
        <f>IF($B71="","",IFERROR(COUNTIFS(tbLancamentoFaltas[Posto de Serviço],$B71,tbLancamentoFaltas[Data],"="&amp;U$9),0))</f>
        <v/>
      </c>
      <c r="V71" s="40" t="str">
        <f>IF($B71="","",IFERROR(COUNTIFS(tbLancamentoFaltas[Posto de Serviço],$B71,tbLancamentoFaltas[Data],"="&amp;V$9),0))</f>
        <v/>
      </c>
      <c r="W71" s="40" t="str">
        <f>IF($B71="","",IFERROR(COUNTIFS(tbLancamentoFaltas[Posto de Serviço],$B71,tbLancamentoFaltas[Data],"="&amp;W$9),0))</f>
        <v/>
      </c>
      <c r="X71" s="40" t="str">
        <f>IF($B71="","",IFERROR(COUNTIFS(tbLancamentoFaltas[Posto de Serviço],$B71,tbLancamentoFaltas[Data],"="&amp;X$9),0))</f>
        <v/>
      </c>
      <c r="Y71" s="40" t="str">
        <f>IF($B71="","",IFERROR(COUNTIFS(tbLancamentoFaltas[Posto de Serviço],$B71,tbLancamentoFaltas[Data],"="&amp;Y$9),0))</f>
        <v/>
      </c>
      <c r="Z71" s="40" t="str">
        <f>IF($B71="","",IFERROR(COUNTIFS(tbLancamentoFaltas[Posto de Serviço],$B71,tbLancamentoFaltas[Data],"="&amp;Z$9),0))</f>
        <v/>
      </c>
      <c r="AA71" s="40" t="str">
        <f>IF($B71="","",IFERROR(COUNTIFS(tbLancamentoFaltas[Posto de Serviço],$B71,tbLancamentoFaltas[Data],"="&amp;AA$9),0))</f>
        <v/>
      </c>
      <c r="AB71" s="40" t="str">
        <f>IF($B71="","",IFERROR(COUNTIFS(tbLancamentoFaltas[Posto de Serviço],$B71,tbLancamentoFaltas[Data],"="&amp;AB$9),0))</f>
        <v/>
      </c>
      <c r="AC71" s="40" t="str">
        <f>IF($B71="","",IFERROR(COUNTIFS(tbLancamentoFaltas[Posto de Serviço],$B71,tbLancamentoFaltas[Data],"="&amp;AC$9),0))</f>
        <v/>
      </c>
      <c r="AD71" s="40" t="str">
        <f>IF($B71="","",IFERROR(COUNTIFS(tbLancamentoFaltas[Posto de Serviço],$B71,tbLancamentoFaltas[Data],"="&amp;AD$9),0))</f>
        <v/>
      </c>
      <c r="AE71" s="40" t="str">
        <f>IF($B71="","",IFERROR(COUNTIFS(tbLancamentoFaltas[Posto de Serviço],$B71,tbLancamentoFaltas[Data],"="&amp;AE$9),0))</f>
        <v/>
      </c>
      <c r="AF71" s="40" t="str">
        <f>IF($B71="","",IFERROR(COUNTIFS(tbLancamentoFaltas[Posto de Serviço],$B71,tbLancamentoFaltas[Data],"="&amp;AF$9),0))</f>
        <v/>
      </c>
      <c r="AG71" s="40" t="str">
        <f>IF($B71="","",IFERROR(COUNTIFS(tbLancamentoFaltas[Posto de Serviço],$B71,tbLancamentoFaltas[Data],"="&amp;AG$9),0))</f>
        <v/>
      </c>
    </row>
    <row r="72" spans="1:33" ht="20.100000000000001" customHeight="1" x14ac:dyDescent="0.25">
      <c r="A72" s="23">
        <v>8</v>
      </c>
      <c r="B72" s="34" t="str">
        <f>IFERROR(INDEX(DinamicaMes!$F$2:$I$101,MATCH(LARGE(DinamicaMes!$G$2:$G$101,ResMes!$A18),DinamicaMes!$G$2:$G$101,0),1),"")</f>
        <v/>
      </c>
      <c r="C72" s="40" t="str">
        <f>IF($B72="","",IFERROR(COUNTIFS(tbLancamentoFaltas[Posto de Serviço],$B72,tbLancamentoFaltas[Data],"="&amp;C$9),0))</f>
        <v/>
      </c>
      <c r="D72" s="40" t="str">
        <f>IF($B72="","",IFERROR(COUNTIFS(tbLancamentoFaltas[Posto de Serviço],$B72,tbLancamentoFaltas[Data],"="&amp;D$9),0))</f>
        <v/>
      </c>
      <c r="E72" s="40" t="str">
        <f>IF($B72="","",IFERROR(COUNTIFS(tbLancamentoFaltas[Posto de Serviço],$B72,tbLancamentoFaltas[Data],"="&amp;E$9),0))</f>
        <v/>
      </c>
      <c r="F72" s="40" t="str">
        <f>IF($B72="","",IFERROR(COUNTIFS(tbLancamentoFaltas[Posto de Serviço],$B72,tbLancamentoFaltas[Data],"="&amp;F$9),0))</f>
        <v/>
      </c>
      <c r="G72" s="40" t="str">
        <f>IF($B72="","",IFERROR(COUNTIFS(tbLancamentoFaltas[Posto de Serviço],$B72,tbLancamentoFaltas[Data],"="&amp;G$9),0))</f>
        <v/>
      </c>
      <c r="H72" s="40" t="str">
        <f>IF($B72="","",IFERROR(COUNTIFS(tbLancamentoFaltas[Posto de Serviço],$B72,tbLancamentoFaltas[Data],"="&amp;H$9),0))</f>
        <v/>
      </c>
      <c r="I72" s="40" t="str">
        <f>IF($B72="","",IFERROR(COUNTIFS(tbLancamentoFaltas[Posto de Serviço],$B72,tbLancamentoFaltas[Data],"="&amp;I$9),0))</f>
        <v/>
      </c>
      <c r="J72" s="40" t="str">
        <f>IF($B72="","",IFERROR(COUNTIFS(tbLancamentoFaltas[Posto de Serviço],$B72,tbLancamentoFaltas[Data],"="&amp;J$9),0))</f>
        <v/>
      </c>
      <c r="K72" s="40" t="str">
        <f>IF($B72="","",IFERROR(COUNTIFS(tbLancamentoFaltas[Posto de Serviço],$B72,tbLancamentoFaltas[Data],"="&amp;K$9),0))</f>
        <v/>
      </c>
      <c r="L72" s="40" t="str">
        <f>IF($B72="","",IFERROR(COUNTIFS(tbLancamentoFaltas[Posto de Serviço],$B72,tbLancamentoFaltas[Data],"="&amp;L$9),0))</f>
        <v/>
      </c>
      <c r="M72" s="40" t="str">
        <f>IF($B72="","",IFERROR(COUNTIFS(tbLancamentoFaltas[Posto de Serviço],$B72,tbLancamentoFaltas[Data],"="&amp;M$9),0))</f>
        <v/>
      </c>
      <c r="N72" s="40" t="str">
        <f>IF($B72="","",IFERROR(COUNTIFS(tbLancamentoFaltas[Posto de Serviço],$B72,tbLancamentoFaltas[Data],"="&amp;N$9),0))</f>
        <v/>
      </c>
      <c r="O72" s="40" t="str">
        <f>IF($B72="","",IFERROR(COUNTIFS(tbLancamentoFaltas[Posto de Serviço],$B72,tbLancamentoFaltas[Data],"="&amp;O$9),0))</f>
        <v/>
      </c>
      <c r="P72" s="40" t="str">
        <f>IF($B72="","",IFERROR(COUNTIFS(tbLancamentoFaltas[Posto de Serviço],$B72,tbLancamentoFaltas[Data],"="&amp;P$9),0))</f>
        <v/>
      </c>
      <c r="Q72" s="40" t="str">
        <f>IF($B72="","",IFERROR(COUNTIFS(tbLancamentoFaltas[Posto de Serviço],$B72,tbLancamentoFaltas[Data],"="&amp;Q$9),0))</f>
        <v/>
      </c>
      <c r="R72" s="40" t="str">
        <f>IF($B72="","",IFERROR(COUNTIFS(tbLancamentoFaltas[Posto de Serviço],$B72,tbLancamentoFaltas[Data],"="&amp;R$9),0))</f>
        <v/>
      </c>
      <c r="S72" s="40" t="str">
        <f>IF($B72="","",IFERROR(COUNTIFS(tbLancamentoFaltas[Posto de Serviço],$B72,tbLancamentoFaltas[Data],"="&amp;S$9),0))</f>
        <v/>
      </c>
      <c r="T72" s="40" t="str">
        <f>IF($B72="","",IFERROR(COUNTIFS(tbLancamentoFaltas[Posto de Serviço],$B72,tbLancamentoFaltas[Data],"="&amp;T$9),0))</f>
        <v/>
      </c>
      <c r="U72" s="40" t="str">
        <f>IF($B72="","",IFERROR(COUNTIFS(tbLancamentoFaltas[Posto de Serviço],$B72,tbLancamentoFaltas[Data],"="&amp;U$9),0))</f>
        <v/>
      </c>
      <c r="V72" s="40" t="str">
        <f>IF($B72="","",IFERROR(COUNTIFS(tbLancamentoFaltas[Posto de Serviço],$B72,tbLancamentoFaltas[Data],"="&amp;V$9),0))</f>
        <v/>
      </c>
      <c r="W72" s="40" t="str">
        <f>IF($B72="","",IFERROR(COUNTIFS(tbLancamentoFaltas[Posto de Serviço],$B72,tbLancamentoFaltas[Data],"="&amp;W$9),0))</f>
        <v/>
      </c>
      <c r="X72" s="40" t="str">
        <f>IF($B72="","",IFERROR(COUNTIFS(tbLancamentoFaltas[Posto de Serviço],$B72,tbLancamentoFaltas[Data],"="&amp;X$9),0))</f>
        <v/>
      </c>
      <c r="Y72" s="40" t="str">
        <f>IF($B72="","",IFERROR(COUNTIFS(tbLancamentoFaltas[Posto de Serviço],$B72,tbLancamentoFaltas[Data],"="&amp;Y$9),0))</f>
        <v/>
      </c>
      <c r="Z72" s="40" t="str">
        <f>IF($B72="","",IFERROR(COUNTIFS(tbLancamentoFaltas[Posto de Serviço],$B72,tbLancamentoFaltas[Data],"="&amp;Z$9),0))</f>
        <v/>
      </c>
      <c r="AA72" s="40" t="str">
        <f>IF($B72="","",IFERROR(COUNTIFS(tbLancamentoFaltas[Posto de Serviço],$B72,tbLancamentoFaltas[Data],"="&amp;AA$9),0))</f>
        <v/>
      </c>
      <c r="AB72" s="40" t="str">
        <f>IF($B72="","",IFERROR(COUNTIFS(tbLancamentoFaltas[Posto de Serviço],$B72,tbLancamentoFaltas[Data],"="&amp;AB$9),0))</f>
        <v/>
      </c>
      <c r="AC72" s="40" t="str">
        <f>IF($B72="","",IFERROR(COUNTIFS(tbLancamentoFaltas[Posto de Serviço],$B72,tbLancamentoFaltas[Data],"="&amp;AC$9),0))</f>
        <v/>
      </c>
      <c r="AD72" s="40" t="str">
        <f>IF($B72="","",IFERROR(COUNTIFS(tbLancamentoFaltas[Posto de Serviço],$B72,tbLancamentoFaltas[Data],"="&amp;AD$9),0))</f>
        <v/>
      </c>
      <c r="AE72" s="40" t="str">
        <f>IF($B72="","",IFERROR(COUNTIFS(tbLancamentoFaltas[Posto de Serviço],$B72,tbLancamentoFaltas[Data],"="&amp;AE$9),0))</f>
        <v/>
      </c>
      <c r="AF72" s="40" t="str">
        <f>IF($B72="","",IFERROR(COUNTIFS(tbLancamentoFaltas[Posto de Serviço],$B72,tbLancamentoFaltas[Data],"="&amp;AF$9),0))</f>
        <v/>
      </c>
      <c r="AG72" s="40" t="str">
        <f>IF($B72="","",IFERROR(COUNTIFS(tbLancamentoFaltas[Posto de Serviço],$B72,tbLancamentoFaltas[Data],"="&amp;AG$9),0))</f>
        <v/>
      </c>
    </row>
    <row r="73" spans="1:33" ht="20.100000000000001" customHeight="1" x14ac:dyDescent="0.25">
      <c r="A73" s="23">
        <v>9</v>
      </c>
      <c r="B73" s="34" t="str">
        <f>IFERROR(INDEX(DinamicaMes!$F$2:$I$101,MATCH(LARGE(DinamicaMes!$G$2:$G$101,ResMes!$A19),DinamicaMes!$G$2:$G$101,0),1),"")</f>
        <v/>
      </c>
      <c r="C73" s="40" t="str">
        <f>IF($B73="","",IFERROR(COUNTIFS(tbLancamentoFaltas[Posto de Serviço],$B73,tbLancamentoFaltas[Data],"="&amp;C$9),0))</f>
        <v/>
      </c>
      <c r="D73" s="40" t="str">
        <f>IF($B73="","",IFERROR(COUNTIFS(tbLancamentoFaltas[Posto de Serviço],$B73,tbLancamentoFaltas[Data],"="&amp;D$9),0))</f>
        <v/>
      </c>
      <c r="E73" s="40" t="str">
        <f>IF($B73="","",IFERROR(COUNTIFS(tbLancamentoFaltas[Posto de Serviço],$B73,tbLancamentoFaltas[Data],"="&amp;E$9),0))</f>
        <v/>
      </c>
      <c r="F73" s="40" t="str">
        <f>IF($B73="","",IFERROR(COUNTIFS(tbLancamentoFaltas[Posto de Serviço],$B73,tbLancamentoFaltas[Data],"="&amp;F$9),0))</f>
        <v/>
      </c>
      <c r="G73" s="40" t="str">
        <f>IF($B73="","",IFERROR(COUNTIFS(tbLancamentoFaltas[Posto de Serviço],$B73,tbLancamentoFaltas[Data],"="&amp;G$9),0))</f>
        <v/>
      </c>
      <c r="H73" s="40" t="str">
        <f>IF($B73="","",IFERROR(COUNTIFS(tbLancamentoFaltas[Posto de Serviço],$B73,tbLancamentoFaltas[Data],"="&amp;H$9),0))</f>
        <v/>
      </c>
      <c r="I73" s="40" t="str">
        <f>IF($B73="","",IFERROR(COUNTIFS(tbLancamentoFaltas[Posto de Serviço],$B73,tbLancamentoFaltas[Data],"="&amp;I$9),0))</f>
        <v/>
      </c>
      <c r="J73" s="40" t="str">
        <f>IF($B73="","",IFERROR(COUNTIFS(tbLancamentoFaltas[Posto de Serviço],$B73,tbLancamentoFaltas[Data],"="&amp;J$9),0))</f>
        <v/>
      </c>
      <c r="K73" s="40" t="str">
        <f>IF($B73="","",IFERROR(COUNTIFS(tbLancamentoFaltas[Posto de Serviço],$B73,tbLancamentoFaltas[Data],"="&amp;K$9),0))</f>
        <v/>
      </c>
      <c r="L73" s="40" t="str">
        <f>IF($B73="","",IFERROR(COUNTIFS(tbLancamentoFaltas[Posto de Serviço],$B73,tbLancamentoFaltas[Data],"="&amp;L$9),0))</f>
        <v/>
      </c>
      <c r="M73" s="40" t="str">
        <f>IF($B73="","",IFERROR(COUNTIFS(tbLancamentoFaltas[Posto de Serviço],$B73,tbLancamentoFaltas[Data],"="&amp;M$9),0))</f>
        <v/>
      </c>
      <c r="N73" s="40" t="str">
        <f>IF($B73="","",IFERROR(COUNTIFS(tbLancamentoFaltas[Posto de Serviço],$B73,tbLancamentoFaltas[Data],"="&amp;N$9),0))</f>
        <v/>
      </c>
      <c r="O73" s="40" t="str">
        <f>IF($B73="","",IFERROR(COUNTIFS(tbLancamentoFaltas[Posto de Serviço],$B73,tbLancamentoFaltas[Data],"="&amp;O$9),0))</f>
        <v/>
      </c>
      <c r="P73" s="40" t="str">
        <f>IF($B73="","",IFERROR(COUNTIFS(tbLancamentoFaltas[Posto de Serviço],$B73,tbLancamentoFaltas[Data],"="&amp;P$9),0))</f>
        <v/>
      </c>
      <c r="Q73" s="40" t="str">
        <f>IF($B73="","",IFERROR(COUNTIFS(tbLancamentoFaltas[Posto de Serviço],$B73,tbLancamentoFaltas[Data],"="&amp;Q$9),0))</f>
        <v/>
      </c>
      <c r="R73" s="40" t="str">
        <f>IF($B73="","",IFERROR(COUNTIFS(tbLancamentoFaltas[Posto de Serviço],$B73,tbLancamentoFaltas[Data],"="&amp;R$9),0))</f>
        <v/>
      </c>
      <c r="S73" s="40" t="str">
        <f>IF($B73="","",IFERROR(COUNTIFS(tbLancamentoFaltas[Posto de Serviço],$B73,tbLancamentoFaltas[Data],"="&amp;S$9),0))</f>
        <v/>
      </c>
      <c r="T73" s="40" t="str">
        <f>IF($B73="","",IFERROR(COUNTIFS(tbLancamentoFaltas[Posto de Serviço],$B73,tbLancamentoFaltas[Data],"="&amp;T$9),0))</f>
        <v/>
      </c>
      <c r="U73" s="40" t="str">
        <f>IF($B73="","",IFERROR(COUNTIFS(tbLancamentoFaltas[Posto de Serviço],$B73,tbLancamentoFaltas[Data],"="&amp;U$9),0))</f>
        <v/>
      </c>
      <c r="V73" s="40" t="str">
        <f>IF($B73="","",IFERROR(COUNTIFS(tbLancamentoFaltas[Posto de Serviço],$B73,tbLancamentoFaltas[Data],"="&amp;V$9),0))</f>
        <v/>
      </c>
      <c r="W73" s="40" t="str">
        <f>IF($B73="","",IFERROR(COUNTIFS(tbLancamentoFaltas[Posto de Serviço],$B73,tbLancamentoFaltas[Data],"="&amp;W$9),0))</f>
        <v/>
      </c>
      <c r="X73" s="40" t="str">
        <f>IF($B73="","",IFERROR(COUNTIFS(tbLancamentoFaltas[Posto de Serviço],$B73,tbLancamentoFaltas[Data],"="&amp;X$9),0))</f>
        <v/>
      </c>
      <c r="Y73" s="40" t="str">
        <f>IF($B73="","",IFERROR(COUNTIFS(tbLancamentoFaltas[Posto de Serviço],$B73,tbLancamentoFaltas[Data],"="&amp;Y$9),0))</f>
        <v/>
      </c>
      <c r="Z73" s="40" t="str">
        <f>IF($B73="","",IFERROR(COUNTIFS(tbLancamentoFaltas[Posto de Serviço],$B73,tbLancamentoFaltas[Data],"="&amp;Z$9),0))</f>
        <v/>
      </c>
      <c r="AA73" s="40" t="str">
        <f>IF($B73="","",IFERROR(COUNTIFS(tbLancamentoFaltas[Posto de Serviço],$B73,tbLancamentoFaltas[Data],"="&amp;AA$9),0))</f>
        <v/>
      </c>
      <c r="AB73" s="40" t="str">
        <f>IF($B73="","",IFERROR(COUNTIFS(tbLancamentoFaltas[Posto de Serviço],$B73,tbLancamentoFaltas[Data],"="&amp;AB$9),0))</f>
        <v/>
      </c>
      <c r="AC73" s="40" t="str">
        <f>IF($B73="","",IFERROR(COUNTIFS(tbLancamentoFaltas[Posto de Serviço],$B73,tbLancamentoFaltas[Data],"="&amp;AC$9),0))</f>
        <v/>
      </c>
      <c r="AD73" s="40" t="str">
        <f>IF($B73="","",IFERROR(COUNTIFS(tbLancamentoFaltas[Posto de Serviço],$B73,tbLancamentoFaltas[Data],"="&amp;AD$9),0))</f>
        <v/>
      </c>
      <c r="AE73" s="40" t="str">
        <f>IF($B73="","",IFERROR(COUNTIFS(tbLancamentoFaltas[Posto de Serviço],$B73,tbLancamentoFaltas[Data],"="&amp;AE$9),0))</f>
        <v/>
      </c>
      <c r="AF73" s="40" t="str">
        <f>IF($B73="","",IFERROR(COUNTIFS(tbLancamentoFaltas[Posto de Serviço],$B73,tbLancamentoFaltas[Data],"="&amp;AF$9),0))</f>
        <v/>
      </c>
      <c r="AG73" s="40" t="str">
        <f>IF($B73="","",IFERROR(COUNTIFS(tbLancamentoFaltas[Posto de Serviço],$B73,tbLancamentoFaltas[Data],"="&amp;AG$9),0))</f>
        <v/>
      </c>
    </row>
    <row r="74" spans="1:33" ht="20.100000000000001" customHeight="1" x14ac:dyDescent="0.25">
      <c r="A74" s="23">
        <v>10</v>
      </c>
      <c r="B74" s="34" t="str">
        <f>IFERROR(INDEX(DinamicaMes!$F$2:$I$101,MATCH(LARGE(DinamicaMes!$G$2:$G$101,ResMes!$A20),DinamicaMes!$G$2:$G$101,0),1),"")</f>
        <v/>
      </c>
      <c r="C74" s="40" t="str">
        <f>IF($B74="","",IFERROR(COUNTIFS(tbLancamentoFaltas[Posto de Serviço],$B74,tbLancamentoFaltas[Data],"="&amp;C$9),0))</f>
        <v/>
      </c>
      <c r="D74" s="40" t="str">
        <f>IF($B74="","",IFERROR(COUNTIFS(tbLancamentoFaltas[Posto de Serviço],$B74,tbLancamentoFaltas[Data],"="&amp;D$9),0))</f>
        <v/>
      </c>
      <c r="E74" s="40" t="str">
        <f>IF($B74="","",IFERROR(COUNTIFS(tbLancamentoFaltas[Posto de Serviço],$B74,tbLancamentoFaltas[Data],"="&amp;E$9),0))</f>
        <v/>
      </c>
      <c r="F74" s="40" t="str">
        <f>IF($B74="","",IFERROR(COUNTIFS(tbLancamentoFaltas[Posto de Serviço],$B74,tbLancamentoFaltas[Data],"="&amp;F$9),0))</f>
        <v/>
      </c>
      <c r="G74" s="40" t="str">
        <f>IF($B74="","",IFERROR(COUNTIFS(tbLancamentoFaltas[Posto de Serviço],$B74,tbLancamentoFaltas[Data],"="&amp;G$9),0))</f>
        <v/>
      </c>
      <c r="H74" s="40" t="str">
        <f>IF($B74="","",IFERROR(COUNTIFS(tbLancamentoFaltas[Posto de Serviço],$B74,tbLancamentoFaltas[Data],"="&amp;H$9),0))</f>
        <v/>
      </c>
      <c r="I74" s="40" t="str">
        <f>IF($B74="","",IFERROR(COUNTIFS(tbLancamentoFaltas[Posto de Serviço],$B74,tbLancamentoFaltas[Data],"="&amp;I$9),0))</f>
        <v/>
      </c>
      <c r="J74" s="40" t="str">
        <f>IF($B74="","",IFERROR(COUNTIFS(tbLancamentoFaltas[Posto de Serviço],$B74,tbLancamentoFaltas[Data],"="&amp;J$9),0))</f>
        <v/>
      </c>
      <c r="K74" s="40" t="str">
        <f>IF($B74="","",IFERROR(COUNTIFS(tbLancamentoFaltas[Posto de Serviço],$B74,tbLancamentoFaltas[Data],"="&amp;K$9),0))</f>
        <v/>
      </c>
      <c r="L74" s="40" t="str">
        <f>IF($B74="","",IFERROR(COUNTIFS(tbLancamentoFaltas[Posto de Serviço],$B74,tbLancamentoFaltas[Data],"="&amp;L$9),0))</f>
        <v/>
      </c>
      <c r="M74" s="40" t="str">
        <f>IF($B74="","",IFERROR(COUNTIFS(tbLancamentoFaltas[Posto de Serviço],$B74,tbLancamentoFaltas[Data],"="&amp;M$9),0))</f>
        <v/>
      </c>
      <c r="N74" s="40" t="str">
        <f>IF($B74="","",IFERROR(COUNTIFS(tbLancamentoFaltas[Posto de Serviço],$B74,tbLancamentoFaltas[Data],"="&amp;N$9),0))</f>
        <v/>
      </c>
      <c r="O74" s="40" t="str">
        <f>IF($B74="","",IFERROR(COUNTIFS(tbLancamentoFaltas[Posto de Serviço],$B74,tbLancamentoFaltas[Data],"="&amp;O$9),0))</f>
        <v/>
      </c>
      <c r="P74" s="40" t="str">
        <f>IF($B74="","",IFERROR(COUNTIFS(tbLancamentoFaltas[Posto de Serviço],$B74,tbLancamentoFaltas[Data],"="&amp;P$9),0))</f>
        <v/>
      </c>
      <c r="Q74" s="40" t="str">
        <f>IF($B74="","",IFERROR(COUNTIFS(tbLancamentoFaltas[Posto de Serviço],$B74,tbLancamentoFaltas[Data],"="&amp;Q$9),0))</f>
        <v/>
      </c>
      <c r="R74" s="40" t="str">
        <f>IF($B74="","",IFERROR(COUNTIFS(tbLancamentoFaltas[Posto de Serviço],$B74,tbLancamentoFaltas[Data],"="&amp;R$9),0))</f>
        <v/>
      </c>
      <c r="S74" s="40" t="str">
        <f>IF($B74="","",IFERROR(COUNTIFS(tbLancamentoFaltas[Posto de Serviço],$B74,tbLancamentoFaltas[Data],"="&amp;S$9),0))</f>
        <v/>
      </c>
      <c r="T74" s="40" t="str">
        <f>IF($B74="","",IFERROR(COUNTIFS(tbLancamentoFaltas[Posto de Serviço],$B74,tbLancamentoFaltas[Data],"="&amp;T$9),0))</f>
        <v/>
      </c>
      <c r="U74" s="40" t="str">
        <f>IF($B74="","",IFERROR(COUNTIFS(tbLancamentoFaltas[Posto de Serviço],$B74,tbLancamentoFaltas[Data],"="&amp;U$9),0))</f>
        <v/>
      </c>
      <c r="V74" s="40" t="str">
        <f>IF($B74="","",IFERROR(COUNTIFS(tbLancamentoFaltas[Posto de Serviço],$B74,tbLancamentoFaltas[Data],"="&amp;V$9),0))</f>
        <v/>
      </c>
      <c r="W74" s="40" t="str">
        <f>IF($B74="","",IFERROR(COUNTIFS(tbLancamentoFaltas[Posto de Serviço],$B74,tbLancamentoFaltas[Data],"="&amp;W$9),0))</f>
        <v/>
      </c>
      <c r="X74" s="40" t="str">
        <f>IF($B74="","",IFERROR(COUNTIFS(tbLancamentoFaltas[Posto de Serviço],$B74,tbLancamentoFaltas[Data],"="&amp;X$9),0))</f>
        <v/>
      </c>
      <c r="Y74" s="40" t="str">
        <f>IF($B74="","",IFERROR(COUNTIFS(tbLancamentoFaltas[Posto de Serviço],$B74,tbLancamentoFaltas[Data],"="&amp;Y$9),0))</f>
        <v/>
      </c>
      <c r="Z74" s="40" t="str">
        <f>IF($B74="","",IFERROR(COUNTIFS(tbLancamentoFaltas[Posto de Serviço],$B74,tbLancamentoFaltas[Data],"="&amp;Z$9),0))</f>
        <v/>
      </c>
      <c r="AA74" s="40" t="str">
        <f>IF($B74="","",IFERROR(COUNTIFS(tbLancamentoFaltas[Posto de Serviço],$B74,tbLancamentoFaltas[Data],"="&amp;AA$9),0))</f>
        <v/>
      </c>
      <c r="AB74" s="40" t="str">
        <f>IF($B74="","",IFERROR(COUNTIFS(tbLancamentoFaltas[Posto de Serviço],$B74,tbLancamentoFaltas[Data],"="&amp;AB$9),0))</f>
        <v/>
      </c>
      <c r="AC74" s="40" t="str">
        <f>IF($B74="","",IFERROR(COUNTIFS(tbLancamentoFaltas[Posto de Serviço],$B74,tbLancamentoFaltas[Data],"="&amp;AC$9),0))</f>
        <v/>
      </c>
      <c r="AD74" s="40" t="str">
        <f>IF($B74="","",IFERROR(COUNTIFS(tbLancamentoFaltas[Posto de Serviço],$B74,tbLancamentoFaltas[Data],"="&amp;AD$9),0))</f>
        <v/>
      </c>
      <c r="AE74" s="40" t="str">
        <f>IF($B74="","",IFERROR(COUNTIFS(tbLancamentoFaltas[Posto de Serviço],$B74,tbLancamentoFaltas[Data],"="&amp;AE$9),0))</f>
        <v/>
      </c>
      <c r="AF74" s="40" t="str">
        <f>IF($B74="","",IFERROR(COUNTIFS(tbLancamentoFaltas[Posto de Serviço],$B74,tbLancamentoFaltas[Data],"="&amp;AF$9),0))</f>
        <v/>
      </c>
      <c r="AG74" s="40" t="str">
        <f>IF($B74="","",IFERROR(COUNTIFS(tbLancamentoFaltas[Posto de Serviço],$B74,tbLancamentoFaltas[Data],"="&amp;AG$9),0))</f>
        <v/>
      </c>
    </row>
    <row r="75" spans="1:33" ht="20.100000000000001" customHeight="1" x14ac:dyDescent="0.25">
      <c r="A75" s="23">
        <v>11</v>
      </c>
      <c r="B75" s="34" t="str">
        <f>IFERROR(INDEX(DinamicaMes!$F$2:$I$101,MATCH(LARGE(DinamicaMes!$G$2:$G$101,ResMes!$A21),DinamicaMes!$G$2:$G$101,0),1),"")</f>
        <v/>
      </c>
      <c r="C75" s="40" t="str">
        <f>IF($B75="","",IFERROR(COUNTIFS(tbLancamentoFaltas[Posto de Serviço],$B75,tbLancamentoFaltas[Data],"="&amp;C$9),0))</f>
        <v/>
      </c>
      <c r="D75" s="40" t="str">
        <f>IF($B75="","",IFERROR(COUNTIFS(tbLancamentoFaltas[Posto de Serviço],$B75,tbLancamentoFaltas[Data],"="&amp;D$9),0))</f>
        <v/>
      </c>
      <c r="E75" s="40" t="str">
        <f>IF($B75="","",IFERROR(COUNTIFS(tbLancamentoFaltas[Posto de Serviço],$B75,tbLancamentoFaltas[Data],"="&amp;E$9),0))</f>
        <v/>
      </c>
      <c r="F75" s="40" t="str">
        <f>IF($B75="","",IFERROR(COUNTIFS(tbLancamentoFaltas[Posto de Serviço],$B75,tbLancamentoFaltas[Data],"="&amp;F$9),0))</f>
        <v/>
      </c>
      <c r="G75" s="40" t="str">
        <f>IF($B75="","",IFERROR(COUNTIFS(tbLancamentoFaltas[Posto de Serviço],$B75,tbLancamentoFaltas[Data],"="&amp;G$9),0))</f>
        <v/>
      </c>
      <c r="H75" s="40" t="str">
        <f>IF($B75="","",IFERROR(COUNTIFS(tbLancamentoFaltas[Posto de Serviço],$B75,tbLancamentoFaltas[Data],"="&amp;H$9),0))</f>
        <v/>
      </c>
      <c r="I75" s="40" t="str">
        <f>IF($B75="","",IFERROR(COUNTIFS(tbLancamentoFaltas[Posto de Serviço],$B75,tbLancamentoFaltas[Data],"="&amp;I$9),0))</f>
        <v/>
      </c>
      <c r="J75" s="40" t="str">
        <f>IF($B75="","",IFERROR(COUNTIFS(tbLancamentoFaltas[Posto de Serviço],$B75,tbLancamentoFaltas[Data],"="&amp;J$9),0))</f>
        <v/>
      </c>
      <c r="K75" s="40" t="str">
        <f>IF($B75="","",IFERROR(COUNTIFS(tbLancamentoFaltas[Posto de Serviço],$B75,tbLancamentoFaltas[Data],"="&amp;K$9),0))</f>
        <v/>
      </c>
      <c r="L75" s="40" t="str">
        <f>IF($B75="","",IFERROR(COUNTIFS(tbLancamentoFaltas[Posto de Serviço],$B75,tbLancamentoFaltas[Data],"="&amp;L$9),0))</f>
        <v/>
      </c>
      <c r="M75" s="40" t="str">
        <f>IF($B75="","",IFERROR(COUNTIFS(tbLancamentoFaltas[Posto de Serviço],$B75,tbLancamentoFaltas[Data],"="&amp;M$9),0))</f>
        <v/>
      </c>
      <c r="N75" s="40" t="str">
        <f>IF($B75="","",IFERROR(COUNTIFS(tbLancamentoFaltas[Posto de Serviço],$B75,tbLancamentoFaltas[Data],"="&amp;N$9),0))</f>
        <v/>
      </c>
      <c r="O75" s="40" t="str">
        <f>IF($B75="","",IFERROR(COUNTIFS(tbLancamentoFaltas[Posto de Serviço],$B75,tbLancamentoFaltas[Data],"="&amp;O$9),0))</f>
        <v/>
      </c>
      <c r="P75" s="40" t="str">
        <f>IF($B75="","",IFERROR(COUNTIFS(tbLancamentoFaltas[Posto de Serviço],$B75,tbLancamentoFaltas[Data],"="&amp;P$9),0))</f>
        <v/>
      </c>
      <c r="Q75" s="40" t="str">
        <f>IF($B75="","",IFERROR(COUNTIFS(tbLancamentoFaltas[Posto de Serviço],$B75,tbLancamentoFaltas[Data],"="&amp;Q$9),0))</f>
        <v/>
      </c>
      <c r="R75" s="40" t="str">
        <f>IF($B75="","",IFERROR(COUNTIFS(tbLancamentoFaltas[Posto de Serviço],$B75,tbLancamentoFaltas[Data],"="&amp;R$9),0))</f>
        <v/>
      </c>
      <c r="S75" s="40" t="str">
        <f>IF($B75="","",IFERROR(COUNTIFS(tbLancamentoFaltas[Posto de Serviço],$B75,tbLancamentoFaltas[Data],"="&amp;S$9),0))</f>
        <v/>
      </c>
      <c r="T75" s="40" t="str">
        <f>IF($B75="","",IFERROR(COUNTIFS(tbLancamentoFaltas[Posto de Serviço],$B75,tbLancamentoFaltas[Data],"="&amp;T$9),0))</f>
        <v/>
      </c>
      <c r="U75" s="40" t="str">
        <f>IF($B75="","",IFERROR(COUNTIFS(tbLancamentoFaltas[Posto de Serviço],$B75,tbLancamentoFaltas[Data],"="&amp;U$9),0))</f>
        <v/>
      </c>
      <c r="V75" s="40" t="str">
        <f>IF($B75="","",IFERROR(COUNTIFS(tbLancamentoFaltas[Posto de Serviço],$B75,tbLancamentoFaltas[Data],"="&amp;V$9),0))</f>
        <v/>
      </c>
      <c r="W75" s="40" t="str">
        <f>IF($B75="","",IFERROR(COUNTIFS(tbLancamentoFaltas[Posto de Serviço],$B75,tbLancamentoFaltas[Data],"="&amp;W$9),0))</f>
        <v/>
      </c>
      <c r="X75" s="40" t="str">
        <f>IF($B75="","",IFERROR(COUNTIFS(tbLancamentoFaltas[Posto de Serviço],$B75,tbLancamentoFaltas[Data],"="&amp;X$9),0))</f>
        <v/>
      </c>
      <c r="Y75" s="40" t="str">
        <f>IF($B75="","",IFERROR(COUNTIFS(tbLancamentoFaltas[Posto de Serviço],$B75,tbLancamentoFaltas[Data],"="&amp;Y$9),0))</f>
        <v/>
      </c>
      <c r="Z75" s="40" t="str">
        <f>IF($B75="","",IFERROR(COUNTIFS(tbLancamentoFaltas[Posto de Serviço],$B75,tbLancamentoFaltas[Data],"="&amp;Z$9),0))</f>
        <v/>
      </c>
      <c r="AA75" s="40" t="str">
        <f>IF($B75="","",IFERROR(COUNTIFS(tbLancamentoFaltas[Posto de Serviço],$B75,tbLancamentoFaltas[Data],"="&amp;AA$9),0))</f>
        <v/>
      </c>
      <c r="AB75" s="40" t="str">
        <f>IF($B75="","",IFERROR(COUNTIFS(tbLancamentoFaltas[Posto de Serviço],$B75,tbLancamentoFaltas[Data],"="&amp;AB$9),0))</f>
        <v/>
      </c>
      <c r="AC75" s="40" t="str">
        <f>IF($B75="","",IFERROR(COUNTIFS(tbLancamentoFaltas[Posto de Serviço],$B75,tbLancamentoFaltas[Data],"="&amp;AC$9),0))</f>
        <v/>
      </c>
      <c r="AD75" s="40" t="str">
        <f>IF($B75="","",IFERROR(COUNTIFS(tbLancamentoFaltas[Posto de Serviço],$B75,tbLancamentoFaltas[Data],"="&amp;AD$9),0))</f>
        <v/>
      </c>
      <c r="AE75" s="40" t="str">
        <f>IF($B75="","",IFERROR(COUNTIFS(tbLancamentoFaltas[Posto de Serviço],$B75,tbLancamentoFaltas[Data],"="&amp;AE$9),0))</f>
        <v/>
      </c>
      <c r="AF75" s="40" t="str">
        <f>IF($B75="","",IFERROR(COUNTIFS(tbLancamentoFaltas[Posto de Serviço],$B75,tbLancamentoFaltas[Data],"="&amp;AF$9),0))</f>
        <v/>
      </c>
      <c r="AG75" s="40" t="str">
        <f>IF($B75="","",IFERROR(COUNTIFS(tbLancamentoFaltas[Posto de Serviço],$B75,tbLancamentoFaltas[Data],"="&amp;AG$9),0))</f>
        <v/>
      </c>
    </row>
    <row r="76" spans="1:33" ht="20.100000000000001" customHeight="1" x14ac:dyDescent="0.25">
      <c r="A76" s="23">
        <v>12</v>
      </c>
      <c r="B76" s="34" t="str">
        <f>IFERROR(INDEX(DinamicaMes!$F$2:$I$101,MATCH(LARGE(DinamicaMes!$G$2:$G$101,ResMes!$A22),DinamicaMes!$G$2:$G$101,0),1),"")</f>
        <v/>
      </c>
      <c r="C76" s="40" t="str">
        <f>IF($B76="","",IFERROR(COUNTIFS(tbLancamentoFaltas[Posto de Serviço],$B76,tbLancamentoFaltas[Data],"="&amp;C$9),0))</f>
        <v/>
      </c>
      <c r="D76" s="40" t="str">
        <f>IF($B76="","",IFERROR(COUNTIFS(tbLancamentoFaltas[Posto de Serviço],$B76,tbLancamentoFaltas[Data],"="&amp;D$9),0))</f>
        <v/>
      </c>
      <c r="E76" s="40" t="str">
        <f>IF($B76="","",IFERROR(COUNTIFS(tbLancamentoFaltas[Posto de Serviço],$B76,tbLancamentoFaltas[Data],"="&amp;E$9),0))</f>
        <v/>
      </c>
      <c r="F76" s="40" t="str">
        <f>IF($B76="","",IFERROR(COUNTIFS(tbLancamentoFaltas[Posto de Serviço],$B76,tbLancamentoFaltas[Data],"="&amp;F$9),0))</f>
        <v/>
      </c>
      <c r="G76" s="40" t="str">
        <f>IF($B76="","",IFERROR(COUNTIFS(tbLancamentoFaltas[Posto de Serviço],$B76,tbLancamentoFaltas[Data],"="&amp;G$9),0))</f>
        <v/>
      </c>
      <c r="H76" s="40" t="str">
        <f>IF($B76="","",IFERROR(COUNTIFS(tbLancamentoFaltas[Posto de Serviço],$B76,tbLancamentoFaltas[Data],"="&amp;H$9),0))</f>
        <v/>
      </c>
      <c r="I76" s="40" t="str">
        <f>IF($B76="","",IFERROR(COUNTIFS(tbLancamentoFaltas[Posto de Serviço],$B76,tbLancamentoFaltas[Data],"="&amp;I$9),0))</f>
        <v/>
      </c>
      <c r="J76" s="40" t="str">
        <f>IF($B76="","",IFERROR(COUNTIFS(tbLancamentoFaltas[Posto de Serviço],$B76,tbLancamentoFaltas[Data],"="&amp;J$9),0))</f>
        <v/>
      </c>
      <c r="K76" s="40" t="str">
        <f>IF($B76="","",IFERROR(COUNTIFS(tbLancamentoFaltas[Posto de Serviço],$B76,tbLancamentoFaltas[Data],"="&amp;K$9),0))</f>
        <v/>
      </c>
      <c r="L76" s="40" t="str">
        <f>IF($B76="","",IFERROR(COUNTIFS(tbLancamentoFaltas[Posto de Serviço],$B76,tbLancamentoFaltas[Data],"="&amp;L$9),0))</f>
        <v/>
      </c>
      <c r="M76" s="40" t="str">
        <f>IF($B76="","",IFERROR(COUNTIFS(tbLancamentoFaltas[Posto de Serviço],$B76,tbLancamentoFaltas[Data],"="&amp;M$9),0))</f>
        <v/>
      </c>
      <c r="N76" s="40" t="str">
        <f>IF($B76="","",IFERROR(COUNTIFS(tbLancamentoFaltas[Posto de Serviço],$B76,tbLancamentoFaltas[Data],"="&amp;N$9),0))</f>
        <v/>
      </c>
      <c r="O76" s="40" t="str">
        <f>IF($B76="","",IFERROR(COUNTIFS(tbLancamentoFaltas[Posto de Serviço],$B76,tbLancamentoFaltas[Data],"="&amp;O$9),0))</f>
        <v/>
      </c>
      <c r="P76" s="40" t="str">
        <f>IF($B76="","",IFERROR(COUNTIFS(tbLancamentoFaltas[Posto de Serviço],$B76,tbLancamentoFaltas[Data],"="&amp;P$9),0))</f>
        <v/>
      </c>
      <c r="Q76" s="40" t="str">
        <f>IF($B76="","",IFERROR(COUNTIFS(tbLancamentoFaltas[Posto de Serviço],$B76,tbLancamentoFaltas[Data],"="&amp;Q$9),0))</f>
        <v/>
      </c>
      <c r="R76" s="40" t="str">
        <f>IF($B76="","",IFERROR(COUNTIFS(tbLancamentoFaltas[Posto de Serviço],$B76,tbLancamentoFaltas[Data],"="&amp;R$9),0))</f>
        <v/>
      </c>
      <c r="S76" s="40" t="str">
        <f>IF($B76="","",IFERROR(COUNTIFS(tbLancamentoFaltas[Posto de Serviço],$B76,tbLancamentoFaltas[Data],"="&amp;S$9),0))</f>
        <v/>
      </c>
      <c r="T76" s="40" t="str">
        <f>IF($B76="","",IFERROR(COUNTIFS(tbLancamentoFaltas[Posto de Serviço],$B76,tbLancamentoFaltas[Data],"="&amp;T$9),0))</f>
        <v/>
      </c>
      <c r="U76" s="40" t="str">
        <f>IF($B76="","",IFERROR(COUNTIFS(tbLancamentoFaltas[Posto de Serviço],$B76,tbLancamentoFaltas[Data],"="&amp;U$9),0))</f>
        <v/>
      </c>
      <c r="V76" s="40" t="str">
        <f>IF($B76="","",IFERROR(COUNTIFS(tbLancamentoFaltas[Posto de Serviço],$B76,tbLancamentoFaltas[Data],"="&amp;V$9),0))</f>
        <v/>
      </c>
      <c r="W76" s="40" t="str">
        <f>IF($B76="","",IFERROR(COUNTIFS(tbLancamentoFaltas[Posto de Serviço],$B76,tbLancamentoFaltas[Data],"="&amp;W$9),0))</f>
        <v/>
      </c>
      <c r="X76" s="40" t="str">
        <f>IF($B76="","",IFERROR(COUNTIFS(tbLancamentoFaltas[Posto de Serviço],$B76,tbLancamentoFaltas[Data],"="&amp;X$9),0))</f>
        <v/>
      </c>
      <c r="Y76" s="40" t="str">
        <f>IF($B76="","",IFERROR(COUNTIFS(tbLancamentoFaltas[Posto de Serviço],$B76,tbLancamentoFaltas[Data],"="&amp;Y$9),0))</f>
        <v/>
      </c>
      <c r="Z76" s="40" t="str">
        <f>IF($B76="","",IFERROR(COUNTIFS(tbLancamentoFaltas[Posto de Serviço],$B76,tbLancamentoFaltas[Data],"="&amp;Z$9),0))</f>
        <v/>
      </c>
      <c r="AA76" s="40" t="str">
        <f>IF($B76="","",IFERROR(COUNTIFS(tbLancamentoFaltas[Posto de Serviço],$B76,tbLancamentoFaltas[Data],"="&amp;AA$9),0))</f>
        <v/>
      </c>
      <c r="AB76" s="40" t="str">
        <f>IF($B76="","",IFERROR(COUNTIFS(tbLancamentoFaltas[Posto de Serviço],$B76,tbLancamentoFaltas[Data],"="&amp;AB$9),0))</f>
        <v/>
      </c>
      <c r="AC76" s="40" t="str">
        <f>IF($B76="","",IFERROR(COUNTIFS(tbLancamentoFaltas[Posto de Serviço],$B76,tbLancamentoFaltas[Data],"="&amp;AC$9),0))</f>
        <v/>
      </c>
      <c r="AD76" s="40" t="str">
        <f>IF($B76="","",IFERROR(COUNTIFS(tbLancamentoFaltas[Posto de Serviço],$B76,tbLancamentoFaltas[Data],"="&amp;AD$9),0))</f>
        <v/>
      </c>
      <c r="AE76" s="40" t="str">
        <f>IF($B76="","",IFERROR(COUNTIFS(tbLancamentoFaltas[Posto de Serviço],$B76,tbLancamentoFaltas[Data],"="&amp;AE$9),0))</f>
        <v/>
      </c>
      <c r="AF76" s="40" t="str">
        <f>IF($B76="","",IFERROR(COUNTIFS(tbLancamentoFaltas[Posto de Serviço],$B76,tbLancamentoFaltas[Data],"="&amp;AF$9),0))</f>
        <v/>
      </c>
      <c r="AG76" s="40" t="str">
        <f>IF($B76="","",IFERROR(COUNTIFS(tbLancamentoFaltas[Posto de Serviço],$B76,tbLancamentoFaltas[Data],"="&amp;AG$9),0))</f>
        <v/>
      </c>
    </row>
    <row r="77" spans="1:33" ht="20.100000000000001" customHeight="1" x14ac:dyDescent="0.25">
      <c r="A77" s="23">
        <v>13</v>
      </c>
      <c r="B77" s="34" t="str">
        <f>IFERROR(INDEX(DinamicaMes!$F$2:$I$101,MATCH(LARGE(DinamicaMes!$G$2:$G$101,ResMes!$A23),DinamicaMes!$G$2:$G$101,0),1),"")</f>
        <v/>
      </c>
      <c r="C77" s="40" t="str">
        <f>IF($B77="","",IFERROR(COUNTIFS(tbLancamentoFaltas[Posto de Serviço],$B77,tbLancamentoFaltas[Data],"="&amp;C$9),0))</f>
        <v/>
      </c>
      <c r="D77" s="40" t="str">
        <f>IF($B77="","",IFERROR(COUNTIFS(tbLancamentoFaltas[Posto de Serviço],$B77,tbLancamentoFaltas[Data],"="&amp;D$9),0))</f>
        <v/>
      </c>
      <c r="E77" s="40" t="str">
        <f>IF($B77="","",IFERROR(COUNTIFS(tbLancamentoFaltas[Posto de Serviço],$B77,tbLancamentoFaltas[Data],"="&amp;E$9),0))</f>
        <v/>
      </c>
      <c r="F77" s="40" t="str">
        <f>IF($B77="","",IFERROR(COUNTIFS(tbLancamentoFaltas[Posto de Serviço],$B77,tbLancamentoFaltas[Data],"="&amp;F$9),0))</f>
        <v/>
      </c>
      <c r="G77" s="40" t="str">
        <f>IF($B77="","",IFERROR(COUNTIFS(tbLancamentoFaltas[Posto de Serviço],$B77,tbLancamentoFaltas[Data],"="&amp;G$9),0))</f>
        <v/>
      </c>
      <c r="H77" s="40" t="str">
        <f>IF($B77="","",IFERROR(COUNTIFS(tbLancamentoFaltas[Posto de Serviço],$B77,tbLancamentoFaltas[Data],"="&amp;H$9),0))</f>
        <v/>
      </c>
      <c r="I77" s="40" t="str">
        <f>IF($B77="","",IFERROR(COUNTIFS(tbLancamentoFaltas[Posto de Serviço],$B77,tbLancamentoFaltas[Data],"="&amp;I$9),0))</f>
        <v/>
      </c>
      <c r="J77" s="40" t="str">
        <f>IF($B77="","",IFERROR(COUNTIFS(tbLancamentoFaltas[Posto de Serviço],$B77,tbLancamentoFaltas[Data],"="&amp;J$9),0))</f>
        <v/>
      </c>
      <c r="K77" s="40" t="str">
        <f>IF($B77="","",IFERROR(COUNTIFS(tbLancamentoFaltas[Posto de Serviço],$B77,tbLancamentoFaltas[Data],"="&amp;K$9),0))</f>
        <v/>
      </c>
      <c r="L77" s="40" t="str">
        <f>IF($B77="","",IFERROR(COUNTIFS(tbLancamentoFaltas[Posto de Serviço],$B77,tbLancamentoFaltas[Data],"="&amp;L$9),0))</f>
        <v/>
      </c>
      <c r="M77" s="40" t="str">
        <f>IF($B77="","",IFERROR(COUNTIFS(tbLancamentoFaltas[Posto de Serviço],$B77,tbLancamentoFaltas[Data],"="&amp;M$9),0))</f>
        <v/>
      </c>
      <c r="N77" s="40" t="str">
        <f>IF($B77="","",IFERROR(COUNTIFS(tbLancamentoFaltas[Posto de Serviço],$B77,tbLancamentoFaltas[Data],"="&amp;N$9),0))</f>
        <v/>
      </c>
      <c r="O77" s="40" t="str">
        <f>IF($B77="","",IFERROR(COUNTIFS(tbLancamentoFaltas[Posto de Serviço],$B77,tbLancamentoFaltas[Data],"="&amp;O$9),0))</f>
        <v/>
      </c>
      <c r="P77" s="40" t="str">
        <f>IF($B77="","",IFERROR(COUNTIFS(tbLancamentoFaltas[Posto de Serviço],$B77,tbLancamentoFaltas[Data],"="&amp;P$9),0))</f>
        <v/>
      </c>
      <c r="Q77" s="40" t="str">
        <f>IF($B77="","",IFERROR(COUNTIFS(tbLancamentoFaltas[Posto de Serviço],$B77,tbLancamentoFaltas[Data],"="&amp;Q$9),0))</f>
        <v/>
      </c>
      <c r="R77" s="40" t="str">
        <f>IF($B77="","",IFERROR(COUNTIFS(tbLancamentoFaltas[Posto de Serviço],$B77,tbLancamentoFaltas[Data],"="&amp;R$9),0))</f>
        <v/>
      </c>
      <c r="S77" s="40" t="str">
        <f>IF($B77="","",IFERROR(COUNTIFS(tbLancamentoFaltas[Posto de Serviço],$B77,tbLancamentoFaltas[Data],"="&amp;S$9),0))</f>
        <v/>
      </c>
      <c r="T77" s="40" t="str">
        <f>IF($B77="","",IFERROR(COUNTIFS(tbLancamentoFaltas[Posto de Serviço],$B77,tbLancamentoFaltas[Data],"="&amp;T$9),0))</f>
        <v/>
      </c>
      <c r="U77" s="40" t="str">
        <f>IF($B77="","",IFERROR(COUNTIFS(tbLancamentoFaltas[Posto de Serviço],$B77,tbLancamentoFaltas[Data],"="&amp;U$9),0))</f>
        <v/>
      </c>
      <c r="V77" s="40" t="str">
        <f>IF($B77="","",IFERROR(COUNTIFS(tbLancamentoFaltas[Posto de Serviço],$B77,tbLancamentoFaltas[Data],"="&amp;V$9),0))</f>
        <v/>
      </c>
      <c r="W77" s="40" t="str">
        <f>IF($B77="","",IFERROR(COUNTIFS(tbLancamentoFaltas[Posto de Serviço],$B77,tbLancamentoFaltas[Data],"="&amp;W$9),0))</f>
        <v/>
      </c>
      <c r="X77" s="40" t="str">
        <f>IF($B77="","",IFERROR(COUNTIFS(tbLancamentoFaltas[Posto de Serviço],$B77,tbLancamentoFaltas[Data],"="&amp;X$9),0))</f>
        <v/>
      </c>
      <c r="Y77" s="40" t="str">
        <f>IF($B77="","",IFERROR(COUNTIFS(tbLancamentoFaltas[Posto de Serviço],$B77,tbLancamentoFaltas[Data],"="&amp;Y$9),0))</f>
        <v/>
      </c>
      <c r="Z77" s="40" t="str">
        <f>IF($B77="","",IFERROR(COUNTIFS(tbLancamentoFaltas[Posto de Serviço],$B77,tbLancamentoFaltas[Data],"="&amp;Z$9),0))</f>
        <v/>
      </c>
      <c r="AA77" s="40" t="str">
        <f>IF($B77="","",IFERROR(COUNTIFS(tbLancamentoFaltas[Posto de Serviço],$B77,tbLancamentoFaltas[Data],"="&amp;AA$9),0))</f>
        <v/>
      </c>
      <c r="AB77" s="40" t="str">
        <f>IF($B77="","",IFERROR(COUNTIFS(tbLancamentoFaltas[Posto de Serviço],$B77,tbLancamentoFaltas[Data],"="&amp;AB$9),0))</f>
        <v/>
      </c>
      <c r="AC77" s="40" t="str">
        <f>IF($B77="","",IFERROR(COUNTIFS(tbLancamentoFaltas[Posto de Serviço],$B77,tbLancamentoFaltas[Data],"="&amp;AC$9),0))</f>
        <v/>
      </c>
      <c r="AD77" s="40" t="str">
        <f>IF($B77="","",IFERROR(COUNTIFS(tbLancamentoFaltas[Posto de Serviço],$B77,tbLancamentoFaltas[Data],"="&amp;AD$9),0))</f>
        <v/>
      </c>
      <c r="AE77" s="40" t="str">
        <f>IF($B77="","",IFERROR(COUNTIFS(tbLancamentoFaltas[Posto de Serviço],$B77,tbLancamentoFaltas[Data],"="&amp;AE$9),0))</f>
        <v/>
      </c>
      <c r="AF77" s="40" t="str">
        <f>IF($B77="","",IFERROR(COUNTIFS(tbLancamentoFaltas[Posto de Serviço],$B77,tbLancamentoFaltas[Data],"="&amp;AF$9),0))</f>
        <v/>
      </c>
      <c r="AG77" s="40" t="str">
        <f>IF($B77="","",IFERROR(COUNTIFS(tbLancamentoFaltas[Posto de Serviço],$B77,tbLancamentoFaltas[Data],"="&amp;AG$9),0))</f>
        <v/>
      </c>
    </row>
    <row r="78" spans="1:33" ht="20.100000000000001" customHeight="1" x14ac:dyDescent="0.25">
      <c r="A78" s="23">
        <v>14</v>
      </c>
      <c r="B78" s="34" t="str">
        <f>IFERROR(INDEX(DinamicaMes!$F$2:$I$101,MATCH(LARGE(DinamicaMes!$G$2:$G$101,ResMes!$A24),DinamicaMes!$G$2:$G$101,0),1),"")</f>
        <v/>
      </c>
      <c r="C78" s="40" t="str">
        <f>IF($B78="","",IFERROR(COUNTIFS(tbLancamentoFaltas[Posto de Serviço],$B78,tbLancamentoFaltas[Data],"="&amp;C$9),0))</f>
        <v/>
      </c>
      <c r="D78" s="40" t="str">
        <f>IF($B78="","",IFERROR(COUNTIFS(tbLancamentoFaltas[Posto de Serviço],$B78,tbLancamentoFaltas[Data],"="&amp;D$9),0))</f>
        <v/>
      </c>
      <c r="E78" s="40" t="str">
        <f>IF($B78="","",IFERROR(COUNTIFS(tbLancamentoFaltas[Posto de Serviço],$B78,tbLancamentoFaltas[Data],"="&amp;E$9),0))</f>
        <v/>
      </c>
      <c r="F78" s="40" t="str">
        <f>IF($B78="","",IFERROR(COUNTIFS(tbLancamentoFaltas[Posto de Serviço],$B78,tbLancamentoFaltas[Data],"="&amp;F$9),0))</f>
        <v/>
      </c>
      <c r="G78" s="40" t="str">
        <f>IF($B78="","",IFERROR(COUNTIFS(tbLancamentoFaltas[Posto de Serviço],$B78,tbLancamentoFaltas[Data],"="&amp;G$9),0))</f>
        <v/>
      </c>
      <c r="H78" s="40" t="str">
        <f>IF($B78="","",IFERROR(COUNTIFS(tbLancamentoFaltas[Posto de Serviço],$B78,tbLancamentoFaltas[Data],"="&amp;H$9),0))</f>
        <v/>
      </c>
      <c r="I78" s="40" t="str">
        <f>IF($B78="","",IFERROR(COUNTIFS(tbLancamentoFaltas[Posto de Serviço],$B78,tbLancamentoFaltas[Data],"="&amp;I$9),0))</f>
        <v/>
      </c>
      <c r="J78" s="40" t="str">
        <f>IF($B78="","",IFERROR(COUNTIFS(tbLancamentoFaltas[Posto de Serviço],$B78,tbLancamentoFaltas[Data],"="&amp;J$9),0))</f>
        <v/>
      </c>
      <c r="K78" s="40" t="str">
        <f>IF($B78="","",IFERROR(COUNTIFS(tbLancamentoFaltas[Posto de Serviço],$B78,tbLancamentoFaltas[Data],"="&amp;K$9),0))</f>
        <v/>
      </c>
      <c r="L78" s="40" t="str">
        <f>IF($B78="","",IFERROR(COUNTIFS(tbLancamentoFaltas[Posto de Serviço],$B78,tbLancamentoFaltas[Data],"="&amp;L$9),0))</f>
        <v/>
      </c>
      <c r="M78" s="40" t="str">
        <f>IF($B78="","",IFERROR(COUNTIFS(tbLancamentoFaltas[Posto de Serviço],$B78,tbLancamentoFaltas[Data],"="&amp;M$9),0))</f>
        <v/>
      </c>
      <c r="N78" s="40" t="str">
        <f>IF($B78="","",IFERROR(COUNTIFS(tbLancamentoFaltas[Posto de Serviço],$B78,tbLancamentoFaltas[Data],"="&amp;N$9),0))</f>
        <v/>
      </c>
      <c r="O78" s="40" t="str">
        <f>IF($B78="","",IFERROR(COUNTIFS(tbLancamentoFaltas[Posto de Serviço],$B78,tbLancamentoFaltas[Data],"="&amp;O$9),0))</f>
        <v/>
      </c>
      <c r="P78" s="40" t="str">
        <f>IF($B78="","",IFERROR(COUNTIFS(tbLancamentoFaltas[Posto de Serviço],$B78,tbLancamentoFaltas[Data],"="&amp;P$9),0))</f>
        <v/>
      </c>
      <c r="Q78" s="40" t="str">
        <f>IF($B78="","",IFERROR(COUNTIFS(tbLancamentoFaltas[Posto de Serviço],$B78,tbLancamentoFaltas[Data],"="&amp;Q$9),0))</f>
        <v/>
      </c>
      <c r="R78" s="40" t="str">
        <f>IF($B78="","",IFERROR(COUNTIFS(tbLancamentoFaltas[Posto de Serviço],$B78,tbLancamentoFaltas[Data],"="&amp;R$9),0))</f>
        <v/>
      </c>
      <c r="S78" s="40" t="str">
        <f>IF($B78="","",IFERROR(COUNTIFS(tbLancamentoFaltas[Posto de Serviço],$B78,tbLancamentoFaltas[Data],"="&amp;S$9),0))</f>
        <v/>
      </c>
      <c r="T78" s="40" t="str">
        <f>IF($B78="","",IFERROR(COUNTIFS(tbLancamentoFaltas[Posto de Serviço],$B78,tbLancamentoFaltas[Data],"="&amp;T$9),0))</f>
        <v/>
      </c>
      <c r="U78" s="40" t="str">
        <f>IF($B78="","",IFERROR(COUNTIFS(tbLancamentoFaltas[Posto de Serviço],$B78,tbLancamentoFaltas[Data],"="&amp;U$9),0))</f>
        <v/>
      </c>
      <c r="V78" s="40" t="str">
        <f>IF($B78="","",IFERROR(COUNTIFS(tbLancamentoFaltas[Posto de Serviço],$B78,tbLancamentoFaltas[Data],"="&amp;V$9),0))</f>
        <v/>
      </c>
      <c r="W78" s="40" t="str">
        <f>IF($B78="","",IFERROR(COUNTIFS(tbLancamentoFaltas[Posto de Serviço],$B78,tbLancamentoFaltas[Data],"="&amp;W$9),0))</f>
        <v/>
      </c>
      <c r="X78" s="40" t="str">
        <f>IF($B78="","",IFERROR(COUNTIFS(tbLancamentoFaltas[Posto de Serviço],$B78,tbLancamentoFaltas[Data],"="&amp;X$9),0))</f>
        <v/>
      </c>
      <c r="Y78" s="40" t="str">
        <f>IF($B78="","",IFERROR(COUNTIFS(tbLancamentoFaltas[Posto de Serviço],$B78,tbLancamentoFaltas[Data],"="&amp;Y$9),0))</f>
        <v/>
      </c>
      <c r="Z78" s="40" t="str">
        <f>IF($B78="","",IFERROR(COUNTIFS(tbLancamentoFaltas[Posto de Serviço],$B78,tbLancamentoFaltas[Data],"="&amp;Z$9),0))</f>
        <v/>
      </c>
      <c r="AA78" s="40" t="str">
        <f>IF($B78="","",IFERROR(COUNTIFS(tbLancamentoFaltas[Posto de Serviço],$B78,tbLancamentoFaltas[Data],"="&amp;AA$9),0))</f>
        <v/>
      </c>
      <c r="AB78" s="40" t="str">
        <f>IF($B78="","",IFERROR(COUNTIFS(tbLancamentoFaltas[Posto de Serviço],$B78,tbLancamentoFaltas[Data],"="&amp;AB$9),0))</f>
        <v/>
      </c>
      <c r="AC78" s="40" t="str">
        <f>IF($B78="","",IFERROR(COUNTIFS(tbLancamentoFaltas[Posto de Serviço],$B78,tbLancamentoFaltas[Data],"="&amp;AC$9),0))</f>
        <v/>
      </c>
      <c r="AD78" s="40" t="str">
        <f>IF($B78="","",IFERROR(COUNTIFS(tbLancamentoFaltas[Posto de Serviço],$B78,tbLancamentoFaltas[Data],"="&amp;AD$9),0))</f>
        <v/>
      </c>
      <c r="AE78" s="40" t="str">
        <f>IF($B78="","",IFERROR(COUNTIFS(tbLancamentoFaltas[Posto de Serviço],$B78,tbLancamentoFaltas[Data],"="&amp;AE$9),0))</f>
        <v/>
      </c>
      <c r="AF78" s="40" t="str">
        <f>IF($B78="","",IFERROR(COUNTIFS(tbLancamentoFaltas[Posto de Serviço],$B78,tbLancamentoFaltas[Data],"="&amp;AF$9),0))</f>
        <v/>
      </c>
      <c r="AG78" s="40" t="str">
        <f>IF($B78="","",IFERROR(COUNTIFS(tbLancamentoFaltas[Posto de Serviço],$B78,tbLancamentoFaltas[Data],"="&amp;AG$9),0))</f>
        <v/>
      </c>
    </row>
    <row r="79" spans="1:33" ht="20.100000000000001" customHeight="1" x14ac:dyDescent="0.25">
      <c r="A79" s="23">
        <v>15</v>
      </c>
      <c r="B79" s="34" t="str">
        <f>IFERROR(INDEX(DinamicaMes!$F$2:$I$101,MATCH(LARGE(DinamicaMes!$G$2:$G$101,ResMes!$A25),DinamicaMes!$G$2:$G$101,0),1),"")</f>
        <v/>
      </c>
      <c r="C79" s="40" t="str">
        <f>IF($B79="","",IFERROR(COUNTIFS(tbLancamentoFaltas[Posto de Serviço],$B79,tbLancamentoFaltas[Data],"="&amp;C$9),0))</f>
        <v/>
      </c>
      <c r="D79" s="40" t="str">
        <f>IF($B79="","",IFERROR(COUNTIFS(tbLancamentoFaltas[Posto de Serviço],$B79,tbLancamentoFaltas[Data],"="&amp;D$9),0))</f>
        <v/>
      </c>
      <c r="E79" s="40" t="str">
        <f>IF($B79="","",IFERROR(COUNTIFS(tbLancamentoFaltas[Posto de Serviço],$B79,tbLancamentoFaltas[Data],"="&amp;E$9),0))</f>
        <v/>
      </c>
      <c r="F79" s="40" t="str">
        <f>IF($B79="","",IFERROR(COUNTIFS(tbLancamentoFaltas[Posto de Serviço],$B79,tbLancamentoFaltas[Data],"="&amp;F$9),0))</f>
        <v/>
      </c>
      <c r="G79" s="40" t="str">
        <f>IF($B79="","",IFERROR(COUNTIFS(tbLancamentoFaltas[Posto de Serviço],$B79,tbLancamentoFaltas[Data],"="&amp;G$9),0))</f>
        <v/>
      </c>
      <c r="H79" s="40" t="str">
        <f>IF($B79="","",IFERROR(COUNTIFS(tbLancamentoFaltas[Posto de Serviço],$B79,tbLancamentoFaltas[Data],"="&amp;H$9),0))</f>
        <v/>
      </c>
      <c r="I79" s="40" t="str">
        <f>IF($B79="","",IFERROR(COUNTIFS(tbLancamentoFaltas[Posto de Serviço],$B79,tbLancamentoFaltas[Data],"="&amp;I$9),0))</f>
        <v/>
      </c>
      <c r="J79" s="40" t="str">
        <f>IF($B79="","",IFERROR(COUNTIFS(tbLancamentoFaltas[Posto de Serviço],$B79,tbLancamentoFaltas[Data],"="&amp;J$9),0))</f>
        <v/>
      </c>
      <c r="K79" s="40" t="str">
        <f>IF($B79="","",IFERROR(COUNTIFS(tbLancamentoFaltas[Posto de Serviço],$B79,tbLancamentoFaltas[Data],"="&amp;K$9),0))</f>
        <v/>
      </c>
      <c r="L79" s="40" t="str">
        <f>IF($B79="","",IFERROR(COUNTIFS(tbLancamentoFaltas[Posto de Serviço],$B79,tbLancamentoFaltas[Data],"="&amp;L$9),0))</f>
        <v/>
      </c>
      <c r="M79" s="40" t="str">
        <f>IF($B79="","",IFERROR(COUNTIFS(tbLancamentoFaltas[Posto de Serviço],$B79,tbLancamentoFaltas[Data],"="&amp;M$9),0))</f>
        <v/>
      </c>
      <c r="N79" s="40" t="str">
        <f>IF($B79="","",IFERROR(COUNTIFS(tbLancamentoFaltas[Posto de Serviço],$B79,tbLancamentoFaltas[Data],"="&amp;N$9),0))</f>
        <v/>
      </c>
      <c r="O79" s="40" t="str">
        <f>IF($B79="","",IFERROR(COUNTIFS(tbLancamentoFaltas[Posto de Serviço],$B79,tbLancamentoFaltas[Data],"="&amp;O$9),0))</f>
        <v/>
      </c>
      <c r="P79" s="40" t="str">
        <f>IF($B79="","",IFERROR(COUNTIFS(tbLancamentoFaltas[Posto de Serviço],$B79,tbLancamentoFaltas[Data],"="&amp;P$9),0))</f>
        <v/>
      </c>
      <c r="Q79" s="40" t="str">
        <f>IF($B79="","",IFERROR(COUNTIFS(tbLancamentoFaltas[Posto de Serviço],$B79,tbLancamentoFaltas[Data],"="&amp;Q$9),0))</f>
        <v/>
      </c>
      <c r="R79" s="40" t="str">
        <f>IF($B79="","",IFERROR(COUNTIFS(tbLancamentoFaltas[Posto de Serviço],$B79,tbLancamentoFaltas[Data],"="&amp;R$9),0))</f>
        <v/>
      </c>
      <c r="S79" s="40" t="str">
        <f>IF($B79="","",IFERROR(COUNTIFS(tbLancamentoFaltas[Posto de Serviço],$B79,tbLancamentoFaltas[Data],"="&amp;S$9),0))</f>
        <v/>
      </c>
      <c r="T79" s="40" t="str">
        <f>IF($B79="","",IFERROR(COUNTIFS(tbLancamentoFaltas[Posto de Serviço],$B79,tbLancamentoFaltas[Data],"="&amp;T$9),0))</f>
        <v/>
      </c>
      <c r="U79" s="40" t="str">
        <f>IF($B79="","",IFERROR(COUNTIFS(tbLancamentoFaltas[Posto de Serviço],$B79,tbLancamentoFaltas[Data],"="&amp;U$9),0))</f>
        <v/>
      </c>
      <c r="V79" s="40" t="str">
        <f>IF($B79="","",IFERROR(COUNTIFS(tbLancamentoFaltas[Posto de Serviço],$B79,tbLancamentoFaltas[Data],"="&amp;V$9),0))</f>
        <v/>
      </c>
      <c r="W79" s="40" t="str">
        <f>IF($B79="","",IFERROR(COUNTIFS(tbLancamentoFaltas[Posto de Serviço],$B79,tbLancamentoFaltas[Data],"="&amp;W$9),0))</f>
        <v/>
      </c>
      <c r="X79" s="40" t="str">
        <f>IF($B79="","",IFERROR(COUNTIFS(tbLancamentoFaltas[Posto de Serviço],$B79,tbLancamentoFaltas[Data],"="&amp;X$9),0))</f>
        <v/>
      </c>
      <c r="Y79" s="40" t="str">
        <f>IF($B79="","",IFERROR(COUNTIFS(tbLancamentoFaltas[Posto de Serviço],$B79,tbLancamentoFaltas[Data],"="&amp;Y$9),0))</f>
        <v/>
      </c>
      <c r="Z79" s="40" t="str">
        <f>IF($B79="","",IFERROR(COUNTIFS(tbLancamentoFaltas[Posto de Serviço],$B79,tbLancamentoFaltas[Data],"="&amp;Z$9),0))</f>
        <v/>
      </c>
      <c r="AA79" s="40" t="str">
        <f>IF($B79="","",IFERROR(COUNTIFS(tbLancamentoFaltas[Posto de Serviço],$B79,tbLancamentoFaltas[Data],"="&amp;AA$9),0))</f>
        <v/>
      </c>
      <c r="AB79" s="40" t="str">
        <f>IF($B79="","",IFERROR(COUNTIFS(tbLancamentoFaltas[Posto de Serviço],$B79,tbLancamentoFaltas[Data],"="&amp;AB$9),0))</f>
        <v/>
      </c>
      <c r="AC79" s="40" t="str">
        <f>IF($B79="","",IFERROR(COUNTIFS(tbLancamentoFaltas[Posto de Serviço],$B79,tbLancamentoFaltas[Data],"="&amp;AC$9),0))</f>
        <v/>
      </c>
      <c r="AD79" s="40" t="str">
        <f>IF($B79="","",IFERROR(COUNTIFS(tbLancamentoFaltas[Posto de Serviço],$B79,tbLancamentoFaltas[Data],"="&amp;AD$9),0))</f>
        <v/>
      </c>
      <c r="AE79" s="40" t="str">
        <f>IF($B79="","",IFERROR(COUNTIFS(tbLancamentoFaltas[Posto de Serviço],$B79,tbLancamentoFaltas[Data],"="&amp;AE$9),0))</f>
        <v/>
      </c>
      <c r="AF79" s="40" t="str">
        <f>IF($B79="","",IFERROR(COUNTIFS(tbLancamentoFaltas[Posto de Serviço],$B79,tbLancamentoFaltas[Data],"="&amp;AF$9),0))</f>
        <v/>
      </c>
      <c r="AG79" s="40" t="str">
        <f>IF($B79="","",IFERROR(COUNTIFS(tbLancamentoFaltas[Posto de Serviço],$B79,tbLancamentoFaltas[Data],"="&amp;AG$9),0))</f>
        <v/>
      </c>
    </row>
    <row r="80" spans="1:33" ht="20.100000000000001" customHeight="1" x14ac:dyDescent="0.25"/>
    <row r="81" spans="1:34" ht="20.100000000000001" customHeight="1" x14ac:dyDescent="0.25">
      <c r="B81" s="28" t="str">
        <f>IF(SUM(C83:AG97)=0,"Não houve atrasos em "&amp;$J$6&amp;" de "&amp;$C$6,"Os 15 postos de serviço com mais horas de atraso em "&amp;$J$6&amp;" de "&amp;$C$6)</f>
        <v>Os 15 postos de serviço com mais horas de atraso em Maio de 2023</v>
      </c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</row>
    <row r="82" spans="1:34" ht="20.100000000000001" customHeight="1" x14ac:dyDescent="0.25">
      <c r="B82" s="32" t="s">
        <v>4</v>
      </c>
      <c r="C82" s="33">
        <v>1</v>
      </c>
      <c r="D82" s="33">
        <v>2</v>
      </c>
      <c r="E82" s="33">
        <v>3</v>
      </c>
      <c r="F82" s="33">
        <v>4</v>
      </c>
      <c r="G82" s="33">
        <v>5</v>
      </c>
      <c r="H82" s="33">
        <v>6</v>
      </c>
      <c r="I82" s="33">
        <v>7</v>
      </c>
      <c r="J82" s="33">
        <v>8</v>
      </c>
      <c r="K82" s="33">
        <v>9</v>
      </c>
      <c r="L82" s="33">
        <v>10</v>
      </c>
      <c r="M82" s="33">
        <v>11</v>
      </c>
      <c r="N82" s="33">
        <v>12</v>
      </c>
      <c r="O82" s="33">
        <v>13</v>
      </c>
      <c r="P82" s="33">
        <v>14</v>
      </c>
      <c r="Q82" s="33">
        <v>15</v>
      </c>
      <c r="R82" s="33">
        <v>16</v>
      </c>
      <c r="S82" s="33">
        <v>17</v>
      </c>
      <c r="T82" s="33">
        <v>18</v>
      </c>
      <c r="U82" s="33">
        <v>19</v>
      </c>
      <c r="V82" s="33">
        <v>20</v>
      </c>
      <c r="W82" s="33">
        <v>21</v>
      </c>
      <c r="X82" s="33">
        <v>22</v>
      </c>
      <c r="Y82" s="33">
        <v>23</v>
      </c>
      <c r="Z82" s="33">
        <v>24</v>
      </c>
      <c r="AA82" s="33">
        <v>25</v>
      </c>
      <c r="AB82" s="33">
        <v>26</v>
      </c>
      <c r="AC82" s="33">
        <v>27</v>
      </c>
      <c r="AD82" s="33">
        <v>28</v>
      </c>
      <c r="AE82" s="33">
        <v>29</v>
      </c>
      <c r="AF82" s="33">
        <v>30</v>
      </c>
      <c r="AG82" s="33">
        <v>31</v>
      </c>
    </row>
    <row r="83" spans="1:34" ht="20.100000000000001" customHeight="1" x14ac:dyDescent="0.25">
      <c r="A83" s="23">
        <v>1</v>
      </c>
      <c r="B83" s="34" t="str">
        <f>IFERROR(INDEX(DinamicaMes!$F$2:$I$101,MATCH(LARGE(DinamicaMes!$H$2:$H$101,ResMes!$A11),DinamicaMes!$H$2:$H$101,0),1),"")</f>
        <v>Empresa de Teste AS</v>
      </c>
      <c r="C83" s="40">
        <f>IF($B83="","",IFERROR(SUMIFS(tbLancamentoAtrasos[Qde Horas],tbLancamentoAtrasos[Posto de Serviço],$B83,tbLancamentoAtrasos[Data],"="&amp;C$9),0))</f>
        <v>0</v>
      </c>
      <c r="D83" s="40">
        <f>IF($B83="","",IFERROR(SUMIFS(tbLancamentoAtrasos[Qde Horas],tbLancamentoAtrasos[Posto de Serviço],$B83,tbLancamentoAtrasos[Data],"="&amp;D$9),0))</f>
        <v>0</v>
      </c>
      <c r="E83" s="40">
        <f>IF($B83="","",IFERROR(SUMIFS(tbLancamentoAtrasos[Qde Horas],tbLancamentoAtrasos[Posto de Serviço],$B83,tbLancamentoAtrasos[Data],"="&amp;E$9),0))</f>
        <v>0</v>
      </c>
      <c r="F83" s="40">
        <f>IF($B83="","",IFERROR(SUMIFS(tbLancamentoAtrasos[Qde Horas],tbLancamentoAtrasos[Posto de Serviço],$B83,tbLancamentoAtrasos[Data],"="&amp;F$9),0))</f>
        <v>0</v>
      </c>
      <c r="G83" s="40">
        <f>IF($B83="","",IFERROR(SUMIFS(tbLancamentoAtrasos[Qde Horas],tbLancamentoAtrasos[Posto de Serviço],$B83,tbLancamentoAtrasos[Data],"="&amp;G$9),0))</f>
        <v>0</v>
      </c>
      <c r="H83" s="40">
        <f>IF($B83="","",IFERROR(SUMIFS(tbLancamentoAtrasos[Qde Horas],tbLancamentoAtrasos[Posto de Serviço],$B83,tbLancamentoAtrasos[Data],"="&amp;H$9),0))</f>
        <v>0</v>
      </c>
      <c r="I83" s="40">
        <f>IF($B83="","",IFERROR(SUMIFS(tbLancamentoAtrasos[Qde Horas],tbLancamentoAtrasos[Posto de Serviço],$B83,tbLancamentoAtrasos[Data],"="&amp;I$9),0))</f>
        <v>0</v>
      </c>
      <c r="J83" s="40">
        <f>IF($B83="","",IFERROR(SUMIFS(tbLancamentoAtrasos[Qde Horas],tbLancamentoAtrasos[Posto de Serviço],$B83,tbLancamentoAtrasos[Data],"="&amp;J$9),0))</f>
        <v>0</v>
      </c>
      <c r="K83" s="40">
        <f>IF($B83="","",IFERROR(SUMIFS(tbLancamentoAtrasos[Qde Horas],tbLancamentoAtrasos[Posto de Serviço],$B83,tbLancamentoAtrasos[Data],"="&amp;K$9),0))</f>
        <v>0</v>
      </c>
      <c r="L83" s="40">
        <f>IF($B83="","",IFERROR(SUMIFS(tbLancamentoAtrasos[Qde Horas],tbLancamentoAtrasos[Posto de Serviço],$B83,tbLancamentoAtrasos[Data],"="&amp;L$9),0))</f>
        <v>0</v>
      </c>
      <c r="M83" s="40">
        <f>IF($B83="","",IFERROR(SUMIFS(tbLancamentoAtrasos[Qde Horas],tbLancamentoAtrasos[Posto de Serviço],$B83,tbLancamentoAtrasos[Data],"="&amp;M$9),0))</f>
        <v>0</v>
      </c>
      <c r="N83" s="40">
        <f>IF($B83="","",IFERROR(SUMIFS(tbLancamentoAtrasos[Qde Horas],tbLancamentoAtrasos[Posto de Serviço],$B83,tbLancamentoAtrasos[Data],"="&amp;N$9),0))</f>
        <v>0</v>
      </c>
      <c r="O83" s="40">
        <f>IF($B83="","",IFERROR(SUMIFS(tbLancamentoAtrasos[Qde Horas],tbLancamentoAtrasos[Posto de Serviço],$B83,tbLancamentoAtrasos[Data],"="&amp;O$9),0))</f>
        <v>0</v>
      </c>
      <c r="P83" s="40">
        <f>IF($B83="","",IFERROR(SUMIFS(tbLancamentoAtrasos[Qde Horas],tbLancamentoAtrasos[Posto de Serviço],$B83,tbLancamentoAtrasos[Data],"="&amp;P$9),0))</f>
        <v>0</v>
      </c>
      <c r="Q83" s="40">
        <f>IF($B83="","",IFERROR(SUMIFS(tbLancamentoAtrasos[Qde Horas],tbLancamentoAtrasos[Posto de Serviço],$B83,tbLancamentoAtrasos[Data],"="&amp;Q$9),0))</f>
        <v>0</v>
      </c>
      <c r="R83" s="40">
        <f>IF($B83="","",IFERROR(SUMIFS(tbLancamentoAtrasos[Qde Horas],tbLancamentoAtrasos[Posto de Serviço],$B83,tbLancamentoAtrasos[Data],"="&amp;R$9),0))</f>
        <v>0</v>
      </c>
      <c r="S83" s="40">
        <f>IF($B83="","",IFERROR(SUMIFS(tbLancamentoAtrasos[Qde Horas],tbLancamentoAtrasos[Posto de Serviço],$B83,tbLancamentoAtrasos[Data],"="&amp;S$9),0))</f>
        <v>0</v>
      </c>
      <c r="T83" s="40">
        <f>IF($B83="","",IFERROR(SUMIFS(tbLancamentoAtrasos[Qde Horas],tbLancamentoAtrasos[Posto de Serviço],$B83,tbLancamentoAtrasos[Data],"="&amp;T$9),0))</f>
        <v>2.5</v>
      </c>
      <c r="U83" s="40">
        <f>IF($B83="","",IFERROR(SUMIFS(tbLancamentoAtrasos[Qde Horas],tbLancamentoAtrasos[Posto de Serviço],$B83,tbLancamentoAtrasos[Data],"="&amp;U$9),0))</f>
        <v>0</v>
      </c>
      <c r="V83" s="40">
        <f>IF($B83="","",IFERROR(SUMIFS(tbLancamentoAtrasos[Qde Horas],tbLancamentoAtrasos[Posto de Serviço],$B83,tbLancamentoAtrasos[Data],"="&amp;V$9),0))</f>
        <v>0</v>
      </c>
      <c r="W83" s="40">
        <f>IF($B83="","",IFERROR(SUMIFS(tbLancamentoAtrasos[Qde Horas],tbLancamentoAtrasos[Posto de Serviço],$B83,tbLancamentoAtrasos[Data],"="&amp;W$9),0))</f>
        <v>0</v>
      </c>
      <c r="X83" s="40">
        <f>IF($B83="","",IFERROR(SUMIFS(tbLancamentoAtrasos[Qde Horas],tbLancamentoAtrasos[Posto de Serviço],$B83,tbLancamentoAtrasos[Data],"="&amp;X$9),0))</f>
        <v>0</v>
      </c>
      <c r="Y83" s="40">
        <f>IF($B83="","",IFERROR(SUMIFS(tbLancamentoAtrasos[Qde Horas],tbLancamentoAtrasos[Posto de Serviço],$B83,tbLancamentoAtrasos[Data],"="&amp;Y$9),0))</f>
        <v>0</v>
      </c>
      <c r="Z83" s="40">
        <f>IF($B83="","",IFERROR(SUMIFS(tbLancamentoAtrasos[Qde Horas],tbLancamentoAtrasos[Posto de Serviço],$B83,tbLancamentoAtrasos[Data],"="&amp;Z$9),0))</f>
        <v>0</v>
      </c>
      <c r="AA83" s="40">
        <f>IF($B83="","",IFERROR(SUMIFS(tbLancamentoAtrasos[Qde Horas],tbLancamentoAtrasos[Posto de Serviço],$B83,tbLancamentoAtrasos[Data],"="&amp;AA$9),0))</f>
        <v>0</v>
      </c>
      <c r="AB83" s="40">
        <f>IF($B83="","",IFERROR(SUMIFS(tbLancamentoAtrasos[Qde Horas],tbLancamentoAtrasos[Posto de Serviço],$B83,tbLancamentoAtrasos[Data],"="&amp;AB$9),0))</f>
        <v>0</v>
      </c>
      <c r="AC83" s="40">
        <f>IF($B83="","",IFERROR(SUMIFS(tbLancamentoAtrasos[Qde Horas],tbLancamentoAtrasos[Posto de Serviço],$B83,tbLancamentoAtrasos[Data],"="&amp;AC$9),0))</f>
        <v>0</v>
      </c>
      <c r="AD83" s="40">
        <f>IF($B83="","",IFERROR(SUMIFS(tbLancamentoAtrasos[Qde Horas],tbLancamentoAtrasos[Posto de Serviço],$B83,tbLancamentoAtrasos[Data],"="&amp;AD$9),0))</f>
        <v>0</v>
      </c>
      <c r="AE83" s="40">
        <f>IF($B83="","",IFERROR(SUMIFS(tbLancamentoAtrasos[Qde Horas],tbLancamentoAtrasos[Posto de Serviço],$B83,tbLancamentoAtrasos[Data],"="&amp;AE$9),0))</f>
        <v>0</v>
      </c>
      <c r="AF83" s="40">
        <f>IF($B83="","",IFERROR(SUMIFS(tbLancamentoAtrasos[Qde Horas],tbLancamentoAtrasos[Posto de Serviço],$B83,tbLancamentoAtrasos[Data],"="&amp;AF$9),0))</f>
        <v>0</v>
      </c>
      <c r="AG83" s="40">
        <f>IF($B83="","",IFERROR(SUMIFS(tbLancamentoAtrasos[Qde Horas],tbLancamentoAtrasos[Posto de Serviço],$B83,tbLancamentoAtrasos[Data],"="&amp;AG$9),0))</f>
        <v>0</v>
      </c>
      <c r="AH83" s="41"/>
    </row>
    <row r="84" spans="1:34" ht="20.100000000000001" customHeight="1" x14ac:dyDescent="0.25">
      <c r="A84" s="23">
        <v>2</v>
      </c>
      <c r="B84" s="34" t="str">
        <f>IFERROR(INDEX(DinamicaMes!$F$2:$I$101,MATCH(LARGE(DinamicaMes!$H$2:$H$101,ResMes!$A12),DinamicaMes!$H$2:$H$101,0),1),"")</f>
        <v/>
      </c>
      <c r="C84" s="40" t="str">
        <f>IF($B84="","",IFERROR(SUMIFS(tbLancamentoAtrasos[Qde Horas],tbLancamentoAtrasos[Posto de Serviço],$B84,tbLancamentoAtrasos[Data],"="&amp;C$9),0))</f>
        <v/>
      </c>
      <c r="D84" s="40" t="str">
        <f>IF($B84="","",IFERROR(SUMIFS(tbLancamentoAtrasos[Qde Horas],tbLancamentoAtrasos[Posto de Serviço],$B84,tbLancamentoAtrasos[Data],"="&amp;D$9),0))</f>
        <v/>
      </c>
      <c r="E84" s="40" t="str">
        <f>IF($B84="","",IFERROR(SUMIFS(tbLancamentoAtrasos[Qde Horas],tbLancamentoAtrasos[Posto de Serviço],$B84,tbLancamentoAtrasos[Data],"="&amp;E$9),0))</f>
        <v/>
      </c>
      <c r="F84" s="40" t="str">
        <f>IF($B84="","",IFERROR(SUMIFS(tbLancamentoAtrasos[Qde Horas],tbLancamentoAtrasos[Posto de Serviço],$B84,tbLancamentoAtrasos[Data],"="&amp;F$9),0))</f>
        <v/>
      </c>
      <c r="G84" s="40" t="str">
        <f>IF($B84="","",IFERROR(SUMIFS(tbLancamentoAtrasos[Qde Horas],tbLancamentoAtrasos[Posto de Serviço],$B84,tbLancamentoAtrasos[Data],"="&amp;G$9),0))</f>
        <v/>
      </c>
      <c r="H84" s="40" t="str">
        <f>IF($B84="","",IFERROR(SUMIFS(tbLancamentoAtrasos[Qde Horas],tbLancamentoAtrasos[Posto de Serviço],$B84,tbLancamentoAtrasos[Data],"="&amp;H$9),0))</f>
        <v/>
      </c>
      <c r="I84" s="40" t="str">
        <f>IF($B84="","",IFERROR(SUMIFS(tbLancamentoAtrasos[Qde Horas],tbLancamentoAtrasos[Posto de Serviço],$B84,tbLancamentoAtrasos[Data],"="&amp;I$9),0))</f>
        <v/>
      </c>
      <c r="J84" s="40" t="str">
        <f>IF($B84="","",IFERROR(SUMIFS(tbLancamentoAtrasos[Qde Horas],tbLancamentoAtrasos[Posto de Serviço],$B84,tbLancamentoAtrasos[Data],"="&amp;J$9),0))</f>
        <v/>
      </c>
      <c r="K84" s="40" t="str">
        <f>IF($B84="","",IFERROR(SUMIFS(tbLancamentoAtrasos[Qde Horas],tbLancamentoAtrasos[Posto de Serviço],$B84,tbLancamentoAtrasos[Data],"="&amp;K$9),0))</f>
        <v/>
      </c>
      <c r="L84" s="40" t="str">
        <f>IF($B84="","",IFERROR(SUMIFS(tbLancamentoAtrasos[Qde Horas],tbLancamentoAtrasos[Posto de Serviço],$B84,tbLancamentoAtrasos[Data],"="&amp;L$9),0))</f>
        <v/>
      </c>
      <c r="M84" s="40" t="str">
        <f>IF($B84="","",IFERROR(SUMIFS(tbLancamentoAtrasos[Qde Horas],tbLancamentoAtrasos[Posto de Serviço],$B84,tbLancamentoAtrasos[Data],"="&amp;M$9),0))</f>
        <v/>
      </c>
      <c r="N84" s="40" t="str">
        <f>IF($B84="","",IFERROR(SUMIFS(tbLancamentoAtrasos[Qde Horas],tbLancamentoAtrasos[Posto de Serviço],$B84,tbLancamentoAtrasos[Data],"="&amp;N$9),0))</f>
        <v/>
      </c>
      <c r="O84" s="40" t="str">
        <f>IF($B84="","",IFERROR(SUMIFS(tbLancamentoAtrasos[Qde Horas],tbLancamentoAtrasos[Posto de Serviço],$B84,tbLancamentoAtrasos[Data],"="&amp;O$9),0))</f>
        <v/>
      </c>
      <c r="P84" s="40" t="str">
        <f>IF($B84="","",IFERROR(SUMIFS(tbLancamentoAtrasos[Qde Horas],tbLancamentoAtrasos[Posto de Serviço],$B84,tbLancamentoAtrasos[Data],"="&amp;P$9),0))</f>
        <v/>
      </c>
      <c r="Q84" s="40" t="str">
        <f>IF($B84="","",IFERROR(SUMIFS(tbLancamentoAtrasos[Qde Horas],tbLancamentoAtrasos[Posto de Serviço],$B84,tbLancamentoAtrasos[Data],"="&amp;Q$9),0))</f>
        <v/>
      </c>
      <c r="R84" s="40" t="str">
        <f>IF($B84="","",IFERROR(SUMIFS(tbLancamentoAtrasos[Qde Horas],tbLancamentoAtrasos[Posto de Serviço],$B84,tbLancamentoAtrasos[Data],"="&amp;R$9),0))</f>
        <v/>
      </c>
      <c r="S84" s="40" t="str">
        <f>IF($B84="","",IFERROR(SUMIFS(tbLancamentoAtrasos[Qde Horas],tbLancamentoAtrasos[Posto de Serviço],$B84,tbLancamentoAtrasos[Data],"="&amp;S$9),0))</f>
        <v/>
      </c>
      <c r="T84" s="40" t="str">
        <f>IF($B84="","",IFERROR(SUMIFS(tbLancamentoAtrasos[Qde Horas],tbLancamentoAtrasos[Posto de Serviço],$B84,tbLancamentoAtrasos[Data],"="&amp;T$9),0))</f>
        <v/>
      </c>
      <c r="U84" s="40" t="str">
        <f>IF($B84="","",IFERROR(SUMIFS(tbLancamentoAtrasos[Qde Horas],tbLancamentoAtrasos[Posto de Serviço],$B84,tbLancamentoAtrasos[Data],"="&amp;U$9),0))</f>
        <v/>
      </c>
      <c r="V84" s="40" t="str">
        <f>IF($B84="","",IFERROR(SUMIFS(tbLancamentoAtrasos[Qde Horas],tbLancamentoAtrasos[Posto de Serviço],$B84,tbLancamentoAtrasos[Data],"="&amp;V$9),0))</f>
        <v/>
      </c>
      <c r="W84" s="40" t="str">
        <f>IF($B84="","",IFERROR(SUMIFS(tbLancamentoAtrasos[Qde Horas],tbLancamentoAtrasos[Posto de Serviço],$B84,tbLancamentoAtrasos[Data],"="&amp;W$9),0))</f>
        <v/>
      </c>
      <c r="X84" s="40" t="str">
        <f>IF($B84="","",IFERROR(SUMIFS(tbLancamentoAtrasos[Qde Horas],tbLancamentoAtrasos[Posto de Serviço],$B84,tbLancamentoAtrasos[Data],"="&amp;X$9),0))</f>
        <v/>
      </c>
      <c r="Y84" s="40" t="str">
        <f>IF($B84="","",IFERROR(SUMIFS(tbLancamentoAtrasos[Qde Horas],tbLancamentoAtrasos[Posto de Serviço],$B84,tbLancamentoAtrasos[Data],"="&amp;Y$9),0))</f>
        <v/>
      </c>
      <c r="Z84" s="40" t="str">
        <f>IF($B84="","",IFERROR(SUMIFS(tbLancamentoAtrasos[Qde Horas],tbLancamentoAtrasos[Posto de Serviço],$B84,tbLancamentoAtrasos[Data],"="&amp;Z$9),0))</f>
        <v/>
      </c>
      <c r="AA84" s="40" t="str">
        <f>IF($B84="","",IFERROR(SUMIFS(tbLancamentoAtrasos[Qde Horas],tbLancamentoAtrasos[Posto de Serviço],$B84,tbLancamentoAtrasos[Data],"="&amp;AA$9),0))</f>
        <v/>
      </c>
      <c r="AB84" s="40" t="str">
        <f>IF($B84="","",IFERROR(SUMIFS(tbLancamentoAtrasos[Qde Horas],tbLancamentoAtrasos[Posto de Serviço],$B84,tbLancamentoAtrasos[Data],"="&amp;AB$9),0))</f>
        <v/>
      </c>
      <c r="AC84" s="40" t="str">
        <f>IF($B84="","",IFERROR(SUMIFS(tbLancamentoAtrasos[Qde Horas],tbLancamentoAtrasos[Posto de Serviço],$B84,tbLancamentoAtrasos[Data],"="&amp;AC$9),0))</f>
        <v/>
      </c>
      <c r="AD84" s="40" t="str">
        <f>IF($B84="","",IFERROR(SUMIFS(tbLancamentoAtrasos[Qde Horas],tbLancamentoAtrasos[Posto de Serviço],$B84,tbLancamentoAtrasos[Data],"="&amp;AD$9),0))</f>
        <v/>
      </c>
      <c r="AE84" s="40" t="str">
        <f>IF($B84="","",IFERROR(SUMIFS(tbLancamentoAtrasos[Qde Horas],tbLancamentoAtrasos[Posto de Serviço],$B84,tbLancamentoAtrasos[Data],"="&amp;AE$9),0))</f>
        <v/>
      </c>
      <c r="AF84" s="40" t="str">
        <f>IF($B84="","",IFERROR(SUMIFS(tbLancamentoAtrasos[Qde Horas],tbLancamentoAtrasos[Posto de Serviço],$B84,tbLancamentoAtrasos[Data],"="&amp;AF$9),0))</f>
        <v/>
      </c>
      <c r="AG84" s="40" t="str">
        <f>IF($B84="","",IFERROR(SUMIFS(tbLancamentoAtrasos[Qde Horas],tbLancamentoAtrasos[Posto de Serviço],$B84,tbLancamentoAtrasos[Data],"="&amp;AG$9),0))</f>
        <v/>
      </c>
    </row>
    <row r="85" spans="1:34" ht="20.100000000000001" customHeight="1" x14ac:dyDescent="0.25">
      <c r="A85" s="23">
        <v>3</v>
      </c>
      <c r="B85" s="34" t="str">
        <f>IFERROR(INDEX(DinamicaMes!$F$2:$I$101,MATCH(LARGE(DinamicaMes!$H$2:$H$101,ResMes!$A13),DinamicaMes!$H$2:$H$101,0),1),"")</f>
        <v/>
      </c>
      <c r="C85" s="40" t="str">
        <f>IF($B85="","",IFERROR(SUMIFS(tbLancamentoAtrasos[Qde Horas],tbLancamentoAtrasos[Posto de Serviço],$B85,tbLancamentoAtrasos[Data],"="&amp;C$9),0))</f>
        <v/>
      </c>
      <c r="D85" s="40" t="str">
        <f>IF($B85="","",IFERROR(SUMIFS(tbLancamentoAtrasos[Qde Horas],tbLancamentoAtrasos[Posto de Serviço],$B85,tbLancamentoAtrasos[Data],"="&amp;D$9),0))</f>
        <v/>
      </c>
      <c r="E85" s="40" t="str">
        <f>IF($B85="","",IFERROR(SUMIFS(tbLancamentoAtrasos[Qde Horas],tbLancamentoAtrasos[Posto de Serviço],$B85,tbLancamentoAtrasos[Data],"="&amp;E$9),0))</f>
        <v/>
      </c>
      <c r="F85" s="40" t="str">
        <f>IF($B85="","",IFERROR(SUMIFS(tbLancamentoAtrasos[Qde Horas],tbLancamentoAtrasos[Posto de Serviço],$B85,tbLancamentoAtrasos[Data],"="&amp;F$9),0))</f>
        <v/>
      </c>
      <c r="G85" s="40" t="str">
        <f>IF($B85="","",IFERROR(SUMIFS(tbLancamentoAtrasos[Qde Horas],tbLancamentoAtrasos[Posto de Serviço],$B85,tbLancamentoAtrasos[Data],"="&amp;G$9),0))</f>
        <v/>
      </c>
      <c r="H85" s="40" t="str">
        <f>IF($B85="","",IFERROR(SUMIFS(tbLancamentoAtrasos[Qde Horas],tbLancamentoAtrasos[Posto de Serviço],$B85,tbLancamentoAtrasos[Data],"="&amp;H$9),0))</f>
        <v/>
      </c>
      <c r="I85" s="40" t="str">
        <f>IF($B85="","",IFERROR(SUMIFS(tbLancamentoAtrasos[Qde Horas],tbLancamentoAtrasos[Posto de Serviço],$B85,tbLancamentoAtrasos[Data],"="&amp;I$9),0))</f>
        <v/>
      </c>
      <c r="J85" s="40" t="str">
        <f>IF($B85="","",IFERROR(SUMIFS(tbLancamentoAtrasos[Qde Horas],tbLancamentoAtrasos[Posto de Serviço],$B85,tbLancamentoAtrasos[Data],"="&amp;J$9),0))</f>
        <v/>
      </c>
      <c r="K85" s="40" t="str">
        <f>IF($B85="","",IFERROR(SUMIFS(tbLancamentoAtrasos[Qde Horas],tbLancamentoAtrasos[Posto de Serviço],$B85,tbLancamentoAtrasos[Data],"="&amp;K$9),0))</f>
        <v/>
      </c>
      <c r="L85" s="40" t="str">
        <f>IF($B85="","",IFERROR(SUMIFS(tbLancamentoAtrasos[Qde Horas],tbLancamentoAtrasos[Posto de Serviço],$B85,tbLancamentoAtrasos[Data],"="&amp;L$9),0))</f>
        <v/>
      </c>
      <c r="M85" s="40" t="str">
        <f>IF($B85="","",IFERROR(SUMIFS(tbLancamentoAtrasos[Qde Horas],tbLancamentoAtrasos[Posto de Serviço],$B85,tbLancamentoAtrasos[Data],"="&amp;M$9),0))</f>
        <v/>
      </c>
      <c r="N85" s="40" t="str">
        <f>IF($B85="","",IFERROR(SUMIFS(tbLancamentoAtrasos[Qde Horas],tbLancamentoAtrasos[Posto de Serviço],$B85,tbLancamentoAtrasos[Data],"="&amp;N$9),0))</f>
        <v/>
      </c>
      <c r="O85" s="40" t="str">
        <f>IF($B85="","",IFERROR(SUMIFS(tbLancamentoAtrasos[Qde Horas],tbLancamentoAtrasos[Posto de Serviço],$B85,tbLancamentoAtrasos[Data],"="&amp;O$9),0))</f>
        <v/>
      </c>
      <c r="P85" s="40" t="str">
        <f>IF($B85="","",IFERROR(SUMIFS(tbLancamentoAtrasos[Qde Horas],tbLancamentoAtrasos[Posto de Serviço],$B85,tbLancamentoAtrasos[Data],"="&amp;P$9),0))</f>
        <v/>
      </c>
      <c r="Q85" s="40" t="str">
        <f>IF($B85="","",IFERROR(SUMIFS(tbLancamentoAtrasos[Qde Horas],tbLancamentoAtrasos[Posto de Serviço],$B85,tbLancamentoAtrasos[Data],"="&amp;Q$9),0))</f>
        <v/>
      </c>
      <c r="R85" s="40" t="str">
        <f>IF($B85="","",IFERROR(SUMIFS(tbLancamentoAtrasos[Qde Horas],tbLancamentoAtrasos[Posto de Serviço],$B85,tbLancamentoAtrasos[Data],"="&amp;R$9),0))</f>
        <v/>
      </c>
      <c r="S85" s="40" t="str">
        <f>IF($B85="","",IFERROR(SUMIFS(tbLancamentoAtrasos[Qde Horas],tbLancamentoAtrasos[Posto de Serviço],$B85,tbLancamentoAtrasos[Data],"="&amp;S$9),0))</f>
        <v/>
      </c>
      <c r="T85" s="40" t="str">
        <f>IF($B85="","",IFERROR(SUMIFS(tbLancamentoAtrasos[Qde Horas],tbLancamentoAtrasos[Posto de Serviço],$B85,tbLancamentoAtrasos[Data],"="&amp;T$9),0))</f>
        <v/>
      </c>
      <c r="U85" s="40" t="str">
        <f>IF($B85="","",IFERROR(SUMIFS(tbLancamentoAtrasos[Qde Horas],tbLancamentoAtrasos[Posto de Serviço],$B85,tbLancamentoAtrasos[Data],"="&amp;U$9),0))</f>
        <v/>
      </c>
      <c r="V85" s="40" t="str">
        <f>IF($B85="","",IFERROR(SUMIFS(tbLancamentoAtrasos[Qde Horas],tbLancamentoAtrasos[Posto de Serviço],$B85,tbLancamentoAtrasos[Data],"="&amp;V$9),0))</f>
        <v/>
      </c>
      <c r="W85" s="40" t="str">
        <f>IF($B85="","",IFERROR(SUMIFS(tbLancamentoAtrasos[Qde Horas],tbLancamentoAtrasos[Posto de Serviço],$B85,tbLancamentoAtrasos[Data],"="&amp;W$9),0))</f>
        <v/>
      </c>
      <c r="X85" s="40" t="str">
        <f>IF($B85="","",IFERROR(SUMIFS(tbLancamentoAtrasos[Qde Horas],tbLancamentoAtrasos[Posto de Serviço],$B85,tbLancamentoAtrasos[Data],"="&amp;X$9),0))</f>
        <v/>
      </c>
      <c r="Y85" s="40" t="str">
        <f>IF($B85="","",IFERROR(SUMIFS(tbLancamentoAtrasos[Qde Horas],tbLancamentoAtrasos[Posto de Serviço],$B85,tbLancamentoAtrasos[Data],"="&amp;Y$9),0))</f>
        <v/>
      </c>
      <c r="Z85" s="40" t="str">
        <f>IF($B85="","",IFERROR(SUMIFS(tbLancamentoAtrasos[Qde Horas],tbLancamentoAtrasos[Posto de Serviço],$B85,tbLancamentoAtrasos[Data],"="&amp;Z$9),0))</f>
        <v/>
      </c>
      <c r="AA85" s="40" t="str">
        <f>IF($B85="","",IFERROR(SUMIFS(tbLancamentoAtrasos[Qde Horas],tbLancamentoAtrasos[Posto de Serviço],$B85,tbLancamentoAtrasos[Data],"="&amp;AA$9),0))</f>
        <v/>
      </c>
      <c r="AB85" s="40" t="str">
        <f>IF($B85="","",IFERROR(SUMIFS(tbLancamentoAtrasos[Qde Horas],tbLancamentoAtrasos[Posto de Serviço],$B85,tbLancamentoAtrasos[Data],"="&amp;AB$9),0))</f>
        <v/>
      </c>
      <c r="AC85" s="40" t="str">
        <f>IF($B85="","",IFERROR(SUMIFS(tbLancamentoAtrasos[Qde Horas],tbLancamentoAtrasos[Posto de Serviço],$B85,tbLancamentoAtrasos[Data],"="&amp;AC$9),0))</f>
        <v/>
      </c>
      <c r="AD85" s="40" t="str">
        <f>IF($B85="","",IFERROR(SUMIFS(tbLancamentoAtrasos[Qde Horas],tbLancamentoAtrasos[Posto de Serviço],$B85,tbLancamentoAtrasos[Data],"="&amp;AD$9),0))</f>
        <v/>
      </c>
      <c r="AE85" s="40" t="str">
        <f>IF($B85="","",IFERROR(SUMIFS(tbLancamentoAtrasos[Qde Horas],tbLancamentoAtrasos[Posto de Serviço],$B85,tbLancamentoAtrasos[Data],"="&amp;AE$9),0))</f>
        <v/>
      </c>
      <c r="AF85" s="40" t="str">
        <f>IF($B85="","",IFERROR(SUMIFS(tbLancamentoAtrasos[Qde Horas],tbLancamentoAtrasos[Posto de Serviço],$B85,tbLancamentoAtrasos[Data],"="&amp;AF$9),0))</f>
        <v/>
      </c>
      <c r="AG85" s="40" t="str">
        <f>IF($B85="","",IFERROR(SUMIFS(tbLancamentoAtrasos[Qde Horas],tbLancamentoAtrasos[Posto de Serviço],$B85,tbLancamentoAtrasos[Data],"="&amp;AG$9),0))</f>
        <v/>
      </c>
    </row>
    <row r="86" spans="1:34" ht="20.100000000000001" customHeight="1" x14ac:dyDescent="0.25">
      <c r="A86" s="23">
        <v>4</v>
      </c>
      <c r="B86" s="34" t="str">
        <f>IFERROR(INDEX(DinamicaMes!$F$2:$I$101,MATCH(LARGE(DinamicaMes!$H$2:$H$101,ResMes!$A14),DinamicaMes!$H$2:$H$101,0),1),"")</f>
        <v/>
      </c>
      <c r="C86" s="40" t="str">
        <f>IF($B86="","",IFERROR(SUMIFS(tbLancamentoAtrasos[Qde Horas],tbLancamentoAtrasos[Posto de Serviço],$B86,tbLancamentoAtrasos[Data],"="&amp;C$9),0))</f>
        <v/>
      </c>
      <c r="D86" s="40" t="str">
        <f>IF($B86="","",IFERROR(SUMIFS(tbLancamentoAtrasos[Qde Horas],tbLancamentoAtrasos[Posto de Serviço],$B86,tbLancamentoAtrasos[Data],"="&amp;D$9),0))</f>
        <v/>
      </c>
      <c r="E86" s="40" t="str">
        <f>IF($B86="","",IFERROR(SUMIFS(tbLancamentoAtrasos[Qde Horas],tbLancamentoAtrasos[Posto de Serviço],$B86,tbLancamentoAtrasos[Data],"="&amp;E$9),0))</f>
        <v/>
      </c>
      <c r="F86" s="40" t="str">
        <f>IF($B86="","",IFERROR(SUMIFS(tbLancamentoAtrasos[Qde Horas],tbLancamentoAtrasos[Posto de Serviço],$B86,tbLancamentoAtrasos[Data],"="&amp;F$9),0))</f>
        <v/>
      </c>
      <c r="G86" s="40" t="str">
        <f>IF($B86="","",IFERROR(SUMIFS(tbLancamentoAtrasos[Qde Horas],tbLancamentoAtrasos[Posto de Serviço],$B86,tbLancamentoAtrasos[Data],"="&amp;G$9),0))</f>
        <v/>
      </c>
      <c r="H86" s="40" t="str">
        <f>IF($B86="","",IFERROR(SUMIFS(tbLancamentoAtrasos[Qde Horas],tbLancamentoAtrasos[Posto de Serviço],$B86,tbLancamentoAtrasos[Data],"="&amp;H$9),0))</f>
        <v/>
      </c>
      <c r="I86" s="40" t="str">
        <f>IF($B86="","",IFERROR(SUMIFS(tbLancamentoAtrasos[Qde Horas],tbLancamentoAtrasos[Posto de Serviço],$B86,tbLancamentoAtrasos[Data],"="&amp;I$9),0))</f>
        <v/>
      </c>
      <c r="J86" s="40" t="str">
        <f>IF($B86="","",IFERROR(SUMIFS(tbLancamentoAtrasos[Qde Horas],tbLancamentoAtrasos[Posto de Serviço],$B86,tbLancamentoAtrasos[Data],"="&amp;J$9),0))</f>
        <v/>
      </c>
      <c r="K86" s="40" t="str">
        <f>IF($B86="","",IFERROR(SUMIFS(tbLancamentoAtrasos[Qde Horas],tbLancamentoAtrasos[Posto de Serviço],$B86,tbLancamentoAtrasos[Data],"="&amp;K$9),0))</f>
        <v/>
      </c>
      <c r="L86" s="40" t="str">
        <f>IF($B86="","",IFERROR(SUMIFS(tbLancamentoAtrasos[Qde Horas],tbLancamentoAtrasos[Posto de Serviço],$B86,tbLancamentoAtrasos[Data],"="&amp;L$9),0))</f>
        <v/>
      </c>
      <c r="M86" s="40" t="str">
        <f>IF($B86="","",IFERROR(SUMIFS(tbLancamentoAtrasos[Qde Horas],tbLancamentoAtrasos[Posto de Serviço],$B86,tbLancamentoAtrasos[Data],"="&amp;M$9),0))</f>
        <v/>
      </c>
      <c r="N86" s="40" t="str">
        <f>IF($B86="","",IFERROR(SUMIFS(tbLancamentoAtrasos[Qde Horas],tbLancamentoAtrasos[Posto de Serviço],$B86,tbLancamentoAtrasos[Data],"="&amp;N$9),0))</f>
        <v/>
      </c>
      <c r="O86" s="40" t="str">
        <f>IF($B86="","",IFERROR(SUMIFS(tbLancamentoAtrasos[Qde Horas],tbLancamentoAtrasos[Posto de Serviço],$B86,tbLancamentoAtrasos[Data],"="&amp;O$9),0))</f>
        <v/>
      </c>
      <c r="P86" s="40" t="str">
        <f>IF($B86="","",IFERROR(SUMIFS(tbLancamentoAtrasos[Qde Horas],tbLancamentoAtrasos[Posto de Serviço],$B86,tbLancamentoAtrasos[Data],"="&amp;P$9),0))</f>
        <v/>
      </c>
      <c r="Q86" s="40" t="str">
        <f>IF($B86="","",IFERROR(SUMIFS(tbLancamentoAtrasos[Qde Horas],tbLancamentoAtrasos[Posto de Serviço],$B86,tbLancamentoAtrasos[Data],"="&amp;Q$9),0))</f>
        <v/>
      </c>
      <c r="R86" s="40" t="str">
        <f>IF($B86="","",IFERROR(SUMIFS(tbLancamentoAtrasos[Qde Horas],tbLancamentoAtrasos[Posto de Serviço],$B86,tbLancamentoAtrasos[Data],"="&amp;R$9),0))</f>
        <v/>
      </c>
      <c r="S86" s="40" t="str">
        <f>IF($B86="","",IFERROR(SUMIFS(tbLancamentoAtrasos[Qde Horas],tbLancamentoAtrasos[Posto de Serviço],$B86,tbLancamentoAtrasos[Data],"="&amp;S$9),0))</f>
        <v/>
      </c>
      <c r="T86" s="40" t="str">
        <f>IF($B86="","",IFERROR(SUMIFS(tbLancamentoAtrasos[Qde Horas],tbLancamentoAtrasos[Posto de Serviço],$B86,tbLancamentoAtrasos[Data],"="&amp;T$9),0))</f>
        <v/>
      </c>
      <c r="U86" s="40" t="str">
        <f>IF($B86="","",IFERROR(SUMIFS(tbLancamentoAtrasos[Qde Horas],tbLancamentoAtrasos[Posto de Serviço],$B86,tbLancamentoAtrasos[Data],"="&amp;U$9),0))</f>
        <v/>
      </c>
      <c r="V86" s="40" t="str">
        <f>IF($B86="","",IFERROR(SUMIFS(tbLancamentoAtrasos[Qde Horas],tbLancamentoAtrasos[Posto de Serviço],$B86,tbLancamentoAtrasos[Data],"="&amp;V$9),0))</f>
        <v/>
      </c>
      <c r="W86" s="40" t="str">
        <f>IF($B86="","",IFERROR(SUMIFS(tbLancamentoAtrasos[Qde Horas],tbLancamentoAtrasos[Posto de Serviço],$B86,tbLancamentoAtrasos[Data],"="&amp;W$9),0))</f>
        <v/>
      </c>
      <c r="X86" s="40" t="str">
        <f>IF($B86="","",IFERROR(SUMIFS(tbLancamentoAtrasos[Qde Horas],tbLancamentoAtrasos[Posto de Serviço],$B86,tbLancamentoAtrasos[Data],"="&amp;X$9),0))</f>
        <v/>
      </c>
      <c r="Y86" s="40" t="str">
        <f>IF($B86="","",IFERROR(SUMIFS(tbLancamentoAtrasos[Qde Horas],tbLancamentoAtrasos[Posto de Serviço],$B86,tbLancamentoAtrasos[Data],"="&amp;Y$9),0))</f>
        <v/>
      </c>
      <c r="Z86" s="40" t="str">
        <f>IF($B86="","",IFERROR(SUMIFS(tbLancamentoAtrasos[Qde Horas],tbLancamentoAtrasos[Posto de Serviço],$B86,tbLancamentoAtrasos[Data],"="&amp;Z$9),0))</f>
        <v/>
      </c>
      <c r="AA86" s="40" t="str">
        <f>IF($B86="","",IFERROR(SUMIFS(tbLancamentoAtrasos[Qde Horas],tbLancamentoAtrasos[Posto de Serviço],$B86,tbLancamentoAtrasos[Data],"="&amp;AA$9),0))</f>
        <v/>
      </c>
      <c r="AB86" s="40" t="str">
        <f>IF($B86="","",IFERROR(SUMIFS(tbLancamentoAtrasos[Qde Horas],tbLancamentoAtrasos[Posto de Serviço],$B86,tbLancamentoAtrasos[Data],"="&amp;AB$9),0))</f>
        <v/>
      </c>
      <c r="AC86" s="40" t="str">
        <f>IF($B86="","",IFERROR(SUMIFS(tbLancamentoAtrasos[Qde Horas],tbLancamentoAtrasos[Posto de Serviço],$B86,tbLancamentoAtrasos[Data],"="&amp;AC$9),0))</f>
        <v/>
      </c>
      <c r="AD86" s="40" t="str">
        <f>IF($B86="","",IFERROR(SUMIFS(tbLancamentoAtrasos[Qde Horas],tbLancamentoAtrasos[Posto de Serviço],$B86,tbLancamentoAtrasos[Data],"="&amp;AD$9),0))</f>
        <v/>
      </c>
      <c r="AE86" s="40" t="str">
        <f>IF($B86="","",IFERROR(SUMIFS(tbLancamentoAtrasos[Qde Horas],tbLancamentoAtrasos[Posto de Serviço],$B86,tbLancamentoAtrasos[Data],"="&amp;AE$9),0))</f>
        <v/>
      </c>
      <c r="AF86" s="40" t="str">
        <f>IF($B86="","",IFERROR(SUMIFS(tbLancamentoAtrasos[Qde Horas],tbLancamentoAtrasos[Posto de Serviço],$B86,tbLancamentoAtrasos[Data],"="&amp;AF$9),0))</f>
        <v/>
      </c>
      <c r="AG86" s="40" t="str">
        <f>IF($B86="","",IFERROR(SUMIFS(tbLancamentoAtrasos[Qde Horas],tbLancamentoAtrasos[Posto de Serviço],$B86,tbLancamentoAtrasos[Data],"="&amp;AG$9),0))</f>
        <v/>
      </c>
    </row>
    <row r="87" spans="1:34" ht="20.100000000000001" customHeight="1" x14ac:dyDescent="0.25">
      <c r="A87" s="23">
        <v>5</v>
      </c>
      <c r="B87" s="34" t="str">
        <f>IFERROR(INDEX(DinamicaMes!$F$2:$I$101,MATCH(LARGE(DinamicaMes!$H$2:$H$101,ResMes!$A15),DinamicaMes!$H$2:$H$101,0),1),"")</f>
        <v/>
      </c>
      <c r="C87" s="40" t="str">
        <f>IF($B87="","",IFERROR(SUMIFS(tbLancamentoAtrasos[Qde Horas],tbLancamentoAtrasos[Posto de Serviço],$B87,tbLancamentoAtrasos[Data],"="&amp;C$9),0))</f>
        <v/>
      </c>
      <c r="D87" s="40" t="str">
        <f>IF($B87="","",IFERROR(SUMIFS(tbLancamentoAtrasos[Qde Horas],tbLancamentoAtrasos[Posto de Serviço],$B87,tbLancamentoAtrasos[Data],"="&amp;D$9),0))</f>
        <v/>
      </c>
      <c r="E87" s="40" t="str">
        <f>IF($B87="","",IFERROR(SUMIFS(tbLancamentoAtrasos[Qde Horas],tbLancamentoAtrasos[Posto de Serviço],$B87,tbLancamentoAtrasos[Data],"="&amp;E$9),0))</f>
        <v/>
      </c>
      <c r="F87" s="40" t="str">
        <f>IF($B87="","",IFERROR(SUMIFS(tbLancamentoAtrasos[Qde Horas],tbLancamentoAtrasos[Posto de Serviço],$B87,tbLancamentoAtrasos[Data],"="&amp;F$9),0))</f>
        <v/>
      </c>
      <c r="G87" s="40" t="str">
        <f>IF($B87="","",IFERROR(SUMIFS(tbLancamentoAtrasos[Qde Horas],tbLancamentoAtrasos[Posto de Serviço],$B87,tbLancamentoAtrasos[Data],"="&amp;G$9),0))</f>
        <v/>
      </c>
      <c r="H87" s="40" t="str">
        <f>IF($B87="","",IFERROR(SUMIFS(tbLancamentoAtrasos[Qde Horas],tbLancamentoAtrasos[Posto de Serviço],$B87,tbLancamentoAtrasos[Data],"="&amp;H$9),0))</f>
        <v/>
      </c>
      <c r="I87" s="40" t="str">
        <f>IF($B87="","",IFERROR(SUMIFS(tbLancamentoAtrasos[Qde Horas],tbLancamentoAtrasos[Posto de Serviço],$B87,tbLancamentoAtrasos[Data],"="&amp;I$9),0))</f>
        <v/>
      </c>
      <c r="J87" s="40" t="str">
        <f>IF($B87="","",IFERROR(SUMIFS(tbLancamentoAtrasos[Qde Horas],tbLancamentoAtrasos[Posto de Serviço],$B87,tbLancamentoAtrasos[Data],"="&amp;J$9),0))</f>
        <v/>
      </c>
      <c r="K87" s="40" t="str">
        <f>IF($B87="","",IFERROR(SUMIFS(tbLancamentoAtrasos[Qde Horas],tbLancamentoAtrasos[Posto de Serviço],$B87,tbLancamentoAtrasos[Data],"="&amp;K$9),0))</f>
        <v/>
      </c>
      <c r="L87" s="40" t="str">
        <f>IF($B87="","",IFERROR(SUMIFS(tbLancamentoAtrasos[Qde Horas],tbLancamentoAtrasos[Posto de Serviço],$B87,tbLancamentoAtrasos[Data],"="&amp;L$9),0))</f>
        <v/>
      </c>
      <c r="M87" s="40" t="str">
        <f>IF($B87="","",IFERROR(SUMIFS(tbLancamentoAtrasos[Qde Horas],tbLancamentoAtrasos[Posto de Serviço],$B87,tbLancamentoAtrasos[Data],"="&amp;M$9),0))</f>
        <v/>
      </c>
      <c r="N87" s="40" t="str">
        <f>IF($B87="","",IFERROR(SUMIFS(tbLancamentoAtrasos[Qde Horas],tbLancamentoAtrasos[Posto de Serviço],$B87,tbLancamentoAtrasos[Data],"="&amp;N$9),0))</f>
        <v/>
      </c>
      <c r="O87" s="40" t="str">
        <f>IF($B87="","",IFERROR(SUMIFS(tbLancamentoAtrasos[Qde Horas],tbLancamentoAtrasos[Posto de Serviço],$B87,tbLancamentoAtrasos[Data],"="&amp;O$9),0))</f>
        <v/>
      </c>
      <c r="P87" s="40" t="str">
        <f>IF($B87="","",IFERROR(SUMIFS(tbLancamentoAtrasos[Qde Horas],tbLancamentoAtrasos[Posto de Serviço],$B87,tbLancamentoAtrasos[Data],"="&amp;P$9),0))</f>
        <v/>
      </c>
      <c r="Q87" s="40" t="str">
        <f>IF($B87="","",IFERROR(SUMIFS(tbLancamentoAtrasos[Qde Horas],tbLancamentoAtrasos[Posto de Serviço],$B87,tbLancamentoAtrasos[Data],"="&amp;Q$9),0))</f>
        <v/>
      </c>
      <c r="R87" s="40" t="str">
        <f>IF($B87="","",IFERROR(SUMIFS(tbLancamentoAtrasos[Qde Horas],tbLancamentoAtrasos[Posto de Serviço],$B87,tbLancamentoAtrasos[Data],"="&amp;R$9),0))</f>
        <v/>
      </c>
      <c r="S87" s="40" t="str">
        <f>IF($B87="","",IFERROR(SUMIFS(tbLancamentoAtrasos[Qde Horas],tbLancamentoAtrasos[Posto de Serviço],$B87,tbLancamentoAtrasos[Data],"="&amp;S$9),0))</f>
        <v/>
      </c>
      <c r="T87" s="40" t="str">
        <f>IF($B87="","",IFERROR(SUMIFS(tbLancamentoAtrasos[Qde Horas],tbLancamentoAtrasos[Posto de Serviço],$B87,tbLancamentoAtrasos[Data],"="&amp;T$9),0))</f>
        <v/>
      </c>
      <c r="U87" s="40" t="str">
        <f>IF($B87="","",IFERROR(SUMIFS(tbLancamentoAtrasos[Qde Horas],tbLancamentoAtrasos[Posto de Serviço],$B87,tbLancamentoAtrasos[Data],"="&amp;U$9),0))</f>
        <v/>
      </c>
      <c r="V87" s="40" t="str">
        <f>IF($B87="","",IFERROR(SUMIFS(tbLancamentoAtrasos[Qde Horas],tbLancamentoAtrasos[Posto de Serviço],$B87,tbLancamentoAtrasos[Data],"="&amp;V$9),0))</f>
        <v/>
      </c>
      <c r="W87" s="40" t="str">
        <f>IF($B87="","",IFERROR(SUMIFS(tbLancamentoAtrasos[Qde Horas],tbLancamentoAtrasos[Posto de Serviço],$B87,tbLancamentoAtrasos[Data],"="&amp;W$9),0))</f>
        <v/>
      </c>
      <c r="X87" s="40" t="str">
        <f>IF($B87="","",IFERROR(SUMIFS(tbLancamentoAtrasos[Qde Horas],tbLancamentoAtrasos[Posto de Serviço],$B87,tbLancamentoAtrasos[Data],"="&amp;X$9),0))</f>
        <v/>
      </c>
      <c r="Y87" s="40" t="str">
        <f>IF($B87="","",IFERROR(SUMIFS(tbLancamentoAtrasos[Qde Horas],tbLancamentoAtrasos[Posto de Serviço],$B87,tbLancamentoAtrasos[Data],"="&amp;Y$9),0))</f>
        <v/>
      </c>
      <c r="Z87" s="40" t="str">
        <f>IF($B87="","",IFERROR(SUMIFS(tbLancamentoAtrasos[Qde Horas],tbLancamentoAtrasos[Posto de Serviço],$B87,tbLancamentoAtrasos[Data],"="&amp;Z$9),0))</f>
        <v/>
      </c>
      <c r="AA87" s="40" t="str">
        <f>IF($B87="","",IFERROR(SUMIFS(tbLancamentoAtrasos[Qde Horas],tbLancamentoAtrasos[Posto de Serviço],$B87,tbLancamentoAtrasos[Data],"="&amp;AA$9),0))</f>
        <v/>
      </c>
      <c r="AB87" s="40" t="str">
        <f>IF($B87="","",IFERROR(SUMIFS(tbLancamentoAtrasos[Qde Horas],tbLancamentoAtrasos[Posto de Serviço],$B87,tbLancamentoAtrasos[Data],"="&amp;AB$9),0))</f>
        <v/>
      </c>
      <c r="AC87" s="40" t="str">
        <f>IF($B87="","",IFERROR(SUMIFS(tbLancamentoAtrasos[Qde Horas],tbLancamentoAtrasos[Posto de Serviço],$B87,tbLancamentoAtrasos[Data],"="&amp;AC$9),0))</f>
        <v/>
      </c>
      <c r="AD87" s="40" t="str">
        <f>IF($B87="","",IFERROR(SUMIFS(tbLancamentoAtrasos[Qde Horas],tbLancamentoAtrasos[Posto de Serviço],$B87,tbLancamentoAtrasos[Data],"="&amp;AD$9),0))</f>
        <v/>
      </c>
      <c r="AE87" s="40" t="str">
        <f>IF($B87="","",IFERROR(SUMIFS(tbLancamentoAtrasos[Qde Horas],tbLancamentoAtrasos[Posto de Serviço],$B87,tbLancamentoAtrasos[Data],"="&amp;AE$9),0))</f>
        <v/>
      </c>
      <c r="AF87" s="40" t="str">
        <f>IF($B87="","",IFERROR(SUMIFS(tbLancamentoAtrasos[Qde Horas],tbLancamentoAtrasos[Posto de Serviço],$B87,tbLancamentoAtrasos[Data],"="&amp;AF$9),0))</f>
        <v/>
      </c>
      <c r="AG87" s="40" t="str">
        <f>IF($B87="","",IFERROR(SUMIFS(tbLancamentoAtrasos[Qde Horas],tbLancamentoAtrasos[Posto de Serviço],$B87,tbLancamentoAtrasos[Data],"="&amp;AG$9),0))</f>
        <v/>
      </c>
    </row>
    <row r="88" spans="1:34" ht="20.100000000000001" customHeight="1" x14ac:dyDescent="0.25">
      <c r="A88" s="23">
        <v>6</v>
      </c>
      <c r="B88" s="34" t="str">
        <f>IFERROR(INDEX(DinamicaMes!$F$2:$I$101,MATCH(LARGE(DinamicaMes!$H$2:$H$101,ResMes!$A16),DinamicaMes!$H$2:$H$101,0),1),"")</f>
        <v/>
      </c>
      <c r="C88" s="40" t="str">
        <f>IF($B88="","",IFERROR(SUMIFS(tbLancamentoAtrasos[Qde Horas],tbLancamentoAtrasos[Posto de Serviço],$B88,tbLancamentoAtrasos[Data],"="&amp;C$9),0))</f>
        <v/>
      </c>
      <c r="D88" s="40" t="str">
        <f>IF($B88="","",IFERROR(SUMIFS(tbLancamentoAtrasos[Qde Horas],tbLancamentoAtrasos[Posto de Serviço],$B88,tbLancamentoAtrasos[Data],"="&amp;D$9),0))</f>
        <v/>
      </c>
      <c r="E88" s="40" t="str">
        <f>IF($B88="","",IFERROR(SUMIFS(tbLancamentoAtrasos[Qde Horas],tbLancamentoAtrasos[Posto de Serviço],$B88,tbLancamentoAtrasos[Data],"="&amp;E$9),0))</f>
        <v/>
      </c>
      <c r="F88" s="40" t="str">
        <f>IF($B88="","",IFERROR(SUMIFS(tbLancamentoAtrasos[Qde Horas],tbLancamentoAtrasos[Posto de Serviço],$B88,tbLancamentoAtrasos[Data],"="&amp;F$9),0))</f>
        <v/>
      </c>
      <c r="G88" s="40" t="str">
        <f>IF($B88="","",IFERROR(SUMIFS(tbLancamentoAtrasos[Qde Horas],tbLancamentoAtrasos[Posto de Serviço],$B88,tbLancamentoAtrasos[Data],"="&amp;G$9),0))</f>
        <v/>
      </c>
      <c r="H88" s="40" t="str">
        <f>IF($B88="","",IFERROR(SUMIFS(tbLancamentoAtrasos[Qde Horas],tbLancamentoAtrasos[Posto de Serviço],$B88,tbLancamentoAtrasos[Data],"="&amp;H$9),0))</f>
        <v/>
      </c>
      <c r="I88" s="40" t="str">
        <f>IF($B88="","",IFERROR(SUMIFS(tbLancamentoAtrasos[Qde Horas],tbLancamentoAtrasos[Posto de Serviço],$B88,tbLancamentoAtrasos[Data],"="&amp;I$9),0))</f>
        <v/>
      </c>
      <c r="J88" s="40" t="str">
        <f>IF($B88="","",IFERROR(SUMIFS(tbLancamentoAtrasos[Qde Horas],tbLancamentoAtrasos[Posto de Serviço],$B88,tbLancamentoAtrasos[Data],"="&amp;J$9),0))</f>
        <v/>
      </c>
      <c r="K88" s="40" t="str">
        <f>IF($B88="","",IFERROR(SUMIFS(tbLancamentoAtrasos[Qde Horas],tbLancamentoAtrasos[Posto de Serviço],$B88,tbLancamentoAtrasos[Data],"="&amp;K$9),0))</f>
        <v/>
      </c>
      <c r="L88" s="40" t="str">
        <f>IF($B88="","",IFERROR(SUMIFS(tbLancamentoAtrasos[Qde Horas],tbLancamentoAtrasos[Posto de Serviço],$B88,tbLancamentoAtrasos[Data],"="&amp;L$9),0))</f>
        <v/>
      </c>
      <c r="M88" s="40" t="str">
        <f>IF($B88="","",IFERROR(SUMIFS(tbLancamentoAtrasos[Qde Horas],tbLancamentoAtrasos[Posto de Serviço],$B88,tbLancamentoAtrasos[Data],"="&amp;M$9),0))</f>
        <v/>
      </c>
      <c r="N88" s="40" t="str">
        <f>IF($B88="","",IFERROR(SUMIFS(tbLancamentoAtrasos[Qde Horas],tbLancamentoAtrasos[Posto de Serviço],$B88,tbLancamentoAtrasos[Data],"="&amp;N$9),0))</f>
        <v/>
      </c>
      <c r="O88" s="40" t="str">
        <f>IF($B88="","",IFERROR(SUMIFS(tbLancamentoAtrasos[Qde Horas],tbLancamentoAtrasos[Posto de Serviço],$B88,tbLancamentoAtrasos[Data],"="&amp;O$9),0))</f>
        <v/>
      </c>
      <c r="P88" s="40" t="str">
        <f>IF($B88="","",IFERROR(SUMIFS(tbLancamentoAtrasos[Qde Horas],tbLancamentoAtrasos[Posto de Serviço],$B88,tbLancamentoAtrasos[Data],"="&amp;P$9),0))</f>
        <v/>
      </c>
      <c r="Q88" s="40" t="str">
        <f>IF($B88="","",IFERROR(SUMIFS(tbLancamentoAtrasos[Qde Horas],tbLancamentoAtrasos[Posto de Serviço],$B88,tbLancamentoAtrasos[Data],"="&amp;Q$9),0))</f>
        <v/>
      </c>
      <c r="R88" s="40" t="str">
        <f>IF($B88="","",IFERROR(SUMIFS(tbLancamentoAtrasos[Qde Horas],tbLancamentoAtrasos[Posto de Serviço],$B88,tbLancamentoAtrasos[Data],"="&amp;R$9),0))</f>
        <v/>
      </c>
      <c r="S88" s="40" t="str">
        <f>IF($B88="","",IFERROR(SUMIFS(tbLancamentoAtrasos[Qde Horas],tbLancamentoAtrasos[Posto de Serviço],$B88,tbLancamentoAtrasos[Data],"="&amp;S$9),0))</f>
        <v/>
      </c>
      <c r="T88" s="40" t="str">
        <f>IF($B88="","",IFERROR(SUMIFS(tbLancamentoAtrasos[Qde Horas],tbLancamentoAtrasos[Posto de Serviço],$B88,tbLancamentoAtrasos[Data],"="&amp;T$9),0))</f>
        <v/>
      </c>
      <c r="U88" s="40" t="str">
        <f>IF($B88="","",IFERROR(SUMIFS(tbLancamentoAtrasos[Qde Horas],tbLancamentoAtrasos[Posto de Serviço],$B88,tbLancamentoAtrasos[Data],"="&amp;U$9),0))</f>
        <v/>
      </c>
      <c r="V88" s="40" t="str">
        <f>IF($B88="","",IFERROR(SUMIFS(tbLancamentoAtrasos[Qde Horas],tbLancamentoAtrasos[Posto de Serviço],$B88,tbLancamentoAtrasos[Data],"="&amp;V$9),0))</f>
        <v/>
      </c>
      <c r="W88" s="40" t="str">
        <f>IF($B88="","",IFERROR(SUMIFS(tbLancamentoAtrasos[Qde Horas],tbLancamentoAtrasos[Posto de Serviço],$B88,tbLancamentoAtrasos[Data],"="&amp;W$9),0))</f>
        <v/>
      </c>
      <c r="X88" s="40" t="str">
        <f>IF($B88="","",IFERROR(SUMIFS(tbLancamentoAtrasos[Qde Horas],tbLancamentoAtrasos[Posto de Serviço],$B88,tbLancamentoAtrasos[Data],"="&amp;X$9),0))</f>
        <v/>
      </c>
      <c r="Y88" s="40" t="str">
        <f>IF($B88="","",IFERROR(SUMIFS(tbLancamentoAtrasos[Qde Horas],tbLancamentoAtrasos[Posto de Serviço],$B88,tbLancamentoAtrasos[Data],"="&amp;Y$9),0))</f>
        <v/>
      </c>
      <c r="Z88" s="40" t="str">
        <f>IF($B88="","",IFERROR(SUMIFS(tbLancamentoAtrasos[Qde Horas],tbLancamentoAtrasos[Posto de Serviço],$B88,tbLancamentoAtrasos[Data],"="&amp;Z$9),0))</f>
        <v/>
      </c>
      <c r="AA88" s="40" t="str">
        <f>IF($B88="","",IFERROR(SUMIFS(tbLancamentoAtrasos[Qde Horas],tbLancamentoAtrasos[Posto de Serviço],$B88,tbLancamentoAtrasos[Data],"="&amp;AA$9),0))</f>
        <v/>
      </c>
      <c r="AB88" s="40" t="str">
        <f>IF($B88="","",IFERROR(SUMIFS(tbLancamentoAtrasos[Qde Horas],tbLancamentoAtrasos[Posto de Serviço],$B88,tbLancamentoAtrasos[Data],"="&amp;AB$9),0))</f>
        <v/>
      </c>
      <c r="AC88" s="40" t="str">
        <f>IF($B88="","",IFERROR(SUMIFS(tbLancamentoAtrasos[Qde Horas],tbLancamentoAtrasos[Posto de Serviço],$B88,tbLancamentoAtrasos[Data],"="&amp;AC$9),0))</f>
        <v/>
      </c>
      <c r="AD88" s="40" t="str">
        <f>IF($B88="","",IFERROR(SUMIFS(tbLancamentoAtrasos[Qde Horas],tbLancamentoAtrasos[Posto de Serviço],$B88,tbLancamentoAtrasos[Data],"="&amp;AD$9),0))</f>
        <v/>
      </c>
      <c r="AE88" s="40" t="str">
        <f>IF($B88="","",IFERROR(SUMIFS(tbLancamentoAtrasos[Qde Horas],tbLancamentoAtrasos[Posto de Serviço],$B88,tbLancamentoAtrasos[Data],"="&amp;AE$9),0))</f>
        <v/>
      </c>
      <c r="AF88" s="40" t="str">
        <f>IF($B88="","",IFERROR(SUMIFS(tbLancamentoAtrasos[Qde Horas],tbLancamentoAtrasos[Posto de Serviço],$B88,tbLancamentoAtrasos[Data],"="&amp;AF$9),0))</f>
        <v/>
      </c>
      <c r="AG88" s="40" t="str">
        <f>IF($B88="","",IFERROR(SUMIFS(tbLancamentoAtrasos[Qde Horas],tbLancamentoAtrasos[Posto de Serviço],$B88,tbLancamentoAtrasos[Data],"="&amp;AG$9),0))</f>
        <v/>
      </c>
    </row>
    <row r="89" spans="1:34" ht="20.100000000000001" customHeight="1" x14ac:dyDescent="0.25">
      <c r="A89" s="23">
        <v>7</v>
      </c>
      <c r="B89" s="34" t="str">
        <f>IFERROR(INDEX(DinamicaMes!$F$2:$I$101,MATCH(LARGE(DinamicaMes!$H$2:$H$101,ResMes!$A17),DinamicaMes!$H$2:$H$101,0),1),"")</f>
        <v/>
      </c>
      <c r="C89" s="40" t="str">
        <f>IF($B89="","",IFERROR(SUMIFS(tbLancamentoAtrasos[Qde Horas],tbLancamentoAtrasos[Posto de Serviço],$B89,tbLancamentoAtrasos[Data],"="&amp;C$9),0))</f>
        <v/>
      </c>
      <c r="D89" s="40" t="str">
        <f>IF($B89="","",IFERROR(SUMIFS(tbLancamentoAtrasos[Qde Horas],tbLancamentoAtrasos[Posto de Serviço],$B89,tbLancamentoAtrasos[Data],"="&amp;D$9),0))</f>
        <v/>
      </c>
      <c r="E89" s="40" t="str">
        <f>IF($B89="","",IFERROR(SUMIFS(tbLancamentoAtrasos[Qde Horas],tbLancamentoAtrasos[Posto de Serviço],$B89,tbLancamentoAtrasos[Data],"="&amp;E$9),0))</f>
        <v/>
      </c>
      <c r="F89" s="40" t="str">
        <f>IF($B89="","",IFERROR(SUMIFS(tbLancamentoAtrasos[Qde Horas],tbLancamentoAtrasos[Posto de Serviço],$B89,tbLancamentoAtrasos[Data],"="&amp;F$9),0))</f>
        <v/>
      </c>
      <c r="G89" s="40" t="str">
        <f>IF($B89="","",IFERROR(SUMIFS(tbLancamentoAtrasos[Qde Horas],tbLancamentoAtrasos[Posto de Serviço],$B89,tbLancamentoAtrasos[Data],"="&amp;G$9),0))</f>
        <v/>
      </c>
      <c r="H89" s="40" t="str">
        <f>IF($B89="","",IFERROR(SUMIFS(tbLancamentoAtrasos[Qde Horas],tbLancamentoAtrasos[Posto de Serviço],$B89,tbLancamentoAtrasos[Data],"="&amp;H$9),0))</f>
        <v/>
      </c>
      <c r="I89" s="40" t="str">
        <f>IF($B89="","",IFERROR(SUMIFS(tbLancamentoAtrasos[Qde Horas],tbLancamentoAtrasos[Posto de Serviço],$B89,tbLancamentoAtrasos[Data],"="&amp;I$9),0))</f>
        <v/>
      </c>
      <c r="J89" s="40" t="str">
        <f>IF($B89="","",IFERROR(SUMIFS(tbLancamentoAtrasos[Qde Horas],tbLancamentoAtrasos[Posto de Serviço],$B89,tbLancamentoAtrasos[Data],"="&amp;J$9),0))</f>
        <v/>
      </c>
      <c r="K89" s="40" t="str">
        <f>IF($B89="","",IFERROR(SUMIFS(tbLancamentoAtrasos[Qde Horas],tbLancamentoAtrasos[Posto de Serviço],$B89,tbLancamentoAtrasos[Data],"="&amp;K$9),0))</f>
        <v/>
      </c>
      <c r="L89" s="40" t="str">
        <f>IF($B89="","",IFERROR(SUMIFS(tbLancamentoAtrasos[Qde Horas],tbLancamentoAtrasos[Posto de Serviço],$B89,tbLancamentoAtrasos[Data],"="&amp;L$9),0))</f>
        <v/>
      </c>
      <c r="M89" s="40" t="str">
        <f>IF($B89="","",IFERROR(SUMIFS(tbLancamentoAtrasos[Qde Horas],tbLancamentoAtrasos[Posto de Serviço],$B89,tbLancamentoAtrasos[Data],"="&amp;M$9),0))</f>
        <v/>
      </c>
      <c r="N89" s="40" t="str">
        <f>IF($B89="","",IFERROR(SUMIFS(tbLancamentoAtrasos[Qde Horas],tbLancamentoAtrasos[Posto de Serviço],$B89,tbLancamentoAtrasos[Data],"="&amp;N$9),0))</f>
        <v/>
      </c>
      <c r="O89" s="40" t="str">
        <f>IF($B89="","",IFERROR(SUMIFS(tbLancamentoAtrasos[Qde Horas],tbLancamentoAtrasos[Posto de Serviço],$B89,tbLancamentoAtrasos[Data],"="&amp;O$9),0))</f>
        <v/>
      </c>
      <c r="P89" s="40" t="str">
        <f>IF($B89="","",IFERROR(SUMIFS(tbLancamentoAtrasos[Qde Horas],tbLancamentoAtrasos[Posto de Serviço],$B89,tbLancamentoAtrasos[Data],"="&amp;P$9),0))</f>
        <v/>
      </c>
      <c r="Q89" s="40" t="str">
        <f>IF($B89="","",IFERROR(SUMIFS(tbLancamentoAtrasos[Qde Horas],tbLancamentoAtrasos[Posto de Serviço],$B89,tbLancamentoAtrasos[Data],"="&amp;Q$9),0))</f>
        <v/>
      </c>
      <c r="R89" s="40" t="str">
        <f>IF($B89="","",IFERROR(SUMIFS(tbLancamentoAtrasos[Qde Horas],tbLancamentoAtrasos[Posto de Serviço],$B89,tbLancamentoAtrasos[Data],"="&amp;R$9),0))</f>
        <v/>
      </c>
      <c r="S89" s="40" t="str">
        <f>IF($B89="","",IFERROR(SUMIFS(tbLancamentoAtrasos[Qde Horas],tbLancamentoAtrasos[Posto de Serviço],$B89,tbLancamentoAtrasos[Data],"="&amp;S$9),0))</f>
        <v/>
      </c>
      <c r="T89" s="40" t="str">
        <f>IF($B89="","",IFERROR(SUMIFS(tbLancamentoAtrasos[Qde Horas],tbLancamentoAtrasos[Posto de Serviço],$B89,tbLancamentoAtrasos[Data],"="&amp;T$9),0))</f>
        <v/>
      </c>
      <c r="U89" s="40" t="str">
        <f>IF($B89="","",IFERROR(SUMIFS(tbLancamentoAtrasos[Qde Horas],tbLancamentoAtrasos[Posto de Serviço],$B89,tbLancamentoAtrasos[Data],"="&amp;U$9),0))</f>
        <v/>
      </c>
      <c r="V89" s="40" t="str">
        <f>IF($B89="","",IFERROR(SUMIFS(tbLancamentoAtrasos[Qde Horas],tbLancamentoAtrasos[Posto de Serviço],$B89,tbLancamentoAtrasos[Data],"="&amp;V$9),0))</f>
        <v/>
      </c>
      <c r="W89" s="40" t="str">
        <f>IF($B89="","",IFERROR(SUMIFS(tbLancamentoAtrasos[Qde Horas],tbLancamentoAtrasos[Posto de Serviço],$B89,tbLancamentoAtrasos[Data],"="&amp;W$9),0))</f>
        <v/>
      </c>
      <c r="X89" s="40" t="str">
        <f>IF($B89="","",IFERROR(SUMIFS(tbLancamentoAtrasos[Qde Horas],tbLancamentoAtrasos[Posto de Serviço],$B89,tbLancamentoAtrasos[Data],"="&amp;X$9),0))</f>
        <v/>
      </c>
      <c r="Y89" s="40" t="str">
        <f>IF($B89="","",IFERROR(SUMIFS(tbLancamentoAtrasos[Qde Horas],tbLancamentoAtrasos[Posto de Serviço],$B89,tbLancamentoAtrasos[Data],"="&amp;Y$9),0))</f>
        <v/>
      </c>
      <c r="Z89" s="40" t="str">
        <f>IF($B89="","",IFERROR(SUMIFS(tbLancamentoAtrasos[Qde Horas],tbLancamentoAtrasos[Posto de Serviço],$B89,tbLancamentoAtrasos[Data],"="&amp;Z$9),0))</f>
        <v/>
      </c>
      <c r="AA89" s="40" t="str">
        <f>IF($B89="","",IFERROR(SUMIFS(tbLancamentoAtrasos[Qde Horas],tbLancamentoAtrasos[Posto de Serviço],$B89,tbLancamentoAtrasos[Data],"="&amp;AA$9),0))</f>
        <v/>
      </c>
      <c r="AB89" s="40" t="str">
        <f>IF($B89="","",IFERROR(SUMIFS(tbLancamentoAtrasos[Qde Horas],tbLancamentoAtrasos[Posto de Serviço],$B89,tbLancamentoAtrasos[Data],"="&amp;AB$9),0))</f>
        <v/>
      </c>
      <c r="AC89" s="40" t="str">
        <f>IF($B89="","",IFERROR(SUMIFS(tbLancamentoAtrasos[Qde Horas],tbLancamentoAtrasos[Posto de Serviço],$B89,tbLancamentoAtrasos[Data],"="&amp;AC$9),0))</f>
        <v/>
      </c>
      <c r="AD89" s="40" t="str">
        <f>IF($B89="","",IFERROR(SUMIFS(tbLancamentoAtrasos[Qde Horas],tbLancamentoAtrasos[Posto de Serviço],$B89,tbLancamentoAtrasos[Data],"="&amp;AD$9),0))</f>
        <v/>
      </c>
      <c r="AE89" s="40" t="str">
        <f>IF($B89="","",IFERROR(SUMIFS(tbLancamentoAtrasos[Qde Horas],tbLancamentoAtrasos[Posto de Serviço],$B89,tbLancamentoAtrasos[Data],"="&amp;AE$9),0))</f>
        <v/>
      </c>
      <c r="AF89" s="40" t="str">
        <f>IF($B89="","",IFERROR(SUMIFS(tbLancamentoAtrasos[Qde Horas],tbLancamentoAtrasos[Posto de Serviço],$B89,tbLancamentoAtrasos[Data],"="&amp;AF$9),0))</f>
        <v/>
      </c>
      <c r="AG89" s="40" t="str">
        <f>IF($B89="","",IFERROR(SUMIFS(tbLancamentoAtrasos[Qde Horas],tbLancamentoAtrasos[Posto de Serviço],$B89,tbLancamentoAtrasos[Data],"="&amp;AG$9),0))</f>
        <v/>
      </c>
    </row>
    <row r="90" spans="1:34" ht="20.100000000000001" customHeight="1" x14ac:dyDescent="0.25">
      <c r="A90" s="23">
        <v>8</v>
      </c>
      <c r="B90" s="34" t="str">
        <f>IFERROR(INDEX(DinamicaMes!$F$2:$I$101,MATCH(LARGE(DinamicaMes!$H$2:$H$101,ResMes!$A18),DinamicaMes!$H$2:$H$101,0),1),"")</f>
        <v/>
      </c>
      <c r="C90" s="40" t="str">
        <f>IF($B90="","",IFERROR(SUMIFS(tbLancamentoAtrasos[Qde Horas],tbLancamentoAtrasos[Posto de Serviço],$B90,tbLancamentoAtrasos[Data],"="&amp;C$9),0))</f>
        <v/>
      </c>
      <c r="D90" s="40" t="str">
        <f>IF($B90="","",IFERROR(SUMIFS(tbLancamentoAtrasos[Qde Horas],tbLancamentoAtrasos[Posto de Serviço],$B90,tbLancamentoAtrasos[Data],"="&amp;D$9),0))</f>
        <v/>
      </c>
      <c r="E90" s="40" t="str">
        <f>IF($B90="","",IFERROR(SUMIFS(tbLancamentoAtrasos[Qde Horas],tbLancamentoAtrasos[Posto de Serviço],$B90,tbLancamentoAtrasos[Data],"="&amp;E$9),0))</f>
        <v/>
      </c>
      <c r="F90" s="40" t="str">
        <f>IF($B90="","",IFERROR(SUMIFS(tbLancamentoAtrasos[Qde Horas],tbLancamentoAtrasos[Posto de Serviço],$B90,tbLancamentoAtrasos[Data],"="&amp;F$9),0))</f>
        <v/>
      </c>
      <c r="G90" s="40" t="str">
        <f>IF($B90="","",IFERROR(SUMIFS(tbLancamentoAtrasos[Qde Horas],tbLancamentoAtrasos[Posto de Serviço],$B90,tbLancamentoAtrasos[Data],"="&amp;G$9),0))</f>
        <v/>
      </c>
      <c r="H90" s="40" t="str">
        <f>IF($B90="","",IFERROR(SUMIFS(tbLancamentoAtrasos[Qde Horas],tbLancamentoAtrasos[Posto de Serviço],$B90,tbLancamentoAtrasos[Data],"="&amp;H$9),0))</f>
        <v/>
      </c>
      <c r="I90" s="40" t="str">
        <f>IF($B90="","",IFERROR(SUMIFS(tbLancamentoAtrasos[Qde Horas],tbLancamentoAtrasos[Posto de Serviço],$B90,tbLancamentoAtrasos[Data],"="&amp;I$9),0))</f>
        <v/>
      </c>
      <c r="J90" s="40" t="str">
        <f>IF($B90="","",IFERROR(SUMIFS(tbLancamentoAtrasos[Qde Horas],tbLancamentoAtrasos[Posto de Serviço],$B90,tbLancamentoAtrasos[Data],"="&amp;J$9),0))</f>
        <v/>
      </c>
      <c r="K90" s="40" t="str">
        <f>IF($B90="","",IFERROR(SUMIFS(tbLancamentoAtrasos[Qde Horas],tbLancamentoAtrasos[Posto de Serviço],$B90,tbLancamentoAtrasos[Data],"="&amp;K$9),0))</f>
        <v/>
      </c>
      <c r="L90" s="40" t="str">
        <f>IF($B90="","",IFERROR(SUMIFS(tbLancamentoAtrasos[Qde Horas],tbLancamentoAtrasos[Posto de Serviço],$B90,tbLancamentoAtrasos[Data],"="&amp;L$9),0))</f>
        <v/>
      </c>
      <c r="M90" s="40" t="str">
        <f>IF($B90="","",IFERROR(SUMIFS(tbLancamentoAtrasos[Qde Horas],tbLancamentoAtrasos[Posto de Serviço],$B90,tbLancamentoAtrasos[Data],"="&amp;M$9),0))</f>
        <v/>
      </c>
      <c r="N90" s="40" t="str">
        <f>IF($B90="","",IFERROR(SUMIFS(tbLancamentoAtrasos[Qde Horas],tbLancamentoAtrasos[Posto de Serviço],$B90,tbLancamentoAtrasos[Data],"="&amp;N$9),0))</f>
        <v/>
      </c>
      <c r="O90" s="40" t="str">
        <f>IF($B90="","",IFERROR(SUMIFS(tbLancamentoAtrasos[Qde Horas],tbLancamentoAtrasos[Posto de Serviço],$B90,tbLancamentoAtrasos[Data],"="&amp;O$9),0))</f>
        <v/>
      </c>
      <c r="P90" s="40" t="str">
        <f>IF($B90="","",IFERROR(SUMIFS(tbLancamentoAtrasos[Qde Horas],tbLancamentoAtrasos[Posto de Serviço],$B90,tbLancamentoAtrasos[Data],"="&amp;P$9),0))</f>
        <v/>
      </c>
      <c r="Q90" s="40" t="str">
        <f>IF($B90="","",IFERROR(SUMIFS(tbLancamentoAtrasos[Qde Horas],tbLancamentoAtrasos[Posto de Serviço],$B90,tbLancamentoAtrasos[Data],"="&amp;Q$9),0))</f>
        <v/>
      </c>
      <c r="R90" s="40" t="str">
        <f>IF($B90="","",IFERROR(SUMIFS(tbLancamentoAtrasos[Qde Horas],tbLancamentoAtrasos[Posto de Serviço],$B90,tbLancamentoAtrasos[Data],"="&amp;R$9),0))</f>
        <v/>
      </c>
      <c r="S90" s="40" t="str">
        <f>IF($B90="","",IFERROR(SUMIFS(tbLancamentoAtrasos[Qde Horas],tbLancamentoAtrasos[Posto de Serviço],$B90,tbLancamentoAtrasos[Data],"="&amp;S$9),0))</f>
        <v/>
      </c>
      <c r="T90" s="40" t="str">
        <f>IF($B90="","",IFERROR(SUMIFS(tbLancamentoAtrasos[Qde Horas],tbLancamentoAtrasos[Posto de Serviço],$B90,tbLancamentoAtrasos[Data],"="&amp;T$9),0))</f>
        <v/>
      </c>
      <c r="U90" s="40" t="str">
        <f>IF($B90="","",IFERROR(SUMIFS(tbLancamentoAtrasos[Qde Horas],tbLancamentoAtrasos[Posto de Serviço],$B90,tbLancamentoAtrasos[Data],"="&amp;U$9),0))</f>
        <v/>
      </c>
      <c r="V90" s="40" t="str">
        <f>IF($B90="","",IFERROR(SUMIFS(tbLancamentoAtrasos[Qde Horas],tbLancamentoAtrasos[Posto de Serviço],$B90,tbLancamentoAtrasos[Data],"="&amp;V$9),0))</f>
        <v/>
      </c>
      <c r="W90" s="40" t="str">
        <f>IF($B90="","",IFERROR(SUMIFS(tbLancamentoAtrasos[Qde Horas],tbLancamentoAtrasos[Posto de Serviço],$B90,tbLancamentoAtrasos[Data],"="&amp;W$9),0))</f>
        <v/>
      </c>
      <c r="X90" s="40" t="str">
        <f>IF($B90="","",IFERROR(SUMIFS(tbLancamentoAtrasos[Qde Horas],tbLancamentoAtrasos[Posto de Serviço],$B90,tbLancamentoAtrasos[Data],"="&amp;X$9),0))</f>
        <v/>
      </c>
      <c r="Y90" s="40" t="str">
        <f>IF($B90="","",IFERROR(SUMIFS(tbLancamentoAtrasos[Qde Horas],tbLancamentoAtrasos[Posto de Serviço],$B90,tbLancamentoAtrasos[Data],"="&amp;Y$9),0))</f>
        <v/>
      </c>
      <c r="Z90" s="40" t="str">
        <f>IF($B90="","",IFERROR(SUMIFS(tbLancamentoAtrasos[Qde Horas],tbLancamentoAtrasos[Posto de Serviço],$B90,tbLancamentoAtrasos[Data],"="&amp;Z$9),0))</f>
        <v/>
      </c>
      <c r="AA90" s="40" t="str">
        <f>IF($B90="","",IFERROR(SUMIFS(tbLancamentoAtrasos[Qde Horas],tbLancamentoAtrasos[Posto de Serviço],$B90,tbLancamentoAtrasos[Data],"="&amp;AA$9),0))</f>
        <v/>
      </c>
      <c r="AB90" s="40" t="str">
        <f>IF($B90="","",IFERROR(SUMIFS(tbLancamentoAtrasos[Qde Horas],tbLancamentoAtrasos[Posto de Serviço],$B90,tbLancamentoAtrasos[Data],"="&amp;AB$9),0))</f>
        <v/>
      </c>
      <c r="AC90" s="40" t="str">
        <f>IF($B90="","",IFERROR(SUMIFS(tbLancamentoAtrasos[Qde Horas],tbLancamentoAtrasos[Posto de Serviço],$B90,tbLancamentoAtrasos[Data],"="&amp;AC$9),0))</f>
        <v/>
      </c>
      <c r="AD90" s="40" t="str">
        <f>IF($B90="","",IFERROR(SUMIFS(tbLancamentoAtrasos[Qde Horas],tbLancamentoAtrasos[Posto de Serviço],$B90,tbLancamentoAtrasos[Data],"="&amp;AD$9),0))</f>
        <v/>
      </c>
      <c r="AE90" s="40" t="str">
        <f>IF($B90="","",IFERROR(SUMIFS(tbLancamentoAtrasos[Qde Horas],tbLancamentoAtrasos[Posto de Serviço],$B90,tbLancamentoAtrasos[Data],"="&amp;AE$9),0))</f>
        <v/>
      </c>
      <c r="AF90" s="40" t="str">
        <f>IF($B90="","",IFERROR(SUMIFS(tbLancamentoAtrasos[Qde Horas],tbLancamentoAtrasos[Posto de Serviço],$B90,tbLancamentoAtrasos[Data],"="&amp;AF$9),0))</f>
        <v/>
      </c>
      <c r="AG90" s="40" t="str">
        <f>IF($B90="","",IFERROR(SUMIFS(tbLancamentoAtrasos[Qde Horas],tbLancamentoAtrasos[Posto de Serviço],$B90,tbLancamentoAtrasos[Data],"="&amp;AG$9),0))</f>
        <v/>
      </c>
    </row>
    <row r="91" spans="1:34" ht="20.100000000000001" customHeight="1" x14ac:dyDescent="0.25">
      <c r="A91" s="23">
        <v>9</v>
      </c>
      <c r="B91" s="34" t="str">
        <f>IFERROR(INDEX(DinamicaMes!$F$2:$I$101,MATCH(LARGE(DinamicaMes!$H$2:$H$101,ResMes!$A19),DinamicaMes!$H$2:$H$101,0),1),"")</f>
        <v/>
      </c>
      <c r="C91" s="40" t="str">
        <f>IF($B91="","",IFERROR(SUMIFS(tbLancamentoAtrasos[Qde Horas],tbLancamentoAtrasos[Posto de Serviço],$B91,tbLancamentoAtrasos[Data],"="&amp;C$9),0))</f>
        <v/>
      </c>
      <c r="D91" s="40" t="str">
        <f>IF($B91="","",IFERROR(SUMIFS(tbLancamentoAtrasos[Qde Horas],tbLancamentoAtrasos[Posto de Serviço],$B91,tbLancamentoAtrasos[Data],"="&amp;D$9),0))</f>
        <v/>
      </c>
      <c r="E91" s="40" t="str">
        <f>IF($B91="","",IFERROR(SUMIFS(tbLancamentoAtrasos[Qde Horas],tbLancamentoAtrasos[Posto de Serviço],$B91,tbLancamentoAtrasos[Data],"="&amp;E$9),0))</f>
        <v/>
      </c>
      <c r="F91" s="40" t="str">
        <f>IF($B91="","",IFERROR(SUMIFS(tbLancamentoAtrasos[Qde Horas],tbLancamentoAtrasos[Posto de Serviço],$B91,tbLancamentoAtrasos[Data],"="&amp;F$9),0))</f>
        <v/>
      </c>
      <c r="G91" s="40" t="str">
        <f>IF($B91="","",IFERROR(SUMIFS(tbLancamentoAtrasos[Qde Horas],tbLancamentoAtrasos[Posto de Serviço],$B91,tbLancamentoAtrasos[Data],"="&amp;G$9),0))</f>
        <v/>
      </c>
      <c r="H91" s="40" t="str">
        <f>IF($B91="","",IFERROR(SUMIFS(tbLancamentoAtrasos[Qde Horas],tbLancamentoAtrasos[Posto de Serviço],$B91,tbLancamentoAtrasos[Data],"="&amp;H$9),0))</f>
        <v/>
      </c>
      <c r="I91" s="40" t="str">
        <f>IF($B91="","",IFERROR(SUMIFS(tbLancamentoAtrasos[Qde Horas],tbLancamentoAtrasos[Posto de Serviço],$B91,tbLancamentoAtrasos[Data],"="&amp;I$9),0))</f>
        <v/>
      </c>
      <c r="J91" s="40" t="str">
        <f>IF($B91="","",IFERROR(SUMIFS(tbLancamentoAtrasos[Qde Horas],tbLancamentoAtrasos[Posto de Serviço],$B91,tbLancamentoAtrasos[Data],"="&amp;J$9),0))</f>
        <v/>
      </c>
      <c r="K91" s="40" t="str">
        <f>IF($B91="","",IFERROR(SUMIFS(tbLancamentoAtrasos[Qde Horas],tbLancamentoAtrasos[Posto de Serviço],$B91,tbLancamentoAtrasos[Data],"="&amp;K$9),0))</f>
        <v/>
      </c>
      <c r="L91" s="40" t="str">
        <f>IF($B91="","",IFERROR(SUMIFS(tbLancamentoAtrasos[Qde Horas],tbLancamentoAtrasos[Posto de Serviço],$B91,tbLancamentoAtrasos[Data],"="&amp;L$9),0))</f>
        <v/>
      </c>
      <c r="M91" s="40" t="str">
        <f>IF($B91="","",IFERROR(SUMIFS(tbLancamentoAtrasos[Qde Horas],tbLancamentoAtrasos[Posto de Serviço],$B91,tbLancamentoAtrasos[Data],"="&amp;M$9),0))</f>
        <v/>
      </c>
      <c r="N91" s="40" t="str">
        <f>IF($B91="","",IFERROR(SUMIFS(tbLancamentoAtrasos[Qde Horas],tbLancamentoAtrasos[Posto de Serviço],$B91,tbLancamentoAtrasos[Data],"="&amp;N$9),0))</f>
        <v/>
      </c>
      <c r="O91" s="40" t="str">
        <f>IF($B91="","",IFERROR(SUMIFS(tbLancamentoAtrasos[Qde Horas],tbLancamentoAtrasos[Posto de Serviço],$B91,tbLancamentoAtrasos[Data],"="&amp;O$9),0))</f>
        <v/>
      </c>
      <c r="P91" s="40" t="str">
        <f>IF($B91="","",IFERROR(SUMIFS(tbLancamentoAtrasos[Qde Horas],tbLancamentoAtrasos[Posto de Serviço],$B91,tbLancamentoAtrasos[Data],"="&amp;P$9),0))</f>
        <v/>
      </c>
      <c r="Q91" s="40" t="str">
        <f>IF($B91="","",IFERROR(SUMIFS(tbLancamentoAtrasos[Qde Horas],tbLancamentoAtrasos[Posto de Serviço],$B91,tbLancamentoAtrasos[Data],"="&amp;Q$9),0))</f>
        <v/>
      </c>
      <c r="R91" s="40" t="str">
        <f>IF($B91="","",IFERROR(SUMIFS(tbLancamentoAtrasos[Qde Horas],tbLancamentoAtrasos[Posto de Serviço],$B91,tbLancamentoAtrasos[Data],"="&amp;R$9),0))</f>
        <v/>
      </c>
      <c r="S91" s="40" t="str">
        <f>IF($B91="","",IFERROR(SUMIFS(tbLancamentoAtrasos[Qde Horas],tbLancamentoAtrasos[Posto de Serviço],$B91,tbLancamentoAtrasos[Data],"="&amp;S$9),0))</f>
        <v/>
      </c>
      <c r="T91" s="40" t="str">
        <f>IF($B91="","",IFERROR(SUMIFS(tbLancamentoAtrasos[Qde Horas],tbLancamentoAtrasos[Posto de Serviço],$B91,tbLancamentoAtrasos[Data],"="&amp;T$9),0))</f>
        <v/>
      </c>
      <c r="U91" s="40" t="str">
        <f>IF($B91="","",IFERROR(SUMIFS(tbLancamentoAtrasos[Qde Horas],tbLancamentoAtrasos[Posto de Serviço],$B91,tbLancamentoAtrasos[Data],"="&amp;U$9),0))</f>
        <v/>
      </c>
      <c r="V91" s="40" t="str">
        <f>IF($B91="","",IFERROR(SUMIFS(tbLancamentoAtrasos[Qde Horas],tbLancamentoAtrasos[Posto de Serviço],$B91,tbLancamentoAtrasos[Data],"="&amp;V$9),0))</f>
        <v/>
      </c>
      <c r="W91" s="40" t="str">
        <f>IF($B91="","",IFERROR(SUMIFS(tbLancamentoAtrasos[Qde Horas],tbLancamentoAtrasos[Posto de Serviço],$B91,tbLancamentoAtrasos[Data],"="&amp;W$9),0))</f>
        <v/>
      </c>
      <c r="X91" s="40" t="str">
        <f>IF($B91="","",IFERROR(SUMIFS(tbLancamentoAtrasos[Qde Horas],tbLancamentoAtrasos[Posto de Serviço],$B91,tbLancamentoAtrasos[Data],"="&amp;X$9),0))</f>
        <v/>
      </c>
      <c r="Y91" s="40" t="str">
        <f>IF($B91="","",IFERROR(SUMIFS(tbLancamentoAtrasos[Qde Horas],tbLancamentoAtrasos[Posto de Serviço],$B91,tbLancamentoAtrasos[Data],"="&amp;Y$9),0))</f>
        <v/>
      </c>
      <c r="Z91" s="40" t="str">
        <f>IF($B91="","",IFERROR(SUMIFS(tbLancamentoAtrasos[Qde Horas],tbLancamentoAtrasos[Posto de Serviço],$B91,tbLancamentoAtrasos[Data],"="&amp;Z$9),0))</f>
        <v/>
      </c>
      <c r="AA91" s="40" t="str">
        <f>IF($B91="","",IFERROR(SUMIFS(tbLancamentoAtrasos[Qde Horas],tbLancamentoAtrasos[Posto de Serviço],$B91,tbLancamentoAtrasos[Data],"="&amp;AA$9),0))</f>
        <v/>
      </c>
      <c r="AB91" s="40" t="str">
        <f>IF($B91="","",IFERROR(SUMIFS(tbLancamentoAtrasos[Qde Horas],tbLancamentoAtrasos[Posto de Serviço],$B91,tbLancamentoAtrasos[Data],"="&amp;AB$9),0))</f>
        <v/>
      </c>
      <c r="AC91" s="40" t="str">
        <f>IF($B91="","",IFERROR(SUMIFS(tbLancamentoAtrasos[Qde Horas],tbLancamentoAtrasos[Posto de Serviço],$B91,tbLancamentoAtrasos[Data],"="&amp;AC$9),0))</f>
        <v/>
      </c>
      <c r="AD91" s="40" t="str">
        <f>IF($B91="","",IFERROR(SUMIFS(tbLancamentoAtrasos[Qde Horas],tbLancamentoAtrasos[Posto de Serviço],$B91,tbLancamentoAtrasos[Data],"="&amp;AD$9),0))</f>
        <v/>
      </c>
      <c r="AE91" s="40" t="str">
        <f>IF($B91="","",IFERROR(SUMIFS(tbLancamentoAtrasos[Qde Horas],tbLancamentoAtrasos[Posto de Serviço],$B91,tbLancamentoAtrasos[Data],"="&amp;AE$9),0))</f>
        <v/>
      </c>
      <c r="AF91" s="40" t="str">
        <f>IF($B91="","",IFERROR(SUMIFS(tbLancamentoAtrasos[Qde Horas],tbLancamentoAtrasos[Posto de Serviço],$B91,tbLancamentoAtrasos[Data],"="&amp;AF$9),0))</f>
        <v/>
      </c>
      <c r="AG91" s="40" t="str">
        <f>IF($B91="","",IFERROR(SUMIFS(tbLancamentoAtrasos[Qde Horas],tbLancamentoAtrasos[Posto de Serviço],$B91,tbLancamentoAtrasos[Data],"="&amp;AG$9),0))</f>
        <v/>
      </c>
    </row>
    <row r="92" spans="1:34" ht="20.100000000000001" customHeight="1" x14ac:dyDescent="0.25">
      <c r="A92" s="23">
        <v>10</v>
      </c>
      <c r="B92" s="34" t="str">
        <f>IFERROR(INDEX(DinamicaMes!$F$2:$I$101,MATCH(LARGE(DinamicaMes!$H$2:$H$101,ResMes!$A20),DinamicaMes!$H$2:$H$101,0),1),"")</f>
        <v/>
      </c>
      <c r="C92" s="40" t="str">
        <f>IF($B92="","",IFERROR(SUMIFS(tbLancamentoAtrasos[Qde Horas],tbLancamentoAtrasos[Posto de Serviço],$B92,tbLancamentoAtrasos[Data],"="&amp;C$9),0))</f>
        <v/>
      </c>
      <c r="D92" s="40" t="str">
        <f>IF($B92="","",IFERROR(SUMIFS(tbLancamentoAtrasos[Qde Horas],tbLancamentoAtrasos[Posto de Serviço],$B92,tbLancamentoAtrasos[Data],"="&amp;D$9),0))</f>
        <v/>
      </c>
      <c r="E92" s="40" t="str">
        <f>IF($B92="","",IFERROR(SUMIFS(tbLancamentoAtrasos[Qde Horas],tbLancamentoAtrasos[Posto de Serviço],$B92,tbLancamentoAtrasos[Data],"="&amp;E$9),0))</f>
        <v/>
      </c>
      <c r="F92" s="40" t="str">
        <f>IF($B92="","",IFERROR(SUMIFS(tbLancamentoAtrasos[Qde Horas],tbLancamentoAtrasos[Posto de Serviço],$B92,tbLancamentoAtrasos[Data],"="&amp;F$9),0))</f>
        <v/>
      </c>
      <c r="G92" s="40" t="str">
        <f>IF($B92="","",IFERROR(SUMIFS(tbLancamentoAtrasos[Qde Horas],tbLancamentoAtrasos[Posto de Serviço],$B92,tbLancamentoAtrasos[Data],"="&amp;G$9),0))</f>
        <v/>
      </c>
      <c r="H92" s="40" t="str">
        <f>IF($B92="","",IFERROR(SUMIFS(tbLancamentoAtrasos[Qde Horas],tbLancamentoAtrasos[Posto de Serviço],$B92,tbLancamentoAtrasos[Data],"="&amp;H$9),0))</f>
        <v/>
      </c>
      <c r="I92" s="40" t="str">
        <f>IF($B92="","",IFERROR(SUMIFS(tbLancamentoAtrasos[Qde Horas],tbLancamentoAtrasos[Posto de Serviço],$B92,tbLancamentoAtrasos[Data],"="&amp;I$9),0))</f>
        <v/>
      </c>
      <c r="J92" s="40" t="str">
        <f>IF($B92="","",IFERROR(SUMIFS(tbLancamentoAtrasos[Qde Horas],tbLancamentoAtrasos[Posto de Serviço],$B92,tbLancamentoAtrasos[Data],"="&amp;J$9),0))</f>
        <v/>
      </c>
      <c r="K92" s="40" t="str">
        <f>IF($B92="","",IFERROR(SUMIFS(tbLancamentoAtrasos[Qde Horas],tbLancamentoAtrasos[Posto de Serviço],$B92,tbLancamentoAtrasos[Data],"="&amp;K$9),0))</f>
        <v/>
      </c>
      <c r="L92" s="40" t="str">
        <f>IF($B92="","",IFERROR(SUMIFS(tbLancamentoAtrasos[Qde Horas],tbLancamentoAtrasos[Posto de Serviço],$B92,tbLancamentoAtrasos[Data],"="&amp;L$9),0))</f>
        <v/>
      </c>
      <c r="M92" s="40" t="str">
        <f>IF($B92="","",IFERROR(SUMIFS(tbLancamentoAtrasos[Qde Horas],tbLancamentoAtrasos[Posto de Serviço],$B92,tbLancamentoAtrasos[Data],"="&amp;M$9),0))</f>
        <v/>
      </c>
      <c r="N92" s="40" t="str">
        <f>IF($B92="","",IFERROR(SUMIFS(tbLancamentoAtrasos[Qde Horas],tbLancamentoAtrasos[Posto de Serviço],$B92,tbLancamentoAtrasos[Data],"="&amp;N$9),0))</f>
        <v/>
      </c>
      <c r="O92" s="40" t="str">
        <f>IF($B92="","",IFERROR(SUMIFS(tbLancamentoAtrasos[Qde Horas],tbLancamentoAtrasos[Posto de Serviço],$B92,tbLancamentoAtrasos[Data],"="&amp;O$9),0))</f>
        <v/>
      </c>
      <c r="P92" s="40" t="str">
        <f>IF($B92="","",IFERROR(SUMIFS(tbLancamentoAtrasos[Qde Horas],tbLancamentoAtrasos[Posto de Serviço],$B92,tbLancamentoAtrasos[Data],"="&amp;P$9),0))</f>
        <v/>
      </c>
      <c r="Q92" s="40" t="str">
        <f>IF($B92="","",IFERROR(SUMIFS(tbLancamentoAtrasos[Qde Horas],tbLancamentoAtrasos[Posto de Serviço],$B92,tbLancamentoAtrasos[Data],"="&amp;Q$9),0))</f>
        <v/>
      </c>
      <c r="R92" s="40" t="str">
        <f>IF($B92="","",IFERROR(SUMIFS(tbLancamentoAtrasos[Qde Horas],tbLancamentoAtrasos[Posto de Serviço],$B92,tbLancamentoAtrasos[Data],"="&amp;R$9),0))</f>
        <v/>
      </c>
      <c r="S92" s="40" t="str">
        <f>IF($B92="","",IFERROR(SUMIFS(tbLancamentoAtrasos[Qde Horas],tbLancamentoAtrasos[Posto de Serviço],$B92,tbLancamentoAtrasos[Data],"="&amp;S$9),0))</f>
        <v/>
      </c>
      <c r="T92" s="40" t="str">
        <f>IF($B92="","",IFERROR(SUMIFS(tbLancamentoAtrasos[Qde Horas],tbLancamentoAtrasos[Posto de Serviço],$B92,tbLancamentoAtrasos[Data],"="&amp;T$9),0))</f>
        <v/>
      </c>
      <c r="U92" s="40" t="str">
        <f>IF($B92="","",IFERROR(SUMIFS(tbLancamentoAtrasos[Qde Horas],tbLancamentoAtrasos[Posto de Serviço],$B92,tbLancamentoAtrasos[Data],"="&amp;U$9),0))</f>
        <v/>
      </c>
      <c r="V92" s="40" t="str">
        <f>IF($B92="","",IFERROR(SUMIFS(tbLancamentoAtrasos[Qde Horas],tbLancamentoAtrasos[Posto de Serviço],$B92,tbLancamentoAtrasos[Data],"="&amp;V$9),0))</f>
        <v/>
      </c>
      <c r="W92" s="40" t="str">
        <f>IF($B92="","",IFERROR(SUMIFS(tbLancamentoAtrasos[Qde Horas],tbLancamentoAtrasos[Posto de Serviço],$B92,tbLancamentoAtrasos[Data],"="&amp;W$9),0))</f>
        <v/>
      </c>
      <c r="X92" s="40" t="str">
        <f>IF($B92="","",IFERROR(SUMIFS(tbLancamentoAtrasos[Qde Horas],tbLancamentoAtrasos[Posto de Serviço],$B92,tbLancamentoAtrasos[Data],"="&amp;X$9),0))</f>
        <v/>
      </c>
      <c r="Y92" s="40" t="str">
        <f>IF($B92="","",IFERROR(SUMIFS(tbLancamentoAtrasos[Qde Horas],tbLancamentoAtrasos[Posto de Serviço],$B92,tbLancamentoAtrasos[Data],"="&amp;Y$9),0))</f>
        <v/>
      </c>
      <c r="Z92" s="40" t="str">
        <f>IF($B92="","",IFERROR(SUMIFS(tbLancamentoAtrasos[Qde Horas],tbLancamentoAtrasos[Posto de Serviço],$B92,tbLancamentoAtrasos[Data],"="&amp;Z$9),0))</f>
        <v/>
      </c>
      <c r="AA92" s="40" t="str">
        <f>IF($B92="","",IFERROR(SUMIFS(tbLancamentoAtrasos[Qde Horas],tbLancamentoAtrasos[Posto de Serviço],$B92,tbLancamentoAtrasos[Data],"="&amp;AA$9),0))</f>
        <v/>
      </c>
      <c r="AB92" s="40" t="str">
        <f>IF($B92="","",IFERROR(SUMIFS(tbLancamentoAtrasos[Qde Horas],tbLancamentoAtrasos[Posto de Serviço],$B92,tbLancamentoAtrasos[Data],"="&amp;AB$9),0))</f>
        <v/>
      </c>
      <c r="AC92" s="40" t="str">
        <f>IF($B92="","",IFERROR(SUMIFS(tbLancamentoAtrasos[Qde Horas],tbLancamentoAtrasos[Posto de Serviço],$B92,tbLancamentoAtrasos[Data],"="&amp;AC$9),0))</f>
        <v/>
      </c>
      <c r="AD92" s="40" t="str">
        <f>IF($B92="","",IFERROR(SUMIFS(tbLancamentoAtrasos[Qde Horas],tbLancamentoAtrasos[Posto de Serviço],$B92,tbLancamentoAtrasos[Data],"="&amp;AD$9),0))</f>
        <v/>
      </c>
      <c r="AE92" s="40" t="str">
        <f>IF($B92="","",IFERROR(SUMIFS(tbLancamentoAtrasos[Qde Horas],tbLancamentoAtrasos[Posto de Serviço],$B92,tbLancamentoAtrasos[Data],"="&amp;AE$9),0))</f>
        <v/>
      </c>
      <c r="AF92" s="40" t="str">
        <f>IF($B92="","",IFERROR(SUMIFS(tbLancamentoAtrasos[Qde Horas],tbLancamentoAtrasos[Posto de Serviço],$B92,tbLancamentoAtrasos[Data],"="&amp;AF$9),0))</f>
        <v/>
      </c>
      <c r="AG92" s="40" t="str">
        <f>IF($B92="","",IFERROR(SUMIFS(tbLancamentoAtrasos[Qde Horas],tbLancamentoAtrasos[Posto de Serviço],$B92,tbLancamentoAtrasos[Data],"="&amp;AG$9),0))</f>
        <v/>
      </c>
    </row>
    <row r="93" spans="1:34" ht="20.100000000000001" customHeight="1" x14ac:dyDescent="0.25">
      <c r="A93" s="23">
        <v>11</v>
      </c>
      <c r="B93" s="34" t="str">
        <f>IFERROR(INDEX(DinamicaMes!$F$2:$I$101,MATCH(LARGE(DinamicaMes!$H$2:$H$101,ResMes!$A21),DinamicaMes!$H$2:$H$101,0),1),"")</f>
        <v/>
      </c>
      <c r="C93" s="40" t="str">
        <f>IF($B93="","",IFERROR(SUMIFS(tbLancamentoAtrasos[Qde Horas],tbLancamentoAtrasos[Posto de Serviço],$B93,tbLancamentoAtrasos[Data],"="&amp;C$9),0))</f>
        <v/>
      </c>
      <c r="D93" s="40" t="str">
        <f>IF($B93="","",IFERROR(SUMIFS(tbLancamentoAtrasos[Qde Horas],tbLancamentoAtrasos[Posto de Serviço],$B93,tbLancamentoAtrasos[Data],"="&amp;D$9),0))</f>
        <v/>
      </c>
      <c r="E93" s="40" t="str">
        <f>IF($B93="","",IFERROR(SUMIFS(tbLancamentoAtrasos[Qde Horas],tbLancamentoAtrasos[Posto de Serviço],$B93,tbLancamentoAtrasos[Data],"="&amp;E$9),0))</f>
        <v/>
      </c>
      <c r="F93" s="40" t="str">
        <f>IF($B93="","",IFERROR(SUMIFS(tbLancamentoAtrasos[Qde Horas],tbLancamentoAtrasos[Posto de Serviço],$B93,tbLancamentoAtrasos[Data],"="&amp;F$9),0))</f>
        <v/>
      </c>
      <c r="G93" s="40" t="str">
        <f>IF($B93="","",IFERROR(SUMIFS(tbLancamentoAtrasos[Qde Horas],tbLancamentoAtrasos[Posto de Serviço],$B93,tbLancamentoAtrasos[Data],"="&amp;G$9),0))</f>
        <v/>
      </c>
      <c r="H93" s="40" t="str">
        <f>IF($B93="","",IFERROR(SUMIFS(tbLancamentoAtrasos[Qde Horas],tbLancamentoAtrasos[Posto de Serviço],$B93,tbLancamentoAtrasos[Data],"="&amp;H$9),0))</f>
        <v/>
      </c>
      <c r="I93" s="40" t="str">
        <f>IF($B93="","",IFERROR(SUMIFS(tbLancamentoAtrasos[Qde Horas],tbLancamentoAtrasos[Posto de Serviço],$B93,tbLancamentoAtrasos[Data],"="&amp;I$9),0))</f>
        <v/>
      </c>
      <c r="J93" s="40" t="str">
        <f>IF($B93="","",IFERROR(SUMIFS(tbLancamentoAtrasos[Qde Horas],tbLancamentoAtrasos[Posto de Serviço],$B93,tbLancamentoAtrasos[Data],"="&amp;J$9),0))</f>
        <v/>
      </c>
      <c r="K93" s="40" t="str">
        <f>IF($B93="","",IFERROR(SUMIFS(tbLancamentoAtrasos[Qde Horas],tbLancamentoAtrasos[Posto de Serviço],$B93,tbLancamentoAtrasos[Data],"="&amp;K$9),0))</f>
        <v/>
      </c>
      <c r="L93" s="40" t="str">
        <f>IF($B93="","",IFERROR(SUMIFS(tbLancamentoAtrasos[Qde Horas],tbLancamentoAtrasos[Posto de Serviço],$B93,tbLancamentoAtrasos[Data],"="&amp;L$9),0))</f>
        <v/>
      </c>
      <c r="M93" s="40" t="str">
        <f>IF($B93="","",IFERROR(SUMIFS(tbLancamentoAtrasos[Qde Horas],tbLancamentoAtrasos[Posto de Serviço],$B93,tbLancamentoAtrasos[Data],"="&amp;M$9),0))</f>
        <v/>
      </c>
      <c r="N93" s="40" t="str">
        <f>IF($B93="","",IFERROR(SUMIFS(tbLancamentoAtrasos[Qde Horas],tbLancamentoAtrasos[Posto de Serviço],$B93,tbLancamentoAtrasos[Data],"="&amp;N$9),0))</f>
        <v/>
      </c>
      <c r="O93" s="40" t="str">
        <f>IF($B93="","",IFERROR(SUMIFS(tbLancamentoAtrasos[Qde Horas],tbLancamentoAtrasos[Posto de Serviço],$B93,tbLancamentoAtrasos[Data],"="&amp;O$9),0))</f>
        <v/>
      </c>
      <c r="P93" s="40" t="str">
        <f>IF($B93="","",IFERROR(SUMIFS(tbLancamentoAtrasos[Qde Horas],tbLancamentoAtrasos[Posto de Serviço],$B93,tbLancamentoAtrasos[Data],"="&amp;P$9),0))</f>
        <v/>
      </c>
      <c r="Q93" s="40" t="str">
        <f>IF($B93="","",IFERROR(SUMIFS(tbLancamentoAtrasos[Qde Horas],tbLancamentoAtrasos[Posto de Serviço],$B93,tbLancamentoAtrasos[Data],"="&amp;Q$9),0))</f>
        <v/>
      </c>
      <c r="R93" s="40" t="str">
        <f>IF($B93="","",IFERROR(SUMIFS(tbLancamentoAtrasos[Qde Horas],tbLancamentoAtrasos[Posto de Serviço],$B93,tbLancamentoAtrasos[Data],"="&amp;R$9),0))</f>
        <v/>
      </c>
      <c r="S93" s="40" t="str">
        <f>IF($B93="","",IFERROR(SUMIFS(tbLancamentoAtrasos[Qde Horas],tbLancamentoAtrasos[Posto de Serviço],$B93,tbLancamentoAtrasos[Data],"="&amp;S$9),0))</f>
        <v/>
      </c>
      <c r="T93" s="40" t="str">
        <f>IF($B93="","",IFERROR(SUMIFS(tbLancamentoAtrasos[Qde Horas],tbLancamentoAtrasos[Posto de Serviço],$B93,tbLancamentoAtrasos[Data],"="&amp;T$9),0))</f>
        <v/>
      </c>
      <c r="U93" s="40" t="str">
        <f>IF($B93="","",IFERROR(SUMIFS(tbLancamentoAtrasos[Qde Horas],tbLancamentoAtrasos[Posto de Serviço],$B93,tbLancamentoAtrasos[Data],"="&amp;U$9),0))</f>
        <v/>
      </c>
      <c r="V93" s="40" t="str">
        <f>IF($B93="","",IFERROR(SUMIFS(tbLancamentoAtrasos[Qde Horas],tbLancamentoAtrasos[Posto de Serviço],$B93,tbLancamentoAtrasos[Data],"="&amp;V$9),0))</f>
        <v/>
      </c>
      <c r="W93" s="40" t="str">
        <f>IF($B93="","",IFERROR(SUMIFS(tbLancamentoAtrasos[Qde Horas],tbLancamentoAtrasos[Posto de Serviço],$B93,tbLancamentoAtrasos[Data],"="&amp;W$9),0))</f>
        <v/>
      </c>
      <c r="X93" s="40" t="str">
        <f>IF($B93="","",IFERROR(SUMIFS(tbLancamentoAtrasos[Qde Horas],tbLancamentoAtrasos[Posto de Serviço],$B93,tbLancamentoAtrasos[Data],"="&amp;X$9),0))</f>
        <v/>
      </c>
      <c r="Y93" s="40" t="str">
        <f>IF($B93="","",IFERROR(SUMIFS(tbLancamentoAtrasos[Qde Horas],tbLancamentoAtrasos[Posto de Serviço],$B93,tbLancamentoAtrasos[Data],"="&amp;Y$9),0))</f>
        <v/>
      </c>
      <c r="Z93" s="40" t="str">
        <f>IF($B93="","",IFERROR(SUMIFS(tbLancamentoAtrasos[Qde Horas],tbLancamentoAtrasos[Posto de Serviço],$B93,tbLancamentoAtrasos[Data],"="&amp;Z$9),0))</f>
        <v/>
      </c>
      <c r="AA93" s="40" t="str">
        <f>IF($B93="","",IFERROR(SUMIFS(tbLancamentoAtrasos[Qde Horas],tbLancamentoAtrasos[Posto de Serviço],$B93,tbLancamentoAtrasos[Data],"="&amp;AA$9),0))</f>
        <v/>
      </c>
      <c r="AB93" s="40" t="str">
        <f>IF($B93="","",IFERROR(SUMIFS(tbLancamentoAtrasos[Qde Horas],tbLancamentoAtrasos[Posto de Serviço],$B93,tbLancamentoAtrasos[Data],"="&amp;AB$9),0))</f>
        <v/>
      </c>
      <c r="AC93" s="40" t="str">
        <f>IF($B93="","",IFERROR(SUMIFS(tbLancamentoAtrasos[Qde Horas],tbLancamentoAtrasos[Posto de Serviço],$B93,tbLancamentoAtrasos[Data],"="&amp;AC$9),0))</f>
        <v/>
      </c>
      <c r="AD93" s="40" t="str">
        <f>IF($B93="","",IFERROR(SUMIFS(tbLancamentoAtrasos[Qde Horas],tbLancamentoAtrasos[Posto de Serviço],$B93,tbLancamentoAtrasos[Data],"="&amp;AD$9),0))</f>
        <v/>
      </c>
      <c r="AE93" s="40" t="str">
        <f>IF($B93="","",IFERROR(SUMIFS(tbLancamentoAtrasos[Qde Horas],tbLancamentoAtrasos[Posto de Serviço],$B93,tbLancamentoAtrasos[Data],"="&amp;AE$9),0))</f>
        <v/>
      </c>
      <c r="AF93" s="40" t="str">
        <f>IF($B93="","",IFERROR(SUMIFS(tbLancamentoAtrasos[Qde Horas],tbLancamentoAtrasos[Posto de Serviço],$B93,tbLancamentoAtrasos[Data],"="&amp;AF$9),0))</f>
        <v/>
      </c>
      <c r="AG93" s="40" t="str">
        <f>IF($B93="","",IFERROR(SUMIFS(tbLancamentoAtrasos[Qde Horas],tbLancamentoAtrasos[Posto de Serviço],$B93,tbLancamentoAtrasos[Data],"="&amp;AG$9),0))</f>
        <v/>
      </c>
    </row>
    <row r="94" spans="1:34" ht="20.100000000000001" customHeight="1" x14ac:dyDescent="0.25">
      <c r="A94" s="23">
        <v>12</v>
      </c>
      <c r="B94" s="34" t="str">
        <f>IFERROR(INDEX(DinamicaMes!$F$2:$I$101,MATCH(LARGE(DinamicaMes!$H$2:$H$101,ResMes!$A22),DinamicaMes!$H$2:$H$101,0),1),"")</f>
        <v/>
      </c>
      <c r="C94" s="40" t="str">
        <f>IF($B94="","",IFERROR(SUMIFS(tbLancamentoAtrasos[Qde Horas],tbLancamentoAtrasos[Posto de Serviço],$B94,tbLancamentoAtrasos[Data],"="&amp;C$9),0))</f>
        <v/>
      </c>
      <c r="D94" s="40" t="str">
        <f>IF($B94="","",IFERROR(SUMIFS(tbLancamentoAtrasos[Qde Horas],tbLancamentoAtrasos[Posto de Serviço],$B94,tbLancamentoAtrasos[Data],"="&amp;D$9),0))</f>
        <v/>
      </c>
      <c r="E94" s="40" t="str">
        <f>IF($B94="","",IFERROR(SUMIFS(tbLancamentoAtrasos[Qde Horas],tbLancamentoAtrasos[Posto de Serviço],$B94,tbLancamentoAtrasos[Data],"="&amp;E$9),0))</f>
        <v/>
      </c>
      <c r="F94" s="40" t="str">
        <f>IF($B94="","",IFERROR(SUMIFS(tbLancamentoAtrasos[Qde Horas],tbLancamentoAtrasos[Posto de Serviço],$B94,tbLancamentoAtrasos[Data],"="&amp;F$9),0))</f>
        <v/>
      </c>
      <c r="G94" s="40" t="str">
        <f>IF($B94="","",IFERROR(SUMIFS(tbLancamentoAtrasos[Qde Horas],tbLancamentoAtrasos[Posto de Serviço],$B94,tbLancamentoAtrasos[Data],"="&amp;G$9),0))</f>
        <v/>
      </c>
      <c r="H94" s="40" t="str">
        <f>IF($B94="","",IFERROR(SUMIFS(tbLancamentoAtrasos[Qde Horas],tbLancamentoAtrasos[Posto de Serviço],$B94,tbLancamentoAtrasos[Data],"="&amp;H$9),0))</f>
        <v/>
      </c>
      <c r="I94" s="40" t="str">
        <f>IF($B94="","",IFERROR(SUMIFS(tbLancamentoAtrasos[Qde Horas],tbLancamentoAtrasos[Posto de Serviço],$B94,tbLancamentoAtrasos[Data],"="&amp;I$9),0))</f>
        <v/>
      </c>
      <c r="J94" s="40" t="str">
        <f>IF($B94="","",IFERROR(SUMIFS(tbLancamentoAtrasos[Qde Horas],tbLancamentoAtrasos[Posto de Serviço],$B94,tbLancamentoAtrasos[Data],"="&amp;J$9),0))</f>
        <v/>
      </c>
      <c r="K94" s="40" t="str">
        <f>IF($B94="","",IFERROR(SUMIFS(tbLancamentoAtrasos[Qde Horas],tbLancamentoAtrasos[Posto de Serviço],$B94,tbLancamentoAtrasos[Data],"="&amp;K$9),0))</f>
        <v/>
      </c>
      <c r="L94" s="40" t="str">
        <f>IF($B94="","",IFERROR(SUMIFS(tbLancamentoAtrasos[Qde Horas],tbLancamentoAtrasos[Posto de Serviço],$B94,tbLancamentoAtrasos[Data],"="&amp;L$9),0))</f>
        <v/>
      </c>
      <c r="M94" s="40" t="str">
        <f>IF($B94="","",IFERROR(SUMIFS(tbLancamentoAtrasos[Qde Horas],tbLancamentoAtrasos[Posto de Serviço],$B94,tbLancamentoAtrasos[Data],"="&amp;M$9),0))</f>
        <v/>
      </c>
      <c r="N94" s="40" t="str">
        <f>IF($B94="","",IFERROR(SUMIFS(tbLancamentoAtrasos[Qde Horas],tbLancamentoAtrasos[Posto de Serviço],$B94,tbLancamentoAtrasos[Data],"="&amp;N$9),0))</f>
        <v/>
      </c>
      <c r="O94" s="40" t="str">
        <f>IF($B94="","",IFERROR(SUMIFS(tbLancamentoAtrasos[Qde Horas],tbLancamentoAtrasos[Posto de Serviço],$B94,tbLancamentoAtrasos[Data],"="&amp;O$9),0))</f>
        <v/>
      </c>
      <c r="P94" s="40" t="str">
        <f>IF($B94="","",IFERROR(SUMIFS(tbLancamentoAtrasos[Qde Horas],tbLancamentoAtrasos[Posto de Serviço],$B94,tbLancamentoAtrasos[Data],"="&amp;P$9),0))</f>
        <v/>
      </c>
      <c r="Q94" s="40" t="str">
        <f>IF($B94="","",IFERROR(SUMIFS(tbLancamentoAtrasos[Qde Horas],tbLancamentoAtrasos[Posto de Serviço],$B94,tbLancamentoAtrasos[Data],"="&amp;Q$9),0))</f>
        <v/>
      </c>
      <c r="R94" s="40" t="str">
        <f>IF($B94="","",IFERROR(SUMIFS(tbLancamentoAtrasos[Qde Horas],tbLancamentoAtrasos[Posto de Serviço],$B94,tbLancamentoAtrasos[Data],"="&amp;R$9),0))</f>
        <v/>
      </c>
      <c r="S94" s="40" t="str">
        <f>IF($B94="","",IFERROR(SUMIFS(tbLancamentoAtrasos[Qde Horas],tbLancamentoAtrasos[Posto de Serviço],$B94,tbLancamentoAtrasos[Data],"="&amp;S$9),0))</f>
        <v/>
      </c>
      <c r="T94" s="40" t="str">
        <f>IF($B94="","",IFERROR(SUMIFS(tbLancamentoAtrasos[Qde Horas],tbLancamentoAtrasos[Posto de Serviço],$B94,tbLancamentoAtrasos[Data],"="&amp;T$9),0))</f>
        <v/>
      </c>
      <c r="U94" s="40" t="str">
        <f>IF($B94="","",IFERROR(SUMIFS(tbLancamentoAtrasos[Qde Horas],tbLancamentoAtrasos[Posto de Serviço],$B94,tbLancamentoAtrasos[Data],"="&amp;U$9),0))</f>
        <v/>
      </c>
      <c r="V94" s="40" t="str">
        <f>IF($B94="","",IFERROR(SUMIFS(tbLancamentoAtrasos[Qde Horas],tbLancamentoAtrasos[Posto de Serviço],$B94,tbLancamentoAtrasos[Data],"="&amp;V$9),0))</f>
        <v/>
      </c>
      <c r="W94" s="40" t="str">
        <f>IF($B94="","",IFERROR(SUMIFS(tbLancamentoAtrasos[Qde Horas],tbLancamentoAtrasos[Posto de Serviço],$B94,tbLancamentoAtrasos[Data],"="&amp;W$9),0))</f>
        <v/>
      </c>
      <c r="X94" s="40" t="str">
        <f>IF($B94="","",IFERROR(SUMIFS(tbLancamentoAtrasos[Qde Horas],tbLancamentoAtrasos[Posto de Serviço],$B94,tbLancamentoAtrasos[Data],"="&amp;X$9),0))</f>
        <v/>
      </c>
      <c r="Y94" s="40" t="str">
        <f>IF($B94="","",IFERROR(SUMIFS(tbLancamentoAtrasos[Qde Horas],tbLancamentoAtrasos[Posto de Serviço],$B94,tbLancamentoAtrasos[Data],"="&amp;Y$9),0))</f>
        <v/>
      </c>
      <c r="Z94" s="40" t="str">
        <f>IF($B94="","",IFERROR(SUMIFS(tbLancamentoAtrasos[Qde Horas],tbLancamentoAtrasos[Posto de Serviço],$B94,tbLancamentoAtrasos[Data],"="&amp;Z$9),0))</f>
        <v/>
      </c>
      <c r="AA94" s="40" t="str">
        <f>IF($B94="","",IFERROR(SUMIFS(tbLancamentoAtrasos[Qde Horas],tbLancamentoAtrasos[Posto de Serviço],$B94,tbLancamentoAtrasos[Data],"="&amp;AA$9),0))</f>
        <v/>
      </c>
      <c r="AB94" s="40" t="str">
        <f>IF($B94="","",IFERROR(SUMIFS(tbLancamentoAtrasos[Qde Horas],tbLancamentoAtrasos[Posto de Serviço],$B94,tbLancamentoAtrasos[Data],"="&amp;AB$9),0))</f>
        <v/>
      </c>
      <c r="AC94" s="40" t="str">
        <f>IF($B94="","",IFERROR(SUMIFS(tbLancamentoAtrasos[Qde Horas],tbLancamentoAtrasos[Posto de Serviço],$B94,tbLancamentoAtrasos[Data],"="&amp;AC$9),0))</f>
        <v/>
      </c>
      <c r="AD94" s="40" t="str">
        <f>IF($B94="","",IFERROR(SUMIFS(tbLancamentoAtrasos[Qde Horas],tbLancamentoAtrasos[Posto de Serviço],$B94,tbLancamentoAtrasos[Data],"="&amp;AD$9),0))</f>
        <v/>
      </c>
      <c r="AE94" s="40" t="str">
        <f>IF($B94="","",IFERROR(SUMIFS(tbLancamentoAtrasos[Qde Horas],tbLancamentoAtrasos[Posto de Serviço],$B94,tbLancamentoAtrasos[Data],"="&amp;AE$9),0))</f>
        <v/>
      </c>
      <c r="AF94" s="40" t="str">
        <f>IF($B94="","",IFERROR(SUMIFS(tbLancamentoAtrasos[Qde Horas],tbLancamentoAtrasos[Posto de Serviço],$B94,tbLancamentoAtrasos[Data],"="&amp;AF$9),0))</f>
        <v/>
      </c>
      <c r="AG94" s="40" t="str">
        <f>IF($B94="","",IFERROR(SUMIFS(tbLancamentoAtrasos[Qde Horas],tbLancamentoAtrasos[Posto de Serviço],$B94,tbLancamentoAtrasos[Data],"="&amp;AG$9),0))</f>
        <v/>
      </c>
    </row>
    <row r="95" spans="1:34" ht="20.100000000000001" customHeight="1" x14ac:dyDescent="0.25">
      <c r="A95" s="23">
        <v>13</v>
      </c>
      <c r="B95" s="34" t="str">
        <f>IFERROR(INDEX(DinamicaMes!$F$2:$I$101,MATCH(LARGE(DinamicaMes!$H$2:$H$101,ResMes!$A23),DinamicaMes!$H$2:$H$101,0),1),"")</f>
        <v/>
      </c>
      <c r="C95" s="40" t="str">
        <f>IF($B95="","",IFERROR(SUMIFS(tbLancamentoAtrasos[Qde Horas],tbLancamentoAtrasos[Posto de Serviço],$B95,tbLancamentoAtrasos[Data],"="&amp;C$9),0))</f>
        <v/>
      </c>
      <c r="D95" s="40" t="str">
        <f>IF($B95="","",IFERROR(SUMIFS(tbLancamentoAtrasos[Qde Horas],tbLancamentoAtrasos[Posto de Serviço],$B95,tbLancamentoAtrasos[Data],"="&amp;D$9),0))</f>
        <v/>
      </c>
      <c r="E95" s="40" t="str">
        <f>IF($B95="","",IFERROR(SUMIFS(tbLancamentoAtrasos[Qde Horas],tbLancamentoAtrasos[Posto de Serviço],$B95,tbLancamentoAtrasos[Data],"="&amp;E$9),0))</f>
        <v/>
      </c>
      <c r="F95" s="40" t="str">
        <f>IF($B95="","",IFERROR(SUMIFS(tbLancamentoAtrasos[Qde Horas],tbLancamentoAtrasos[Posto de Serviço],$B95,tbLancamentoAtrasos[Data],"="&amp;F$9),0))</f>
        <v/>
      </c>
      <c r="G95" s="40" t="str">
        <f>IF($B95="","",IFERROR(SUMIFS(tbLancamentoAtrasos[Qde Horas],tbLancamentoAtrasos[Posto de Serviço],$B95,tbLancamentoAtrasos[Data],"="&amp;G$9),0))</f>
        <v/>
      </c>
      <c r="H95" s="40" t="str">
        <f>IF($B95="","",IFERROR(SUMIFS(tbLancamentoAtrasos[Qde Horas],tbLancamentoAtrasos[Posto de Serviço],$B95,tbLancamentoAtrasos[Data],"="&amp;H$9),0))</f>
        <v/>
      </c>
      <c r="I95" s="40" t="str">
        <f>IF($B95="","",IFERROR(SUMIFS(tbLancamentoAtrasos[Qde Horas],tbLancamentoAtrasos[Posto de Serviço],$B95,tbLancamentoAtrasos[Data],"="&amp;I$9),0))</f>
        <v/>
      </c>
      <c r="J95" s="40" t="str">
        <f>IF($B95="","",IFERROR(SUMIFS(tbLancamentoAtrasos[Qde Horas],tbLancamentoAtrasos[Posto de Serviço],$B95,tbLancamentoAtrasos[Data],"="&amp;J$9),0))</f>
        <v/>
      </c>
      <c r="K95" s="40" t="str">
        <f>IF($B95="","",IFERROR(SUMIFS(tbLancamentoAtrasos[Qde Horas],tbLancamentoAtrasos[Posto de Serviço],$B95,tbLancamentoAtrasos[Data],"="&amp;K$9),0))</f>
        <v/>
      </c>
      <c r="L95" s="40" t="str">
        <f>IF($B95="","",IFERROR(SUMIFS(tbLancamentoAtrasos[Qde Horas],tbLancamentoAtrasos[Posto de Serviço],$B95,tbLancamentoAtrasos[Data],"="&amp;L$9),0))</f>
        <v/>
      </c>
      <c r="M95" s="40" t="str">
        <f>IF($B95="","",IFERROR(SUMIFS(tbLancamentoAtrasos[Qde Horas],tbLancamentoAtrasos[Posto de Serviço],$B95,tbLancamentoAtrasos[Data],"="&amp;M$9),0))</f>
        <v/>
      </c>
      <c r="N95" s="40" t="str">
        <f>IF($B95="","",IFERROR(SUMIFS(tbLancamentoAtrasos[Qde Horas],tbLancamentoAtrasos[Posto de Serviço],$B95,tbLancamentoAtrasos[Data],"="&amp;N$9),0))</f>
        <v/>
      </c>
      <c r="O95" s="40" t="str">
        <f>IF($B95="","",IFERROR(SUMIFS(tbLancamentoAtrasos[Qde Horas],tbLancamentoAtrasos[Posto de Serviço],$B95,tbLancamentoAtrasos[Data],"="&amp;O$9),0))</f>
        <v/>
      </c>
      <c r="P95" s="40" t="str">
        <f>IF($B95="","",IFERROR(SUMIFS(tbLancamentoAtrasos[Qde Horas],tbLancamentoAtrasos[Posto de Serviço],$B95,tbLancamentoAtrasos[Data],"="&amp;P$9),0))</f>
        <v/>
      </c>
      <c r="Q95" s="40" t="str">
        <f>IF($B95="","",IFERROR(SUMIFS(tbLancamentoAtrasos[Qde Horas],tbLancamentoAtrasos[Posto de Serviço],$B95,tbLancamentoAtrasos[Data],"="&amp;Q$9),0))</f>
        <v/>
      </c>
      <c r="R95" s="40" t="str">
        <f>IF($B95="","",IFERROR(SUMIFS(tbLancamentoAtrasos[Qde Horas],tbLancamentoAtrasos[Posto de Serviço],$B95,tbLancamentoAtrasos[Data],"="&amp;R$9),0))</f>
        <v/>
      </c>
      <c r="S95" s="40" t="str">
        <f>IF($B95="","",IFERROR(SUMIFS(tbLancamentoAtrasos[Qde Horas],tbLancamentoAtrasos[Posto de Serviço],$B95,tbLancamentoAtrasos[Data],"="&amp;S$9),0))</f>
        <v/>
      </c>
      <c r="T95" s="40" t="str">
        <f>IF($B95="","",IFERROR(SUMIFS(tbLancamentoAtrasos[Qde Horas],tbLancamentoAtrasos[Posto de Serviço],$B95,tbLancamentoAtrasos[Data],"="&amp;T$9),0))</f>
        <v/>
      </c>
      <c r="U95" s="40" t="str">
        <f>IF($B95="","",IFERROR(SUMIFS(tbLancamentoAtrasos[Qde Horas],tbLancamentoAtrasos[Posto de Serviço],$B95,tbLancamentoAtrasos[Data],"="&amp;U$9),0))</f>
        <v/>
      </c>
      <c r="V95" s="40" t="str">
        <f>IF($B95="","",IFERROR(SUMIFS(tbLancamentoAtrasos[Qde Horas],tbLancamentoAtrasos[Posto de Serviço],$B95,tbLancamentoAtrasos[Data],"="&amp;V$9),0))</f>
        <v/>
      </c>
      <c r="W95" s="40" t="str">
        <f>IF($B95="","",IFERROR(SUMIFS(tbLancamentoAtrasos[Qde Horas],tbLancamentoAtrasos[Posto de Serviço],$B95,tbLancamentoAtrasos[Data],"="&amp;W$9),0))</f>
        <v/>
      </c>
      <c r="X95" s="40" t="str">
        <f>IF($B95="","",IFERROR(SUMIFS(tbLancamentoAtrasos[Qde Horas],tbLancamentoAtrasos[Posto de Serviço],$B95,tbLancamentoAtrasos[Data],"="&amp;X$9),0))</f>
        <v/>
      </c>
      <c r="Y95" s="40" t="str">
        <f>IF($B95="","",IFERROR(SUMIFS(tbLancamentoAtrasos[Qde Horas],tbLancamentoAtrasos[Posto de Serviço],$B95,tbLancamentoAtrasos[Data],"="&amp;Y$9),0))</f>
        <v/>
      </c>
      <c r="Z95" s="40" t="str">
        <f>IF($B95="","",IFERROR(SUMIFS(tbLancamentoAtrasos[Qde Horas],tbLancamentoAtrasos[Posto de Serviço],$B95,tbLancamentoAtrasos[Data],"="&amp;Z$9),0))</f>
        <v/>
      </c>
      <c r="AA95" s="40" t="str">
        <f>IF($B95="","",IFERROR(SUMIFS(tbLancamentoAtrasos[Qde Horas],tbLancamentoAtrasos[Posto de Serviço],$B95,tbLancamentoAtrasos[Data],"="&amp;AA$9),0))</f>
        <v/>
      </c>
      <c r="AB95" s="40" t="str">
        <f>IF($B95="","",IFERROR(SUMIFS(tbLancamentoAtrasos[Qde Horas],tbLancamentoAtrasos[Posto de Serviço],$B95,tbLancamentoAtrasos[Data],"="&amp;AB$9),0))</f>
        <v/>
      </c>
      <c r="AC95" s="40" t="str">
        <f>IF($B95="","",IFERROR(SUMIFS(tbLancamentoAtrasos[Qde Horas],tbLancamentoAtrasos[Posto de Serviço],$B95,tbLancamentoAtrasos[Data],"="&amp;AC$9),0))</f>
        <v/>
      </c>
      <c r="AD95" s="40" t="str">
        <f>IF($B95="","",IFERROR(SUMIFS(tbLancamentoAtrasos[Qde Horas],tbLancamentoAtrasos[Posto de Serviço],$B95,tbLancamentoAtrasos[Data],"="&amp;AD$9),0))</f>
        <v/>
      </c>
      <c r="AE95" s="40" t="str">
        <f>IF($B95="","",IFERROR(SUMIFS(tbLancamentoAtrasos[Qde Horas],tbLancamentoAtrasos[Posto de Serviço],$B95,tbLancamentoAtrasos[Data],"="&amp;AE$9),0))</f>
        <v/>
      </c>
      <c r="AF95" s="40" t="str">
        <f>IF($B95="","",IFERROR(SUMIFS(tbLancamentoAtrasos[Qde Horas],tbLancamentoAtrasos[Posto de Serviço],$B95,tbLancamentoAtrasos[Data],"="&amp;AF$9),0))</f>
        <v/>
      </c>
      <c r="AG95" s="40" t="str">
        <f>IF($B95="","",IFERROR(SUMIFS(tbLancamentoAtrasos[Qde Horas],tbLancamentoAtrasos[Posto de Serviço],$B95,tbLancamentoAtrasos[Data],"="&amp;AG$9),0))</f>
        <v/>
      </c>
    </row>
    <row r="96" spans="1:34" ht="20.100000000000001" customHeight="1" x14ac:dyDescent="0.25">
      <c r="A96" s="23">
        <v>14</v>
      </c>
      <c r="B96" s="34" t="str">
        <f>IFERROR(INDEX(DinamicaMes!$F$2:$I$101,MATCH(LARGE(DinamicaMes!$H$2:$H$101,ResMes!$A24),DinamicaMes!$H$2:$H$101,0),1),"")</f>
        <v/>
      </c>
      <c r="C96" s="40" t="str">
        <f>IF($B96="","",IFERROR(SUMIFS(tbLancamentoAtrasos[Qde Horas],tbLancamentoAtrasos[Posto de Serviço],$B96,tbLancamentoAtrasos[Data],"="&amp;C$9),0))</f>
        <v/>
      </c>
      <c r="D96" s="40" t="str">
        <f>IF($B96="","",IFERROR(SUMIFS(tbLancamentoAtrasos[Qde Horas],tbLancamentoAtrasos[Posto de Serviço],$B96,tbLancamentoAtrasos[Data],"="&amp;D$9),0))</f>
        <v/>
      </c>
      <c r="E96" s="40" t="str">
        <f>IF($B96="","",IFERROR(SUMIFS(tbLancamentoAtrasos[Qde Horas],tbLancamentoAtrasos[Posto de Serviço],$B96,tbLancamentoAtrasos[Data],"="&amp;E$9),0))</f>
        <v/>
      </c>
      <c r="F96" s="40" t="str">
        <f>IF($B96="","",IFERROR(SUMIFS(tbLancamentoAtrasos[Qde Horas],tbLancamentoAtrasos[Posto de Serviço],$B96,tbLancamentoAtrasos[Data],"="&amp;F$9),0))</f>
        <v/>
      </c>
      <c r="G96" s="40" t="str">
        <f>IF($B96="","",IFERROR(SUMIFS(tbLancamentoAtrasos[Qde Horas],tbLancamentoAtrasos[Posto de Serviço],$B96,tbLancamentoAtrasos[Data],"="&amp;G$9),0))</f>
        <v/>
      </c>
      <c r="H96" s="40" t="str">
        <f>IF($B96="","",IFERROR(SUMIFS(tbLancamentoAtrasos[Qde Horas],tbLancamentoAtrasos[Posto de Serviço],$B96,tbLancamentoAtrasos[Data],"="&amp;H$9),0))</f>
        <v/>
      </c>
      <c r="I96" s="40" t="str">
        <f>IF($B96="","",IFERROR(SUMIFS(tbLancamentoAtrasos[Qde Horas],tbLancamentoAtrasos[Posto de Serviço],$B96,tbLancamentoAtrasos[Data],"="&amp;I$9),0))</f>
        <v/>
      </c>
      <c r="J96" s="40" t="str">
        <f>IF($B96="","",IFERROR(SUMIFS(tbLancamentoAtrasos[Qde Horas],tbLancamentoAtrasos[Posto de Serviço],$B96,tbLancamentoAtrasos[Data],"="&amp;J$9),0))</f>
        <v/>
      </c>
      <c r="K96" s="40" t="str">
        <f>IF($B96="","",IFERROR(SUMIFS(tbLancamentoAtrasos[Qde Horas],tbLancamentoAtrasos[Posto de Serviço],$B96,tbLancamentoAtrasos[Data],"="&amp;K$9),0))</f>
        <v/>
      </c>
      <c r="L96" s="40" t="str">
        <f>IF($B96="","",IFERROR(SUMIFS(tbLancamentoAtrasos[Qde Horas],tbLancamentoAtrasos[Posto de Serviço],$B96,tbLancamentoAtrasos[Data],"="&amp;L$9),0))</f>
        <v/>
      </c>
      <c r="M96" s="40" t="str">
        <f>IF($B96="","",IFERROR(SUMIFS(tbLancamentoAtrasos[Qde Horas],tbLancamentoAtrasos[Posto de Serviço],$B96,tbLancamentoAtrasos[Data],"="&amp;M$9),0))</f>
        <v/>
      </c>
      <c r="N96" s="40" t="str">
        <f>IF($B96="","",IFERROR(SUMIFS(tbLancamentoAtrasos[Qde Horas],tbLancamentoAtrasos[Posto de Serviço],$B96,tbLancamentoAtrasos[Data],"="&amp;N$9),0))</f>
        <v/>
      </c>
      <c r="O96" s="40" t="str">
        <f>IF($B96="","",IFERROR(SUMIFS(tbLancamentoAtrasos[Qde Horas],tbLancamentoAtrasos[Posto de Serviço],$B96,tbLancamentoAtrasos[Data],"="&amp;O$9),0))</f>
        <v/>
      </c>
      <c r="P96" s="40" t="str">
        <f>IF($B96="","",IFERROR(SUMIFS(tbLancamentoAtrasos[Qde Horas],tbLancamentoAtrasos[Posto de Serviço],$B96,tbLancamentoAtrasos[Data],"="&amp;P$9),0))</f>
        <v/>
      </c>
      <c r="Q96" s="40" t="str">
        <f>IF($B96="","",IFERROR(SUMIFS(tbLancamentoAtrasos[Qde Horas],tbLancamentoAtrasos[Posto de Serviço],$B96,tbLancamentoAtrasos[Data],"="&amp;Q$9),0))</f>
        <v/>
      </c>
      <c r="R96" s="40" t="str">
        <f>IF($B96="","",IFERROR(SUMIFS(tbLancamentoAtrasos[Qde Horas],tbLancamentoAtrasos[Posto de Serviço],$B96,tbLancamentoAtrasos[Data],"="&amp;R$9),0))</f>
        <v/>
      </c>
      <c r="S96" s="40" t="str">
        <f>IF($B96="","",IFERROR(SUMIFS(tbLancamentoAtrasos[Qde Horas],tbLancamentoAtrasos[Posto de Serviço],$B96,tbLancamentoAtrasos[Data],"="&amp;S$9),0))</f>
        <v/>
      </c>
      <c r="T96" s="40" t="str">
        <f>IF($B96="","",IFERROR(SUMIFS(tbLancamentoAtrasos[Qde Horas],tbLancamentoAtrasos[Posto de Serviço],$B96,tbLancamentoAtrasos[Data],"="&amp;T$9),0))</f>
        <v/>
      </c>
      <c r="U96" s="40" t="str">
        <f>IF($B96="","",IFERROR(SUMIFS(tbLancamentoAtrasos[Qde Horas],tbLancamentoAtrasos[Posto de Serviço],$B96,tbLancamentoAtrasos[Data],"="&amp;U$9),0))</f>
        <v/>
      </c>
      <c r="V96" s="40" t="str">
        <f>IF($B96="","",IFERROR(SUMIFS(tbLancamentoAtrasos[Qde Horas],tbLancamentoAtrasos[Posto de Serviço],$B96,tbLancamentoAtrasos[Data],"="&amp;V$9),0))</f>
        <v/>
      </c>
      <c r="W96" s="40" t="str">
        <f>IF($B96="","",IFERROR(SUMIFS(tbLancamentoAtrasos[Qde Horas],tbLancamentoAtrasos[Posto de Serviço],$B96,tbLancamentoAtrasos[Data],"="&amp;W$9),0))</f>
        <v/>
      </c>
      <c r="X96" s="40" t="str">
        <f>IF($B96="","",IFERROR(SUMIFS(tbLancamentoAtrasos[Qde Horas],tbLancamentoAtrasos[Posto de Serviço],$B96,tbLancamentoAtrasos[Data],"="&amp;X$9),0))</f>
        <v/>
      </c>
      <c r="Y96" s="40" t="str">
        <f>IF($B96="","",IFERROR(SUMIFS(tbLancamentoAtrasos[Qde Horas],tbLancamentoAtrasos[Posto de Serviço],$B96,tbLancamentoAtrasos[Data],"="&amp;Y$9),0))</f>
        <v/>
      </c>
      <c r="Z96" s="40" t="str">
        <f>IF($B96="","",IFERROR(SUMIFS(tbLancamentoAtrasos[Qde Horas],tbLancamentoAtrasos[Posto de Serviço],$B96,tbLancamentoAtrasos[Data],"="&amp;Z$9),0))</f>
        <v/>
      </c>
      <c r="AA96" s="40" t="str">
        <f>IF($B96="","",IFERROR(SUMIFS(tbLancamentoAtrasos[Qde Horas],tbLancamentoAtrasos[Posto de Serviço],$B96,tbLancamentoAtrasos[Data],"="&amp;AA$9),0))</f>
        <v/>
      </c>
      <c r="AB96" s="40" t="str">
        <f>IF($B96="","",IFERROR(SUMIFS(tbLancamentoAtrasos[Qde Horas],tbLancamentoAtrasos[Posto de Serviço],$B96,tbLancamentoAtrasos[Data],"="&amp;AB$9),0))</f>
        <v/>
      </c>
      <c r="AC96" s="40" t="str">
        <f>IF($B96="","",IFERROR(SUMIFS(tbLancamentoAtrasos[Qde Horas],tbLancamentoAtrasos[Posto de Serviço],$B96,tbLancamentoAtrasos[Data],"="&amp;AC$9),0))</f>
        <v/>
      </c>
      <c r="AD96" s="40" t="str">
        <f>IF($B96="","",IFERROR(SUMIFS(tbLancamentoAtrasos[Qde Horas],tbLancamentoAtrasos[Posto de Serviço],$B96,tbLancamentoAtrasos[Data],"="&amp;AD$9),0))</f>
        <v/>
      </c>
      <c r="AE96" s="40" t="str">
        <f>IF($B96="","",IFERROR(SUMIFS(tbLancamentoAtrasos[Qde Horas],tbLancamentoAtrasos[Posto de Serviço],$B96,tbLancamentoAtrasos[Data],"="&amp;AE$9),0))</f>
        <v/>
      </c>
      <c r="AF96" s="40" t="str">
        <f>IF($B96="","",IFERROR(SUMIFS(tbLancamentoAtrasos[Qde Horas],tbLancamentoAtrasos[Posto de Serviço],$B96,tbLancamentoAtrasos[Data],"="&amp;AF$9),0))</f>
        <v/>
      </c>
      <c r="AG96" s="40" t="str">
        <f>IF($B96="","",IFERROR(SUMIFS(tbLancamentoAtrasos[Qde Horas],tbLancamentoAtrasos[Posto de Serviço],$B96,tbLancamentoAtrasos[Data],"="&amp;AG$9),0))</f>
        <v/>
      </c>
    </row>
    <row r="97" spans="1:33" ht="20.100000000000001" customHeight="1" x14ac:dyDescent="0.25">
      <c r="A97" s="23">
        <v>15</v>
      </c>
      <c r="B97" s="34" t="str">
        <f>IFERROR(INDEX(DinamicaMes!$F$2:$I$101,MATCH(LARGE(DinamicaMes!$H$2:$H$101,ResMes!$A25),DinamicaMes!$H$2:$H$101,0),1),"")</f>
        <v/>
      </c>
      <c r="C97" s="40" t="str">
        <f>IF($B97="","",IFERROR(SUMIFS(tbLancamentoAtrasos[Qde Horas],tbLancamentoAtrasos[Posto de Serviço],$B97,tbLancamentoAtrasos[Data],"="&amp;C$9),0))</f>
        <v/>
      </c>
      <c r="D97" s="40" t="str">
        <f>IF($B97="","",IFERROR(SUMIFS(tbLancamentoAtrasos[Qde Horas],tbLancamentoAtrasos[Posto de Serviço],$B97,tbLancamentoAtrasos[Data],"="&amp;D$9),0))</f>
        <v/>
      </c>
      <c r="E97" s="40" t="str">
        <f>IF($B97="","",IFERROR(SUMIFS(tbLancamentoAtrasos[Qde Horas],tbLancamentoAtrasos[Posto de Serviço],$B97,tbLancamentoAtrasos[Data],"="&amp;E$9),0))</f>
        <v/>
      </c>
      <c r="F97" s="40" t="str">
        <f>IF($B97="","",IFERROR(SUMIFS(tbLancamentoAtrasos[Qde Horas],tbLancamentoAtrasos[Posto de Serviço],$B97,tbLancamentoAtrasos[Data],"="&amp;F$9),0))</f>
        <v/>
      </c>
      <c r="G97" s="40" t="str">
        <f>IF($B97="","",IFERROR(SUMIFS(tbLancamentoAtrasos[Qde Horas],tbLancamentoAtrasos[Posto de Serviço],$B97,tbLancamentoAtrasos[Data],"="&amp;G$9),0))</f>
        <v/>
      </c>
      <c r="H97" s="40" t="str">
        <f>IF($B97="","",IFERROR(SUMIFS(tbLancamentoAtrasos[Qde Horas],tbLancamentoAtrasos[Posto de Serviço],$B97,tbLancamentoAtrasos[Data],"="&amp;H$9),0))</f>
        <v/>
      </c>
      <c r="I97" s="40" t="str">
        <f>IF($B97="","",IFERROR(SUMIFS(tbLancamentoAtrasos[Qde Horas],tbLancamentoAtrasos[Posto de Serviço],$B97,tbLancamentoAtrasos[Data],"="&amp;I$9),0))</f>
        <v/>
      </c>
      <c r="J97" s="40" t="str">
        <f>IF($B97="","",IFERROR(SUMIFS(tbLancamentoAtrasos[Qde Horas],tbLancamentoAtrasos[Posto de Serviço],$B97,tbLancamentoAtrasos[Data],"="&amp;J$9),0))</f>
        <v/>
      </c>
      <c r="K97" s="40" t="str">
        <f>IF($B97="","",IFERROR(SUMIFS(tbLancamentoAtrasos[Qde Horas],tbLancamentoAtrasos[Posto de Serviço],$B97,tbLancamentoAtrasos[Data],"="&amp;K$9),0))</f>
        <v/>
      </c>
      <c r="L97" s="40" t="str">
        <f>IF($B97="","",IFERROR(SUMIFS(tbLancamentoAtrasos[Qde Horas],tbLancamentoAtrasos[Posto de Serviço],$B97,tbLancamentoAtrasos[Data],"="&amp;L$9),0))</f>
        <v/>
      </c>
      <c r="M97" s="40" t="str">
        <f>IF($B97="","",IFERROR(SUMIFS(tbLancamentoAtrasos[Qde Horas],tbLancamentoAtrasos[Posto de Serviço],$B97,tbLancamentoAtrasos[Data],"="&amp;M$9),0))</f>
        <v/>
      </c>
      <c r="N97" s="40" t="str">
        <f>IF($B97="","",IFERROR(SUMIFS(tbLancamentoAtrasos[Qde Horas],tbLancamentoAtrasos[Posto de Serviço],$B97,tbLancamentoAtrasos[Data],"="&amp;N$9),0))</f>
        <v/>
      </c>
      <c r="O97" s="40" t="str">
        <f>IF($B97="","",IFERROR(SUMIFS(tbLancamentoAtrasos[Qde Horas],tbLancamentoAtrasos[Posto de Serviço],$B97,tbLancamentoAtrasos[Data],"="&amp;O$9),0))</f>
        <v/>
      </c>
      <c r="P97" s="40" t="str">
        <f>IF($B97="","",IFERROR(SUMIFS(tbLancamentoAtrasos[Qde Horas],tbLancamentoAtrasos[Posto de Serviço],$B97,tbLancamentoAtrasos[Data],"="&amp;P$9),0))</f>
        <v/>
      </c>
      <c r="Q97" s="40" t="str">
        <f>IF($B97="","",IFERROR(SUMIFS(tbLancamentoAtrasos[Qde Horas],tbLancamentoAtrasos[Posto de Serviço],$B97,tbLancamentoAtrasos[Data],"="&amp;Q$9),0))</f>
        <v/>
      </c>
      <c r="R97" s="40" t="str">
        <f>IF($B97="","",IFERROR(SUMIFS(tbLancamentoAtrasos[Qde Horas],tbLancamentoAtrasos[Posto de Serviço],$B97,tbLancamentoAtrasos[Data],"="&amp;R$9),0))</f>
        <v/>
      </c>
      <c r="S97" s="40" t="str">
        <f>IF($B97="","",IFERROR(SUMIFS(tbLancamentoAtrasos[Qde Horas],tbLancamentoAtrasos[Posto de Serviço],$B97,tbLancamentoAtrasos[Data],"="&amp;S$9),0))</f>
        <v/>
      </c>
      <c r="T97" s="40" t="str">
        <f>IF($B97="","",IFERROR(SUMIFS(tbLancamentoAtrasos[Qde Horas],tbLancamentoAtrasos[Posto de Serviço],$B97,tbLancamentoAtrasos[Data],"="&amp;T$9),0))</f>
        <v/>
      </c>
      <c r="U97" s="40" t="str">
        <f>IF($B97="","",IFERROR(SUMIFS(tbLancamentoAtrasos[Qde Horas],tbLancamentoAtrasos[Posto de Serviço],$B97,tbLancamentoAtrasos[Data],"="&amp;U$9),0))</f>
        <v/>
      </c>
      <c r="V97" s="40" t="str">
        <f>IF($B97="","",IFERROR(SUMIFS(tbLancamentoAtrasos[Qde Horas],tbLancamentoAtrasos[Posto de Serviço],$B97,tbLancamentoAtrasos[Data],"="&amp;V$9),0))</f>
        <v/>
      </c>
      <c r="W97" s="40" t="str">
        <f>IF($B97="","",IFERROR(SUMIFS(tbLancamentoAtrasos[Qde Horas],tbLancamentoAtrasos[Posto de Serviço],$B97,tbLancamentoAtrasos[Data],"="&amp;W$9),0))</f>
        <v/>
      </c>
      <c r="X97" s="40" t="str">
        <f>IF($B97="","",IFERROR(SUMIFS(tbLancamentoAtrasos[Qde Horas],tbLancamentoAtrasos[Posto de Serviço],$B97,tbLancamentoAtrasos[Data],"="&amp;X$9),0))</f>
        <v/>
      </c>
      <c r="Y97" s="40" t="str">
        <f>IF($B97="","",IFERROR(SUMIFS(tbLancamentoAtrasos[Qde Horas],tbLancamentoAtrasos[Posto de Serviço],$B97,tbLancamentoAtrasos[Data],"="&amp;Y$9),0))</f>
        <v/>
      </c>
      <c r="Z97" s="40" t="str">
        <f>IF($B97="","",IFERROR(SUMIFS(tbLancamentoAtrasos[Qde Horas],tbLancamentoAtrasos[Posto de Serviço],$B97,tbLancamentoAtrasos[Data],"="&amp;Z$9),0))</f>
        <v/>
      </c>
      <c r="AA97" s="40" t="str">
        <f>IF($B97="","",IFERROR(SUMIFS(tbLancamentoAtrasos[Qde Horas],tbLancamentoAtrasos[Posto de Serviço],$B97,tbLancamentoAtrasos[Data],"="&amp;AA$9),0))</f>
        <v/>
      </c>
      <c r="AB97" s="40" t="str">
        <f>IF($B97="","",IFERROR(SUMIFS(tbLancamentoAtrasos[Qde Horas],tbLancamentoAtrasos[Posto de Serviço],$B97,tbLancamentoAtrasos[Data],"="&amp;AB$9),0))</f>
        <v/>
      </c>
      <c r="AC97" s="40" t="str">
        <f>IF($B97="","",IFERROR(SUMIFS(tbLancamentoAtrasos[Qde Horas],tbLancamentoAtrasos[Posto de Serviço],$B97,tbLancamentoAtrasos[Data],"="&amp;AC$9),0))</f>
        <v/>
      </c>
      <c r="AD97" s="40" t="str">
        <f>IF($B97="","",IFERROR(SUMIFS(tbLancamentoAtrasos[Qde Horas],tbLancamentoAtrasos[Posto de Serviço],$B97,tbLancamentoAtrasos[Data],"="&amp;AD$9),0))</f>
        <v/>
      </c>
      <c r="AE97" s="40" t="str">
        <f>IF($B97="","",IFERROR(SUMIFS(tbLancamentoAtrasos[Qde Horas],tbLancamentoAtrasos[Posto de Serviço],$B97,tbLancamentoAtrasos[Data],"="&amp;AE$9),0))</f>
        <v/>
      </c>
      <c r="AF97" s="40" t="str">
        <f>IF($B97="","",IFERROR(SUMIFS(tbLancamentoAtrasos[Qde Horas],tbLancamentoAtrasos[Posto de Serviço],$B97,tbLancamentoAtrasos[Data],"="&amp;AF$9),0))</f>
        <v/>
      </c>
      <c r="AG97" s="40" t="str">
        <f>IF($B97="","",IFERROR(SUMIFS(tbLancamentoAtrasos[Qde Horas],tbLancamentoAtrasos[Posto de Serviço],$B97,tbLancamentoAtrasos[Data],"="&amp;AG$9),0))</f>
        <v/>
      </c>
    </row>
    <row r="98" spans="1:33" ht="20.100000000000001" customHeight="1" x14ac:dyDescent="0.25"/>
    <row r="99" spans="1:33" ht="20.100000000000001" customHeight="1" x14ac:dyDescent="0.25">
      <c r="B99" s="28" t="str">
        <f>IF(SUM(C101:AG115)=0,"Não houve faltas em "&amp;$J$6&amp;" de "&amp;$C$6,"Os 15 postos de serviço com mais horas de saída antecipada em "&amp;$J$6&amp;" de "&amp;$C$6)</f>
        <v>Os 15 postos de serviço com mais horas de saída antecipada em Maio de 2023</v>
      </c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</row>
    <row r="100" spans="1:33" ht="20.100000000000001" customHeight="1" x14ac:dyDescent="0.25">
      <c r="B100" s="32" t="s">
        <v>4</v>
      </c>
      <c r="C100" s="33">
        <v>1</v>
      </c>
      <c r="D100" s="33">
        <v>2</v>
      </c>
      <c r="E100" s="33">
        <v>3</v>
      </c>
      <c r="F100" s="33">
        <v>4</v>
      </c>
      <c r="G100" s="33">
        <v>5</v>
      </c>
      <c r="H100" s="33">
        <v>6</v>
      </c>
      <c r="I100" s="33">
        <v>7</v>
      </c>
      <c r="J100" s="33">
        <v>8</v>
      </c>
      <c r="K100" s="33">
        <v>9</v>
      </c>
      <c r="L100" s="33">
        <v>10</v>
      </c>
      <c r="M100" s="33">
        <v>11</v>
      </c>
      <c r="N100" s="33">
        <v>12</v>
      </c>
      <c r="O100" s="33">
        <v>13</v>
      </c>
      <c r="P100" s="33">
        <v>14</v>
      </c>
      <c r="Q100" s="33">
        <v>15</v>
      </c>
      <c r="R100" s="33">
        <v>16</v>
      </c>
      <c r="S100" s="33">
        <v>17</v>
      </c>
      <c r="T100" s="33">
        <v>18</v>
      </c>
      <c r="U100" s="33">
        <v>19</v>
      </c>
      <c r="V100" s="33">
        <v>20</v>
      </c>
      <c r="W100" s="33">
        <v>21</v>
      </c>
      <c r="X100" s="33">
        <v>22</v>
      </c>
      <c r="Y100" s="33">
        <v>23</v>
      </c>
      <c r="Z100" s="33">
        <v>24</v>
      </c>
      <c r="AA100" s="33">
        <v>25</v>
      </c>
      <c r="AB100" s="33">
        <v>26</v>
      </c>
      <c r="AC100" s="33">
        <v>27</v>
      </c>
      <c r="AD100" s="33">
        <v>28</v>
      </c>
      <c r="AE100" s="33">
        <v>29</v>
      </c>
      <c r="AF100" s="33">
        <v>30</v>
      </c>
      <c r="AG100" s="33">
        <v>31</v>
      </c>
    </row>
    <row r="101" spans="1:33" ht="20.100000000000001" customHeight="1" x14ac:dyDescent="0.25">
      <c r="A101" s="23">
        <v>1</v>
      </c>
      <c r="B101" s="34" t="str">
        <f>IFERROR(INDEX(DinamicaMes!$F$2:$I$101,MATCH(LARGE(DinamicaMes!$I$2:$I$101,ResMes!$A11),DinamicaMes!$I$2:$I$101,0),1),"")</f>
        <v>Empresa de Teste AS</v>
      </c>
      <c r="C101" s="40">
        <f>IF($B101="","",IFERROR(SUMIFS(tbLancamentoAntecipada[Qde Horas],tbLancamentoAntecipada[Posto de Serviço],$B101,tbLancamentoAntecipada[Data],"="&amp;C$9),0))</f>
        <v>0</v>
      </c>
      <c r="D101" s="40">
        <f>IF($B101="","",IFERROR(SUMIFS(tbLancamentoAntecipada[Qde Horas],tbLancamentoAntecipada[Posto de Serviço],$B101,tbLancamentoAntecipada[Data],"="&amp;D$9),0))</f>
        <v>0</v>
      </c>
      <c r="E101" s="40">
        <f>IF($B101="","",IFERROR(SUMIFS(tbLancamentoAntecipada[Qde Horas],tbLancamentoAntecipada[Posto de Serviço],$B101,tbLancamentoAntecipada[Data],"="&amp;E$9),0))</f>
        <v>0</v>
      </c>
      <c r="F101" s="40">
        <f>IF($B101="","",IFERROR(SUMIFS(tbLancamentoAntecipada[Qde Horas],tbLancamentoAntecipada[Posto de Serviço],$B101,tbLancamentoAntecipada[Data],"="&amp;F$9),0))</f>
        <v>0</v>
      </c>
      <c r="G101" s="40">
        <f>IF($B101="","",IFERROR(SUMIFS(tbLancamentoAntecipada[Qde Horas],tbLancamentoAntecipada[Posto de Serviço],$B101,tbLancamentoAntecipada[Data],"="&amp;G$9),0))</f>
        <v>0</v>
      </c>
      <c r="H101" s="40">
        <f>IF($B101="","",IFERROR(SUMIFS(tbLancamentoAntecipada[Qde Horas],tbLancamentoAntecipada[Posto de Serviço],$B101,tbLancamentoAntecipada[Data],"="&amp;H$9),0))</f>
        <v>0</v>
      </c>
      <c r="I101" s="40">
        <f>IF($B101="","",IFERROR(SUMIFS(tbLancamentoAntecipada[Qde Horas],tbLancamentoAntecipada[Posto de Serviço],$B101,tbLancamentoAntecipada[Data],"="&amp;I$9),0))</f>
        <v>0</v>
      </c>
      <c r="J101" s="40">
        <f>IF($B101="","",IFERROR(SUMIFS(tbLancamentoAntecipada[Qde Horas],tbLancamentoAntecipada[Posto de Serviço],$B101,tbLancamentoAntecipada[Data],"="&amp;J$9),0))</f>
        <v>0</v>
      </c>
      <c r="K101" s="40">
        <f>IF($B101="","",IFERROR(SUMIFS(tbLancamentoAntecipada[Qde Horas],tbLancamentoAntecipada[Posto de Serviço],$B101,tbLancamentoAntecipada[Data],"="&amp;K$9),0))</f>
        <v>0</v>
      </c>
      <c r="L101" s="40">
        <f>IF($B101="","",IFERROR(SUMIFS(tbLancamentoAntecipada[Qde Horas],tbLancamentoAntecipada[Posto de Serviço],$B101,tbLancamentoAntecipada[Data],"="&amp;L$9),0))</f>
        <v>0</v>
      </c>
      <c r="M101" s="40">
        <f>IF($B101="","",IFERROR(SUMIFS(tbLancamentoAntecipada[Qde Horas],tbLancamentoAntecipada[Posto de Serviço],$B101,tbLancamentoAntecipada[Data],"="&amp;M$9),0))</f>
        <v>0</v>
      </c>
      <c r="N101" s="40">
        <f>IF($B101="","",IFERROR(SUMIFS(tbLancamentoAntecipada[Qde Horas],tbLancamentoAntecipada[Posto de Serviço],$B101,tbLancamentoAntecipada[Data],"="&amp;N$9),0))</f>
        <v>0</v>
      </c>
      <c r="O101" s="40">
        <f>IF($B101="","",IFERROR(SUMIFS(tbLancamentoAntecipada[Qde Horas],tbLancamentoAntecipada[Posto de Serviço],$B101,tbLancamentoAntecipada[Data],"="&amp;O$9),0))</f>
        <v>0</v>
      </c>
      <c r="P101" s="40">
        <f>IF($B101="","",IFERROR(SUMIFS(tbLancamentoAntecipada[Qde Horas],tbLancamentoAntecipada[Posto de Serviço],$B101,tbLancamentoAntecipada[Data],"="&amp;P$9),0))</f>
        <v>0</v>
      </c>
      <c r="Q101" s="40">
        <f>IF($B101="","",IFERROR(SUMIFS(tbLancamentoAntecipada[Qde Horas],tbLancamentoAntecipada[Posto de Serviço],$B101,tbLancamentoAntecipada[Data],"="&amp;Q$9),0))</f>
        <v>0</v>
      </c>
      <c r="R101" s="40">
        <f>IF($B101="","",IFERROR(SUMIFS(tbLancamentoAntecipada[Qde Horas],tbLancamentoAntecipada[Posto de Serviço],$B101,tbLancamentoAntecipada[Data],"="&amp;R$9),0))</f>
        <v>0</v>
      </c>
      <c r="S101" s="40">
        <f>IF($B101="","",IFERROR(SUMIFS(tbLancamentoAntecipada[Qde Horas],tbLancamentoAntecipada[Posto de Serviço],$B101,tbLancamentoAntecipada[Data],"="&amp;S$9),0))</f>
        <v>1</v>
      </c>
      <c r="T101" s="40">
        <f>IF($B101="","",IFERROR(SUMIFS(tbLancamentoAntecipada[Qde Horas],tbLancamentoAntecipada[Posto de Serviço],$B101,tbLancamentoAntecipada[Data],"="&amp;T$9),0))</f>
        <v>0</v>
      </c>
      <c r="U101" s="40">
        <f>IF($B101="","",IFERROR(SUMIFS(tbLancamentoAntecipada[Qde Horas],tbLancamentoAntecipada[Posto de Serviço],$B101,tbLancamentoAntecipada[Data],"="&amp;U$9),0))</f>
        <v>0</v>
      </c>
      <c r="V101" s="40">
        <f>IF($B101="","",IFERROR(SUMIFS(tbLancamentoAntecipada[Qde Horas],tbLancamentoAntecipada[Posto de Serviço],$B101,tbLancamentoAntecipada[Data],"="&amp;V$9),0))</f>
        <v>0</v>
      </c>
      <c r="W101" s="40">
        <f>IF($B101="","",IFERROR(SUMIFS(tbLancamentoAntecipada[Qde Horas],tbLancamentoAntecipada[Posto de Serviço],$B101,tbLancamentoAntecipada[Data],"="&amp;W$9),0))</f>
        <v>0</v>
      </c>
      <c r="X101" s="40">
        <f>IF($B101="","",IFERROR(SUMIFS(tbLancamentoAntecipada[Qde Horas],tbLancamentoAntecipada[Posto de Serviço],$B101,tbLancamentoAntecipada[Data],"="&amp;X$9),0))</f>
        <v>0</v>
      </c>
      <c r="Y101" s="40">
        <f>IF($B101="","",IFERROR(SUMIFS(tbLancamentoAntecipada[Qde Horas],tbLancamentoAntecipada[Posto de Serviço],$B101,tbLancamentoAntecipada[Data],"="&amp;Y$9),0))</f>
        <v>0</v>
      </c>
      <c r="Z101" s="40">
        <f>IF($B101="","",IFERROR(SUMIFS(tbLancamentoAntecipada[Qde Horas],tbLancamentoAntecipada[Posto de Serviço],$B101,tbLancamentoAntecipada[Data],"="&amp;Z$9),0))</f>
        <v>0</v>
      </c>
      <c r="AA101" s="40">
        <f>IF($B101="","",IFERROR(SUMIFS(tbLancamentoAntecipada[Qde Horas],tbLancamentoAntecipada[Posto de Serviço],$B101,tbLancamentoAntecipada[Data],"="&amp;AA$9),0))</f>
        <v>0</v>
      </c>
      <c r="AB101" s="40">
        <f>IF($B101="","",IFERROR(SUMIFS(tbLancamentoAntecipada[Qde Horas],tbLancamentoAntecipada[Posto de Serviço],$B101,tbLancamentoAntecipada[Data],"="&amp;AB$9),0))</f>
        <v>0</v>
      </c>
      <c r="AC101" s="40">
        <f>IF($B101="","",IFERROR(SUMIFS(tbLancamentoAntecipada[Qde Horas],tbLancamentoAntecipada[Posto de Serviço],$B101,tbLancamentoAntecipada[Data],"="&amp;AC$9),0))</f>
        <v>0</v>
      </c>
      <c r="AD101" s="40">
        <f>IF($B101="","",IFERROR(SUMIFS(tbLancamentoAntecipada[Qde Horas],tbLancamentoAntecipada[Posto de Serviço],$B101,tbLancamentoAntecipada[Data],"="&amp;AD$9),0))</f>
        <v>0</v>
      </c>
      <c r="AE101" s="40">
        <f>IF($B101="","",IFERROR(SUMIFS(tbLancamentoAntecipada[Qde Horas],tbLancamentoAntecipada[Posto de Serviço],$B101,tbLancamentoAntecipada[Data],"="&amp;AE$9),0))</f>
        <v>0</v>
      </c>
      <c r="AF101" s="40">
        <f>IF($B101="","",IFERROR(SUMIFS(tbLancamentoAntecipada[Qde Horas],tbLancamentoAntecipada[Posto de Serviço],$B101,tbLancamentoAntecipada[Data],"="&amp;AF$9),0))</f>
        <v>0</v>
      </c>
      <c r="AG101" s="40">
        <f>IF($B101="","",IFERROR(SUMIFS(tbLancamentoAntecipada[Qde Horas],tbLancamentoAntecipada[Posto de Serviço],$B101,tbLancamentoAntecipada[Data],"="&amp;AG$9),0))</f>
        <v>0</v>
      </c>
    </row>
    <row r="102" spans="1:33" ht="20.100000000000001" customHeight="1" x14ac:dyDescent="0.25">
      <c r="A102" s="23">
        <v>2</v>
      </c>
      <c r="B102" s="34" t="str">
        <f>IFERROR(INDEX(DinamicaMes!$F$2:$I$101,MATCH(LARGE(DinamicaMes!$I$2:$I$101,ResMes!$A12),DinamicaMes!$I$2:$I$101,0),1),"")</f>
        <v/>
      </c>
      <c r="C102" s="40" t="str">
        <f>IF($B102="","",IFERROR(SUMIFS(tbLancamentoAntecipada[Qde Horas],tbLancamentoAntecipada[Posto de Serviço],$B102,tbLancamentoAntecipada[Data],"="&amp;C$9),0))</f>
        <v/>
      </c>
      <c r="D102" s="40" t="str">
        <f>IF($B102="","",IFERROR(SUMIFS(tbLancamentoAntecipada[Qde Horas],tbLancamentoAntecipada[Posto de Serviço],$B102,tbLancamentoAntecipada[Data],"="&amp;D$9),0))</f>
        <v/>
      </c>
      <c r="E102" s="40" t="str">
        <f>IF($B102="","",IFERROR(SUMIFS(tbLancamentoAntecipada[Qde Horas],tbLancamentoAntecipada[Posto de Serviço],$B102,tbLancamentoAntecipada[Data],"="&amp;E$9),0))</f>
        <v/>
      </c>
      <c r="F102" s="40" t="str">
        <f>IF($B102="","",IFERROR(SUMIFS(tbLancamentoAntecipada[Qde Horas],tbLancamentoAntecipada[Posto de Serviço],$B102,tbLancamentoAntecipada[Data],"="&amp;F$9),0))</f>
        <v/>
      </c>
      <c r="G102" s="40" t="str">
        <f>IF($B102="","",IFERROR(SUMIFS(tbLancamentoAntecipada[Qde Horas],tbLancamentoAntecipada[Posto de Serviço],$B102,tbLancamentoAntecipada[Data],"="&amp;G$9),0))</f>
        <v/>
      </c>
      <c r="H102" s="40" t="str">
        <f>IF($B102="","",IFERROR(SUMIFS(tbLancamentoAntecipada[Qde Horas],tbLancamentoAntecipada[Posto de Serviço],$B102,tbLancamentoAntecipada[Data],"="&amp;H$9),0))</f>
        <v/>
      </c>
      <c r="I102" s="40" t="str">
        <f>IF($B102="","",IFERROR(SUMIFS(tbLancamentoAntecipada[Qde Horas],tbLancamentoAntecipada[Posto de Serviço],$B102,tbLancamentoAntecipada[Data],"="&amp;I$9),0))</f>
        <v/>
      </c>
      <c r="J102" s="40" t="str">
        <f>IF($B102="","",IFERROR(SUMIFS(tbLancamentoAntecipada[Qde Horas],tbLancamentoAntecipada[Posto de Serviço],$B102,tbLancamentoAntecipada[Data],"="&amp;J$9),0))</f>
        <v/>
      </c>
      <c r="K102" s="40" t="str">
        <f>IF($B102="","",IFERROR(SUMIFS(tbLancamentoAntecipada[Qde Horas],tbLancamentoAntecipada[Posto de Serviço],$B102,tbLancamentoAntecipada[Data],"="&amp;K$9),0))</f>
        <v/>
      </c>
      <c r="L102" s="40" t="str">
        <f>IF($B102="","",IFERROR(SUMIFS(tbLancamentoAntecipada[Qde Horas],tbLancamentoAntecipada[Posto de Serviço],$B102,tbLancamentoAntecipada[Data],"="&amp;L$9),0))</f>
        <v/>
      </c>
      <c r="M102" s="40" t="str">
        <f>IF($B102="","",IFERROR(SUMIFS(tbLancamentoAntecipada[Qde Horas],tbLancamentoAntecipada[Posto de Serviço],$B102,tbLancamentoAntecipada[Data],"="&amp;M$9),0))</f>
        <v/>
      </c>
      <c r="N102" s="40" t="str">
        <f>IF($B102="","",IFERROR(SUMIFS(tbLancamentoAntecipada[Qde Horas],tbLancamentoAntecipada[Posto de Serviço],$B102,tbLancamentoAntecipada[Data],"="&amp;N$9),0))</f>
        <v/>
      </c>
      <c r="O102" s="40" t="str">
        <f>IF($B102="","",IFERROR(SUMIFS(tbLancamentoAntecipada[Qde Horas],tbLancamentoAntecipada[Posto de Serviço],$B102,tbLancamentoAntecipada[Data],"="&amp;O$9),0))</f>
        <v/>
      </c>
      <c r="P102" s="40" t="str">
        <f>IF($B102="","",IFERROR(SUMIFS(tbLancamentoAntecipada[Qde Horas],tbLancamentoAntecipada[Posto de Serviço],$B102,tbLancamentoAntecipada[Data],"="&amp;P$9),0))</f>
        <v/>
      </c>
      <c r="Q102" s="40" t="str">
        <f>IF($B102="","",IFERROR(SUMIFS(tbLancamentoAntecipada[Qde Horas],tbLancamentoAntecipada[Posto de Serviço],$B102,tbLancamentoAntecipada[Data],"="&amp;Q$9),0))</f>
        <v/>
      </c>
      <c r="R102" s="40" t="str">
        <f>IF($B102="","",IFERROR(SUMIFS(tbLancamentoAntecipada[Qde Horas],tbLancamentoAntecipada[Posto de Serviço],$B102,tbLancamentoAntecipada[Data],"="&amp;R$9),0))</f>
        <v/>
      </c>
      <c r="S102" s="40" t="str">
        <f>IF($B102="","",IFERROR(SUMIFS(tbLancamentoAntecipada[Qde Horas],tbLancamentoAntecipada[Posto de Serviço],$B102,tbLancamentoAntecipada[Data],"="&amp;S$9),0))</f>
        <v/>
      </c>
      <c r="T102" s="40" t="str">
        <f>IF($B102="","",IFERROR(SUMIFS(tbLancamentoAntecipada[Qde Horas],tbLancamentoAntecipada[Posto de Serviço],$B102,tbLancamentoAntecipada[Data],"="&amp;T$9),0))</f>
        <v/>
      </c>
      <c r="U102" s="40" t="str">
        <f>IF($B102="","",IFERROR(SUMIFS(tbLancamentoAntecipada[Qde Horas],tbLancamentoAntecipada[Posto de Serviço],$B102,tbLancamentoAntecipada[Data],"="&amp;U$9),0))</f>
        <v/>
      </c>
      <c r="V102" s="40" t="str">
        <f>IF($B102="","",IFERROR(SUMIFS(tbLancamentoAntecipada[Qde Horas],tbLancamentoAntecipada[Posto de Serviço],$B102,tbLancamentoAntecipada[Data],"="&amp;V$9),0))</f>
        <v/>
      </c>
      <c r="W102" s="40" t="str">
        <f>IF($B102="","",IFERROR(SUMIFS(tbLancamentoAntecipada[Qde Horas],tbLancamentoAntecipada[Posto de Serviço],$B102,tbLancamentoAntecipada[Data],"="&amp;W$9),0))</f>
        <v/>
      </c>
      <c r="X102" s="40" t="str">
        <f>IF($B102="","",IFERROR(SUMIFS(tbLancamentoAntecipada[Qde Horas],tbLancamentoAntecipada[Posto de Serviço],$B102,tbLancamentoAntecipada[Data],"="&amp;X$9),0))</f>
        <v/>
      </c>
      <c r="Y102" s="40" t="str">
        <f>IF($B102="","",IFERROR(SUMIFS(tbLancamentoAntecipada[Qde Horas],tbLancamentoAntecipada[Posto de Serviço],$B102,tbLancamentoAntecipada[Data],"="&amp;Y$9),0))</f>
        <v/>
      </c>
      <c r="Z102" s="40" t="str">
        <f>IF($B102="","",IFERROR(SUMIFS(tbLancamentoAntecipada[Qde Horas],tbLancamentoAntecipada[Posto de Serviço],$B102,tbLancamentoAntecipada[Data],"="&amp;Z$9),0))</f>
        <v/>
      </c>
      <c r="AA102" s="40" t="str">
        <f>IF($B102="","",IFERROR(SUMIFS(tbLancamentoAntecipada[Qde Horas],tbLancamentoAntecipada[Posto de Serviço],$B102,tbLancamentoAntecipada[Data],"="&amp;AA$9),0))</f>
        <v/>
      </c>
      <c r="AB102" s="40" t="str">
        <f>IF($B102="","",IFERROR(SUMIFS(tbLancamentoAntecipada[Qde Horas],tbLancamentoAntecipada[Posto de Serviço],$B102,tbLancamentoAntecipada[Data],"="&amp;AB$9),0))</f>
        <v/>
      </c>
      <c r="AC102" s="40" t="str">
        <f>IF($B102="","",IFERROR(SUMIFS(tbLancamentoAntecipada[Qde Horas],tbLancamentoAntecipada[Posto de Serviço],$B102,tbLancamentoAntecipada[Data],"="&amp;AC$9),0))</f>
        <v/>
      </c>
      <c r="AD102" s="40" t="str">
        <f>IF($B102="","",IFERROR(SUMIFS(tbLancamentoAntecipada[Qde Horas],tbLancamentoAntecipada[Posto de Serviço],$B102,tbLancamentoAntecipada[Data],"="&amp;AD$9),0))</f>
        <v/>
      </c>
      <c r="AE102" s="40" t="str">
        <f>IF($B102="","",IFERROR(SUMIFS(tbLancamentoAntecipada[Qde Horas],tbLancamentoAntecipada[Posto de Serviço],$B102,tbLancamentoAntecipada[Data],"="&amp;AE$9),0))</f>
        <v/>
      </c>
      <c r="AF102" s="40" t="str">
        <f>IF($B102="","",IFERROR(SUMIFS(tbLancamentoAntecipada[Qde Horas],tbLancamentoAntecipada[Posto de Serviço],$B102,tbLancamentoAntecipada[Data],"="&amp;AF$9),0))</f>
        <v/>
      </c>
      <c r="AG102" s="40" t="str">
        <f>IF($B102="","",IFERROR(SUMIFS(tbLancamentoAntecipada[Qde Horas],tbLancamentoAntecipada[Posto de Serviço],$B102,tbLancamentoAntecipada[Data],"="&amp;AG$9),0))</f>
        <v/>
      </c>
    </row>
    <row r="103" spans="1:33" ht="20.100000000000001" customHeight="1" x14ac:dyDescent="0.25">
      <c r="A103" s="23">
        <v>3</v>
      </c>
      <c r="B103" s="34" t="str">
        <f>IFERROR(INDEX(DinamicaMes!$F$2:$I$101,MATCH(LARGE(DinamicaMes!$I$2:$I$101,ResMes!$A13),DinamicaMes!$I$2:$I$101,0),1),"")</f>
        <v/>
      </c>
      <c r="C103" s="40" t="str">
        <f>IF($B103="","",IFERROR(SUMIFS(tbLancamentoAntecipada[Qde Horas],tbLancamentoAntecipada[Posto de Serviço],$B103,tbLancamentoAntecipada[Data],"="&amp;C$9),0))</f>
        <v/>
      </c>
      <c r="D103" s="40" t="str">
        <f>IF($B103="","",IFERROR(SUMIFS(tbLancamentoAntecipada[Qde Horas],tbLancamentoAntecipada[Posto de Serviço],$B103,tbLancamentoAntecipada[Data],"="&amp;D$9),0))</f>
        <v/>
      </c>
      <c r="E103" s="40" t="str">
        <f>IF($B103="","",IFERROR(SUMIFS(tbLancamentoAntecipada[Qde Horas],tbLancamentoAntecipada[Posto de Serviço],$B103,tbLancamentoAntecipada[Data],"="&amp;E$9),0))</f>
        <v/>
      </c>
      <c r="F103" s="40" t="str">
        <f>IF($B103="","",IFERROR(SUMIFS(tbLancamentoAntecipada[Qde Horas],tbLancamentoAntecipada[Posto de Serviço],$B103,tbLancamentoAntecipada[Data],"="&amp;F$9),0))</f>
        <v/>
      </c>
      <c r="G103" s="40" t="str">
        <f>IF($B103="","",IFERROR(SUMIFS(tbLancamentoAntecipada[Qde Horas],tbLancamentoAntecipada[Posto de Serviço],$B103,tbLancamentoAntecipada[Data],"="&amp;G$9),0))</f>
        <v/>
      </c>
      <c r="H103" s="40" t="str">
        <f>IF($B103="","",IFERROR(SUMIFS(tbLancamentoAntecipada[Qde Horas],tbLancamentoAntecipada[Posto de Serviço],$B103,tbLancamentoAntecipada[Data],"="&amp;H$9),0))</f>
        <v/>
      </c>
      <c r="I103" s="40" t="str">
        <f>IF($B103="","",IFERROR(SUMIFS(tbLancamentoAntecipada[Qde Horas],tbLancamentoAntecipada[Posto de Serviço],$B103,tbLancamentoAntecipada[Data],"="&amp;I$9),0))</f>
        <v/>
      </c>
      <c r="J103" s="40" t="str">
        <f>IF($B103="","",IFERROR(SUMIFS(tbLancamentoAntecipada[Qde Horas],tbLancamentoAntecipada[Posto de Serviço],$B103,tbLancamentoAntecipada[Data],"="&amp;J$9),0))</f>
        <v/>
      </c>
      <c r="K103" s="40" t="str">
        <f>IF($B103="","",IFERROR(SUMIFS(tbLancamentoAntecipada[Qde Horas],tbLancamentoAntecipada[Posto de Serviço],$B103,tbLancamentoAntecipada[Data],"="&amp;K$9),0))</f>
        <v/>
      </c>
      <c r="L103" s="40" t="str">
        <f>IF($B103="","",IFERROR(SUMIFS(tbLancamentoAntecipada[Qde Horas],tbLancamentoAntecipada[Posto de Serviço],$B103,tbLancamentoAntecipada[Data],"="&amp;L$9),0))</f>
        <v/>
      </c>
      <c r="M103" s="40" t="str">
        <f>IF($B103="","",IFERROR(SUMIFS(tbLancamentoAntecipada[Qde Horas],tbLancamentoAntecipada[Posto de Serviço],$B103,tbLancamentoAntecipada[Data],"="&amp;M$9),0))</f>
        <v/>
      </c>
      <c r="N103" s="40" t="str">
        <f>IF($B103="","",IFERROR(SUMIFS(tbLancamentoAntecipada[Qde Horas],tbLancamentoAntecipada[Posto de Serviço],$B103,tbLancamentoAntecipada[Data],"="&amp;N$9),0))</f>
        <v/>
      </c>
      <c r="O103" s="40" t="str">
        <f>IF($B103="","",IFERROR(SUMIFS(tbLancamentoAntecipada[Qde Horas],tbLancamentoAntecipada[Posto de Serviço],$B103,tbLancamentoAntecipada[Data],"="&amp;O$9),0))</f>
        <v/>
      </c>
      <c r="P103" s="40" t="str">
        <f>IF($B103="","",IFERROR(SUMIFS(tbLancamentoAntecipada[Qde Horas],tbLancamentoAntecipada[Posto de Serviço],$B103,tbLancamentoAntecipada[Data],"="&amp;P$9),0))</f>
        <v/>
      </c>
      <c r="Q103" s="40" t="str">
        <f>IF($B103="","",IFERROR(SUMIFS(tbLancamentoAntecipada[Qde Horas],tbLancamentoAntecipada[Posto de Serviço],$B103,tbLancamentoAntecipada[Data],"="&amp;Q$9),0))</f>
        <v/>
      </c>
      <c r="R103" s="40" t="str">
        <f>IF($B103="","",IFERROR(SUMIFS(tbLancamentoAntecipada[Qde Horas],tbLancamentoAntecipada[Posto de Serviço],$B103,tbLancamentoAntecipada[Data],"="&amp;R$9),0))</f>
        <v/>
      </c>
      <c r="S103" s="40" t="str">
        <f>IF($B103="","",IFERROR(SUMIFS(tbLancamentoAntecipada[Qde Horas],tbLancamentoAntecipada[Posto de Serviço],$B103,tbLancamentoAntecipada[Data],"="&amp;S$9),0))</f>
        <v/>
      </c>
      <c r="T103" s="40" t="str">
        <f>IF($B103="","",IFERROR(SUMIFS(tbLancamentoAntecipada[Qde Horas],tbLancamentoAntecipada[Posto de Serviço],$B103,tbLancamentoAntecipada[Data],"="&amp;T$9),0))</f>
        <v/>
      </c>
      <c r="U103" s="40" t="str">
        <f>IF($B103="","",IFERROR(SUMIFS(tbLancamentoAntecipada[Qde Horas],tbLancamentoAntecipada[Posto de Serviço],$B103,tbLancamentoAntecipada[Data],"="&amp;U$9),0))</f>
        <v/>
      </c>
      <c r="V103" s="40" t="str">
        <f>IF($B103="","",IFERROR(SUMIFS(tbLancamentoAntecipada[Qde Horas],tbLancamentoAntecipada[Posto de Serviço],$B103,tbLancamentoAntecipada[Data],"="&amp;V$9),0))</f>
        <v/>
      </c>
      <c r="W103" s="40" t="str">
        <f>IF($B103="","",IFERROR(SUMIFS(tbLancamentoAntecipada[Qde Horas],tbLancamentoAntecipada[Posto de Serviço],$B103,tbLancamentoAntecipada[Data],"="&amp;W$9),0))</f>
        <v/>
      </c>
      <c r="X103" s="40" t="str">
        <f>IF($B103="","",IFERROR(SUMIFS(tbLancamentoAntecipada[Qde Horas],tbLancamentoAntecipada[Posto de Serviço],$B103,tbLancamentoAntecipada[Data],"="&amp;X$9),0))</f>
        <v/>
      </c>
      <c r="Y103" s="40" t="str">
        <f>IF($B103="","",IFERROR(SUMIFS(tbLancamentoAntecipada[Qde Horas],tbLancamentoAntecipada[Posto de Serviço],$B103,tbLancamentoAntecipada[Data],"="&amp;Y$9),0))</f>
        <v/>
      </c>
      <c r="Z103" s="40" t="str">
        <f>IF($B103="","",IFERROR(SUMIFS(tbLancamentoAntecipada[Qde Horas],tbLancamentoAntecipada[Posto de Serviço],$B103,tbLancamentoAntecipada[Data],"="&amp;Z$9),0))</f>
        <v/>
      </c>
      <c r="AA103" s="40" t="str">
        <f>IF($B103="","",IFERROR(SUMIFS(tbLancamentoAntecipada[Qde Horas],tbLancamentoAntecipada[Posto de Serviço],$B103,tbLancamentoAntecipada[Data],"="&amp;AA$9),0))</f>
        <v/>
      </c>
      <c r="AB103" s="40" t="str">
        <f>IF($B103="","",IFERROR(SUMIFS(tbLancamentoAntecipada[Qde Horas],tbLancamentoAntecipada[Posto de Serviço],$B103,tbLancamentoAntecipada[Data],"="&amp;AB$9),0))</f>
        <v/>
      </c>
      <c r="AC103" s="40" t="str">
        <f>IF($B103="","",IFERROR(SUMIFS(tbLancamentoAntecipada[Qde Horas],tbLancamentoAntecipada[Posto de Serviço],$B103,tbLancamentoAntecipada[Data],"="&amp;AC$9),0))</f>
        <v/>
      </c>
      <c r="AD103" s="40" t="str">
        <f>IF($B103="","",IFERROR(SUMIFS(tbLancamentoAntecipada[Qde Horas],tbLancamentoAntecipada[Posto de Serviço],$B103,tbLancamentoAntecipada[Data],"="&amp;AD$9),0))</f>
        <v/>
      </c>
      <c r="AE103" s="40" t="str">
        <f>IF($B103="","",IFERROR(SUMIFS(tbLancamentoAntecipada[Qde Horas],tbLancamentoAntecipada[Posto de Serviço],$B103,tbLancamentoAntecipada[Data],"="&amp;AE$9),0))</f>
        <v/>
      </c>
      <c r="AF103" s="40" t="str">
        <f>IF($B103="","",IFERROR(SUMIFS(tbLancamentoAntecipada[Qde Horas],tbLancamentoAntecipada[Posto de Serviço],$B103,tbLancamentoAntecipada[Data],"="&amp;AF$9),0))</f>
        <v/>
      </c>
      <c r="AG103" s="40" t="str">
        <f>IF($B103="","",IFERROR(SUMIFS(tbLancamentoAntecipada[Qde Horas],tbLancamentoAntecipada[Posto de Serviço],$B103,tbLancamentoAntecipada[Data],"="&amp;AG$9),0))</f>
        <v/>
      </c>
    </row>
    <row r="104" spans="1:33" ht="20.100000000000001" customHeight="1" x14ac:dyDescent="0.25">
      <c r="A104" s="23">
        <v>4</v>
      </c>
      <c r="B104" s="34" t="str">
        <f>IFERROR(INDEX(DinamicaMes!$F$2:$I$101,MATCH(LARGE(DinamicaMes!$I$2:$I$101,ResMes!$A14),DinamicaMes!$I$2:$I$101,0),1),"")</f>
        <v/>
      </c>
      <c r="C104" s="40" t="str">
        <f>IF($B104="","",IFERROR(SUMIFS(tbLancamentoAntecipada[Qde Horas],tbLancamentoAntecipada[Posto de Serviço],$B104,tbLancamentoAntecipada[Data],"="&amp;C$9),0))</f>
        <v/>
      </c>
      <c r="D104" s="40" t="str">
        <f>IF($B104="","",IFERROR(SUMIFS(tbLancamentoAntecipada[Qde Horas],tbLancamentoAntecipada[Posto de Serviço],$B104,tbLancamentoAntecipada[Data],"="&amp;D$9),0))</f>
        <v/>
      </c>
      <c r="E104" s="40" t="str">
        <f>IF($B104="","",IFERROR(SUMIFS(tbLancamentoAntecipada[Qde Horas],tbLancamentoAntecipada[Posto de Serviço],$B104,tbLancamentoAntecipada[Data],"="&amp;E$9),0))</f>
        <v/>
      </c>
      <c r="F104" s="40" t="str">
        <f>IF($B104="","",IFERROR(SUMIFS(tbLancamentoAntecipada[Qde Horas],tbLancamentoAntecipada[Posto de Serviço],$B104,tbLancamentoAntecipada[Data],"="&amp;F$9),0))</f>
        <v/>
      </c>
      <c r="G104" s="40" t="str">
        <f>IF($B104="","",IFERROR(SUMIFS(tbLancamentoAntecipada[Qde Horas],tbLancamentoAntecipada[Posto de Serviço],$B104,tbLancamentoAntecipada[Data],"="&amp;G$9),0))</f>
        <v/>
      </c>
      <c r="H104" s="40" t="str">
        <f>IF($B104="","",IFERROR(SUMIFS(tbLancamentoAntecipada[Qde Horas],tbLancamentoAntecipada[Posto de Serviço],$B104,tbLancamentoAntecipada[Data],"="&amp;H$9),0))</f>
        <v/>
      </c>
      <c r="I104" s="40" t="str">
        <f>IF($B104="","",IFERROR(SUMIFS(tbLancamentoAntecipada[Qde Horas],tbLancamentoAntecipada[Posto de Serviço],$B104,tbLancamentoAntecipada[Data],"="&amp;I$9),0))</f>
        <v/>
      </c>
      <c r="J104" s="40" t="str">
        <f>IF($B104="","",IFERROR(SUMIFS(tbLancamentoAntecipada[Qde Horas],tbLancamentoAntecipada[Posto de Serviço],$B104,tbLancamentoAntecipada[Data],"="&amp;J$9),0))</f>
        <v/>
      </c>
      <c r="K104" s="40" t="str">
        <f>IF($B104="","",IFERROR(SUMIFS(tbLancamentoAntecipada[Qde Horas],tbLancamentoAntecipada[Posto de Serviço],$B104,tbLancamentoAntecipada[Data],"="&amp;K$9),0))</f>
        <v/>
      </c>
      <c r="L104" s="40" t="str">
        <f>IF($B104="","",IFERROR(SUMIFS(tbLancamentoAntecipada[Qde Horas],tbLancamentoAntecipada[Posto de Serviço],$B104,tbLancamentoAntecipada[Data],"="&amp;L$9),0))</f>
        <v/>
      </c>
      <c r="M104" s="40" t="str">
        <f>IF($B104="","",IFERROR(SUMIFS(tbLancamentoAntecipada[Qde Horas],tbLancamentoAntecipada[Posto de Serviço],$B104,tbLancamentoAntecipada[Data],"="&amp;M$9),0))</f>
        <v/>
      </c>
      <c r="N104" s="40" t="str">
        <f>IF($B104="","",IFERROR(SUMIFS(tbLancamentoAntecipada[Qde Horas],tbLancamentoAntecipada[Posto de Serviço],$B104,tbLancamentoAntecipada[Data],"="&amp;N$9),0))</f>
        <v/>
      </c>
      <c r="O104" s="40" t="str">
        <f>IF($B104="","",IFERROR(SUMIFS(tbLancamentoAntecipada[Qde Horas],tbLancamentoAntecipada[Posto de Serviço],$B104,tbLancamentoAntecipada[Data],"="&amp;O$9),0))</f>
        <v/>
      </c>
      <c r="P104" s="40" t="str">
        <f>IF($B104="","",IFERROR(SUMIFS(tbLancamentoAntecipada[Qde Horas],tbLancamentoAntecipada[Posto de Serviço],$B104,tbLancamentoAntecipada[Data],"="&amp;P$9),0))</f>
        <v/>
      </c>
      <c r="Q104" s="40" t="str">
        <f>IF($B104="","",IFERROR(SUMIFS(tbLancamentoAntecipada[Qde Horas],tbLancamentoAntecipada[Posto de Serviço],$B104,tbLancamentoAntecipada[Data],"="&amp;Q$9),0))</f>
        <v/>
      </c>
      <c r="R104" s="40" t="str">
        <f>IF($B104="","",IFERROR(SUMIFS(tbLancamentoAntecipada[Qde Horas],tbLancamentoAntecipada[Posto de Serviço],$B104,tbLancamentoAntecipada[Data],"="&amp;R$9),0))</f>
        <v/>
      </c>
      <c r="S104" s="40" t="str">
        <f>IF($B104="","",IFERROR(SUMIFS(tbLancamentoAntecipada[Qde Horas],tbLancamentoAntecipada[Posto de Serviço],$B104,tbLancamentoAntecipada[Data],"="&amp;S$9),0))</f>
        <v/>
      </c>
      <c r="T104" s="40" t="str">
        <f>IF($B104="","",IFERROR(SUMIFS(tbLancamentoAntecipada[Qde Horas],tbLancamentoAntecipada[Posto de Serviço],$B104,tbLancamentoAntecipada[Data],"="&amp;T$9),0))</f>
        <v/>
      </c>
      <c r="U104" s="40" t="str">
        <f>IF($B104="","",IFERROR(SUMIFS(tbLancamentoAntecipada[Qde Horas],tbLancamentoAntecipada[Posto de Serviço],$B104,tbLancamentoAntecipada[Data],"="&amp;U$9),0))</f>
        <v/>
      </c>
      <c r="V104" s="40" t="str">
        <f>IF($B104="","",IFERROR(SUMIFS(tbLancamentoAntecipada[Qde Horas],tbLancamentoAntecipada[Posto de Serviço],$B104,tbLancamentoAntecipada[Data],"="&amp;V$9),0))</f>
        <v/>
      </c>
      <c r="W104" s="40" t="str">
        <f>IF($B104="","",IFERROR(SUMIFS(tbLancamentoAntecipada[Qde Horas],tbLancamentoAntecipada[Posto de Serviço],$B104,tbLancamentoAntecipada[Data],"="&amp;W$9),0))</f>
        <v/>
      </c>
      <c r="X104" s="40" t="str">
        <f>IF($B104="","",IFERROR(SUMIFS(tbLancamentoAntecipada[Qde Horas],tbLancamentoAntecipada[Posto de Serviço],$B104,tbLancamentoAntecipada[Data],"="&amp;X$9),0))</f>
        <v/>
      </c>
      <c r="Y104" s="40" t="str">
        <f>IF($B104="","",IFERROR(SUMIFS(tbLancamentoAntecipada[Qde Horas],tbLancamentoAntecipada[Posto de Serviço],$B104,tbLancamentoAntecipada[Data],"="&amp;Y$9),0))</f>
        <v/>
      </c>
      <c r="Z104" s="40" t="str">
        <f>IF($B104="","",IFERROR(SUMIFS(tbLancamentoAntecipada[Qde Horas],tbLancamentoAntecipada[Posto de Serviço],$B104,tbLancamentoAntecipada[Data],"="&amp;Z$9),0))</f>
        <v/>
      </c>
      <c r="AA104" s="40" t="str">
        <f>IF($B104="","",IFERROR(SUMIFS(tbLancamentoAntecipada[Qde Horas],tbLancamentoAntecipada[Posto de Serviço],$B104,tbLancamentoAntecipada[Data],"="&amp;AA$9),0))</f>
        <v/>
      </c>
      <c r="AB104" s="40" t="str">
        <f>IF($B104="","",IFERROR(SUMIFS(tbLancamentoAntecipada[Qde Horas],tbLancamentoAntecipada[Posto de Serviço],$B104,tbLancamentoAntecipada[Data],"="&amp;AB$9),0))</f>
        <v/>
      </c>
      <c r="AC104" s="40" t="str">
        <f>IF($B104="","",IFERROR(SUMIFS(tbLancamentoAntecipada[Qde Horas],tbLancamentoAntecipada[Posto de Serviço],$B104,tbLancamentoAntecipada[Data],"="&amp;AC$9),0))</f>
        <v/>
      </c>
      <c r="AD104" s="40" t="str">
        <f>IF($B104="","",IFERROR(SUMIFS(tbLancamentoAntecipada[Qde Horas],tbLancamentoAntecipada[Posto de Serviço],$B104,tbLancamentoAntecipada[Data],"="&amp;AD$9),0))</f>
        <v/>
      </c>
      <c r="AE104" s="40" t="str">
        <f>IF($B104="","",IFERROR(SUMIFS(tbLancamentoAntecipada[Qde Horas],tbLancamentoAntecipada[Posto de Serviço],$B104,tbLancamentoAntecipada[Data],"="&amp;AE$9),0))</f>
        <v/>
      </c>
      <c r="AF104" s="40" t="str">
        <f>IF($B104="","",IFERROR(SUMIFS(tbLancamentoAntecipada[Qde Horas],tbLancamentoAntecipada[Posto de Serviço],$B104,tbLancamentoAntecipada[Data],"="&amp;AF$9),0))</f>
        <v/>
      </c>
      <c r="AG104" s="40" t="str">
        <f>IF($B104="","",IFERROR(SUMIFS(tbLancamentoAntecipada[Qde Horas],tbLancamentoAntecipada[Posto de Serviço],$B104,tbLancamentoAntecipada[Data],"="&amp;AG$9),0))</f>
        <v/>
      </c>
    </row>
    <row r="105" spans="1:33" ht="20.100000000000001" customHeight="1" x14ac:dyDescent="0.25">
      <c r="A105" s="23">
        <v>5</v>
      </c>
      <c r="B105" s="34" t="str">
        <f>IFERROR(INDEX(DinamicaMes!$F$2:$I$101,MATCH(LARGE(DinamicaMes!$I$2:$I$101,ResMes!$A15),DinamicaMes!$I$2:$I$101,0),1),"")</f>
        <v/>
      </c>
      <c r="C105" s="40" t="str">
        <f>IF($B105="","",IFERROR(SUMIFS(tbLancamentoAntecipada[Qde Horas],tbLancamentoAntecipada[Posto de Serviço],$B105,tbLancamentoAntecipada[Data],"="&amp;C$9),0))</f>
        <v/>
      </c>
      <c r="D105" s="40" t="str">
        <f>IF($B105="","",IFERROR(SUMIFS(tbLancamentoAntecipada[Qde Horas],tbLancamentoAntecipada[Posto de Serviço],$B105,tbLancamentoAntecipada[Data],"="&amp;D$9),0))</f>
        <v/>
      </c>
      <c r="E105" s="40" t="str">
        <f>IF($B105="","",IFERROR(SUMIFS(tbLancamentoAntecipada[Qde Horas],tbLancamentoAntecipada[Posto de Serviço],$B105,tbLancamentoAntecipada[Data],"="&amp;E$9),0))</f>
        <v/>
      </c>
      <c r="F105" s="40" t="str">
        <f>IF($B105="","",IFERROR(SUMIFS(tbLancamentoAntecipada[Qde Horas],tbLancamentoAntecipada[Posto de Serviço],$B105,tbLancamentoAntecipada[Data],"="&amp;F$9),0))</f>
        <v/>
      </c>
      <c r="G105" s="40" t="str">
        <f>IF($B105="","",IFERROR(SUMIFS(tbLancamentoAntecipada[Qde Horas],tbLancamentoAntecipada[Posto de Serviço],$B105,tbLancamentoAntecipada[Data],"="&amp;G$9),0))</f>
        <v/>
      </c>
      <c r="H105" s="40" t="str">
        <f>IF($B105="","",IFERROR(SUMIFS(tbLancamentoAntecipada[Qde Horas],tbLancamentoAntecipada[Posto de Serviço],$B105,tbLancamentoAntecipada[Data],"="&amp;H$9),0))</f>
        <v/>
      </c>
      <c r="I105" s="40" t="str">
        <f>IF($B105="","",IFERROR(SUMIFS(tbLancamentoAntecipada[Qde Horas],tbLancamentoAntecipada[Posto de Serviço],$B105,tbLancamentoAntecipada[Data],"="&amp;I$9),0))</f>
        <v/>
      </c>
      <c r="J105" s="40" t="str">
        <f>IF($B105="","",IFERROR(SUMIFS(tbLancamentoAntecipada[Qde Horas],tbLancamentoAntecipada[Posto de Serviço],$B105,tbLancamentoAntecipada[Data],"="&amp;J$9),0))</f>
        <v/>
      </c>
      <c r="K105" s="40" t="str">
        <f>IF($B105="","",IFERROR(SUMIFS(tbLancamentoAntecipada[Qde Horas],tbLancamentoAntecipada[Posto de Serviço],$B105,tbLancamentoAntecipada[Data],"="&amp;K$9),0))</f>
        <v/>
      </c>
      <c r="L105" s="40" t="str">
        <f>IF($B105="","",IFERROR(SUMIFS(tbLancamentoAntecipada[Qde Horas],tbLancamentoAntecipada[Posto de Serviço],$B105,tbLancamentoAntecipada[Data],"="&amp;L$9),0))</f>
        <v/>
      </c>
      <c r="M105" s="40" t="str">
        <f>IF($B105="","",IFERROR(SUMIFS(tbLancamentoAntecipada[Qde Horas],tbLancamentoAntecipada[Posto de Serviço],$B105,tbLancamentoAntecipada[Data],"="&amp;M$9),0))</f>
        <v/>
      </c>
      <c r="N105" s="40" t="str">
        <f>IF($B105="","",IFERROR(SUMIFS(tbLancamentoAntecipada[Qde Horas],tbLancamentoAntecipada[Posto de Serviço],$B105,tbLancamentoAntecipada[Data],"="&amp;N$9),0))</f>
        <v/>
      </c>
      <c r="O105" s="40" t="str">
        <f>IF($B105="","",IFERROR(SUMIFS(tbLancamentoAntecipada[Qde Horas],tbLancamentoAntecipada[Posto de Serviço],$B105,tbLancamentoAntecipada[Data],"="&amp;O$9),0))</f>
        <v/>
      </c>
      <c r="P105" s="40" t="str">
        <f>IF($B105="","",IFERROR(SUMIFS(tbLancamentoAntecipada[Qde Horas],tbLancamentoAntecipada[Posto de Serviço],$B105,tbLancamentoAntecipada[Data],"="&amp;P$9),0))</f>
        <v/>
      </c>
      <c r="Q105" s="40" t="str">
        <f>IF($B105="","",IFERROR(SUMIFS(tbLancamentoAntecipada[Qde Horas],tbLancamentoAntecipada[Posto de Serviço],$B105,tbLancamentoAntecipada[Data],"="&amp;Q$9),0))</f>
        <v/>
      </c>
      <c r="R105" s="40" t="str">
        <f>IF($B105="","",IFERROR(SUMIFS(tbLancamentoAntecipada[Qde Horas],tbLancamentoAntecipada[Posto de Serviço],$B105,tbLancamentoAntecipada[Data],"="&amp;R$9),0))</f>
        <v/>
      </c>
      <c r="S105" s="40" t="str">
        <f>IF($B105="","",IFERROR(SUMIFS(tbLancamentoAntecipada[Qde Horas],tbLancamentoAntecipada[Posto de Serviço],$B105,tbLancamentoAntecipada[Data],"="&amp;S$9),0))</f>
        <v/>
      </c>
      <c r="T105" s="40" t="str">
        <f>IF($B105="","",IFERROR(SUMIFS(tbLancamentoAntecipada[Qde Horas],tbLancamentoAntecipada[Posto de Serviço],$B105,tbLancamentoAntecipada[Data],"="&amp;T$9),0))</f>
        <v/>
      </c>
      <c r="U105" s="40" t="str">
        <f>IF($B105="","",IFERROR(SUMIFS(tbLancamentoAntecipada[Qde Horas],tbLancamentoAntecipada[Posto de Serviço],$B105,tbLancamentoAntecipada[Data],"="&amp;U$9),0))</f>
        <v/>
      </c>
      <c r="V105" s="40" t="str">
        <f>IF($B105="","",IFERROR(SUMIFS(tbLancamentoAntecipada[Qde Horas],tbLancamentoAntecipada[Posto de Serviço],$B105,tbLancamentoAntecipada[Data],"="&amp;V$9),0))</f>
        <v/>
      </c>
      <c r="W105" s="40" t="str">
        <f>IF($B105="","",IFERROR(SUMIFS(tbLancamentoAntecipada[Qde Horas],tbLancamentoAntecipada[Posto de Serviço],$B105,tbLancamentoAntecipada[Data],"="&amp;W$9),0))</f>
        <v/>
      </c>
      <c r="X105" s="40" t="str">
        <f>IF($B105="","",IFERROR(SUMIFS(tbLancamentoAntecipada[Qde Horas],tbLancamentoAntecipada[Posto de Serviço],$B105,tbLancamentoAntecipada[Data],"="&amp;X$9),0))</f>
        <v/>
      </c>
      <c r="Y105" s="40" t="str">
        <f>IF($B105="","",IFERROR(SUMIFS(tbLancamentoAntecipada[Qde Horas],tbLancamentoAntecipada[Posto de Serviço],$B105,tbLancamentoAntecipada[Data],"="&amp;Y$9),0))</f>
        <v/>
      </c>
      <c r="Z105" s="40" t="str">
        <f>IF($B105="","",IFERROR(SUMIFS(tbLancamentoAntecipada[Qde Horas],tbLancamentoAntecipada[Posto de Serviço],$B105,tbLancamentoAntecipada[Data],"="&amp;Z$9),0))</f>
        <v/>
      </c>
      <c r="AA105" s="40" t="str">
        <f>IF($B105="","",IFERROR(SUMIFS(tbLancamentoAntecipada[Qde Horas],tbLancamentoAntecipada[Posto de Serviço],$B105,tbLancamentoAntecipada[Data],"="&amp;AA$9),0))</f>
        <v/>
      </c>
      <c r="AB105" s="40" t="str">
        <f>IF($B105="","",IFERROR(SUMIFS(tbLancamentoAntecipada[Qde Horas],tbLancamentoAntecipada[Posto de Serviço],$B105,tbLancamentoAntecipada[Data],"="&amp;AB$9),0))</f>
        <v/>
      </c>
      <c r="AC105" s="40" t="str">
        <f>IF($B105="","",IFERROR(SUMIFS(tbLancamentoAntecipada[Qde Horas],tbLancamentoAntecipada[Posto de Serviço],$B105,tbLancamentoAntecipada[Data],"="&amp;AC$9),0))</f>
        <v/>
      </c>
      <c r="AD105" s="40" t="str">
        <f>IF($B105="","",IFERROR(SUMIFS(tbLancamentoAntecipada[Qde Horas],tbLancamentoAntecipada[Posto de Serviço],$B105,tbLancamentoAntecipada[Data],"="&amp;AD$9),0))</f>
        <v/>
      </c>
      <c r="AE105" s="40" t="str">
        <f>IF($B105="","",IFERROR(SUMIFS(tbLancamentoAntecipada[Qde Horas],tbLancamentoAntecipada[Posto de Serviço],$B105,tbLancamentoAntecipada[Data],"="&amp;AE$9),0))</f>
        <v/>
      </c>
      <c r="AF105" s="40" t="str">
        <f>IF($B105="","",IFERROR(SUMIFS(tbLancamentoAntecipada[Qde Horas],tbLancamentoAntecipada[Posto de Serviço],$B105,tbLancamentoAntecipada[Data],"="&amp;AF$9),0))</f>
        <v/>
      </c>
      <c r="AG105" s="40" t="str">
        <f>IF($B105="","",IFERROR(SUMIFS(tbLancamentoAntecipada[Qde Horas],tbLancamentoAntecipada[Posto de Serviço],$B105,tbLancamentoAntecipada[Data],"="&amp;AG$9),0))</f>
        <v/>
      </c>
    </row>
    <row r="106" spans="1:33" ht="20.100000000000001" customHeight="1" x14ac:dyDescent="0.25">
      <c r="A106" s="23">
        <v>6</v>
      </c>
      <c r="B106" s="34" t="str">
        <f>IFERROR(INDEX(DinamicaMes!$F$2:$I$101,MATCH(LARGE(DinamicaMes!$I$2:$I$101,ResMes!$A16),DinamicaMes!$I$2:$I$101,0),1),"")</f>
        <v/>
      </c>
      <c r="C106" s="40" t="str">
        <f>IF($B106="","",IFERROR(SUMIFS(tbLancamentoAntecipada[Qde Horas],tbLancamentoAntecipada[Posto de Serviço],$B106,tbLancamentoAntecipada[Data],"="&amp;C$9),0))</f>
        <v/>
      </c>
      <c r="D106" s="40" t="str">
        <f>IF($B106="","",IFERROR(SUMIFS(tbLancamentoAntecipada[Qde Horas],tbLancamentoAntecipada[Posto de Serviço],$B106,tbLancamentoAntecipada[Data],"="&amp;D$9),0))</f>
        <v/>
      </c>
      <c r="E106" s="40" t="str">
        <f>IF($B106="","",IFERROR(SUMIFS(tbLancamentoAntecipada[Qde Horas],tbLancamentoAntecipada[Posto de Serviço],$B106,tbLancamentoAntecipada[Data],"="&amp;E$9),0))</f>
        <v/>
      </c>
      <c r="F106" s="40" t="str">
        <f>IF($B106="","",IFERROR(SUMIFS(tbLancamentoAntecipada[Qde Horas],tbLancamentoAntecipada[Posto de Serviço],$B106,tbLancamentoAntecipada[Data],"="&amp;F$9),0))</f>
        <v/>
      </c>
      <c r="G106" s="40" t="str">
        <f>IF($B106="","",IFERROR(SUMIFS(tbLancamentoAntecipada[Qde Horas],tbLancamentoAntecipada[Posto de Serviço],$B106,tbLancamentoAntecipada[Data],"="&amp;G$9),0))</f>
        <v/>
      </c>
      <c r="H106" s="40" t="str">
        <f>IF($B106="","",IFERROR(SUMIFS(tbLancamentoAntecipada[Qde Horas],tbLancamentoAntecipada[Posto de Serviço],$B106,tbLancamentoAntecipada[Data],"="&amp;H$9),0))</f>
        <v/>
      </c>
      <c r="I106" s="40" t="str">
        <f>IF($B106="","",IFERROR(SUMIFS(tbLancamentoAntecipada[Qde Horas],tbLancamentoAntecipada[Posto de Serviço],$B106,tbLancamentoAntecipada[Data],"="&amp;I$9),0))</f>
        <v/>
      </c>
      <c r="J106" s="40" t="str">
        <f>IF($B106="","",IFERROR(SUMIFS(tbLancamentoAntecipada[Qde Horas],tbLancamentoAntecipada[Posto de Serviço],$B106,tbLancamentoAntecipada[Data],"="&amp;J$9),0))</f>
        <v/>
      </c>
      <c r="K106" s="40" t="str">
        <f>IF($B106="","",IFERROR(SUMIFS(tbLancamentoAntecipada[Qde Horas],tbLancamentoAntecipada[Posto de Serviço],$B106,tbLancamentoAntecipada[Data],"="&amp;K$9),0))</f>
        <v/>
      </c>
      <c r="L106" s="40" t="str">
        <f>IF($B106="","",IFERROR(SUMIFS(tbLancamentoAntecipada[Qde Horas],tbLancamentoAntecipada[Posto de Serviço],$B106,tbLancamentoAntecipada[Data],"="&amp;L$9),0))</f>
        <v/>
      </c>
      <c r="M106" s="40" t="str">
        <f>IF($B106="","",IFERROR(SUMIFS(tbLancamentoAntecipada[Qde Horas],tbLancamentoAntecipada[Posto de Serviço],$B106,tbLancamentoAntecipada[Data],"="&amp;M$9),0))</f>
        <v/>
      </c>
      <c r="N106" s="40" t="str">
        <f>IF($B106="","",IFERROR(SUMIFS(tbLancamentoAntecipada[Qde Horas],tbLancamentoAntecipada[Posto de Serviço],$B106,tbLancamentoAntecipada[Data],"="&amp;N$9),0))</f>
        <v/>
      </c>
      <c r="O106" s="40" t="str">
        <f>IF($B106="","",IFERROR(SUMIFS(tbLancamentoAntecipada[Qde Horas],tbLancamentoAntecipada[Posto de Serviço],$B106,tbLancamentoAntecipada[Data],"="&amp;O$9),0))</f>
        <v/>
      </c>
      <c r="P106" s="40" t="str">
        <f>IF($B106="","",IFERROR(SUMIFS(tbLancamentoAntecipada[Qde Horas],tbLancamentoAntecipada[Posto de Serviço],$B106,tbLancamentoAntecipada[Data],"="&amp;P$9),0))</f>
        <v/>
      </c>
      <c r="Q106" s="40" t="str">
        <f>IF($B106="","",IFERROR(SUMIFS(tbLancamentoAntecipada[Qde Horas],tbLancamentoAntecipada[Posto de Serviço],$B106,tbLancamentoAntecipada[Data],"="&amp;Q$9),0))</f>
        <v/>
      </c>
      <c r="R106" s="40" t="str">
        <f>IF($B106="","",IFERROR(SUMIFS(tbLancamentoAntecipada[Qde Horas],tbLancamentoAntecipada[Posto de Serviço],$B106,tbLancamentoAntecipada[Data],"="&amp;R$9),0))</f>
        <v/>
      </c>
      <c r="S106" s="40" t="str">
        <f>IF($B106="","",IFERROR(SUMIFS(tbLancamentoAntecipada[Qde Horas],tbLancamentoAntecipada[Posto de Serviço],$B106,tbLancamentoAntecipada[Data],"="&amp;S$9),0))</f>
        <v/>
      </c>
      <c r="T106" s="40" t="str">
        <f>IF($B106="","",IFERROR(SUMIFS(tbLancamentoAntecipada[Qde Horas],tbLancamentoAntecipada[Posto de Serviço],$B106,tbLancamentoAntecipada[Data],"="&amp;T$9),0))</f>
        <v/>
      </c>
      <c r="U106" s="40" t="str">
        <f>IF($B106="","",IFERROR(SUMIFS(tbLancamentoAntecipada[Qde Horas],tbLancamentoAntecipada[Posto de Serviço],$B106,tbLancamentoAntecipada[Data],"="&amp;U$9),0))</f>
        <v/>
      </c>
      <c r="V106" s="40" t="str">
        <f>IF($B106="","",IFERROR(SUMIFS(tbLancamentoAntecipada[Qde Horas],tbLancamentoAntecipada[Posto de Serviço],$B106,tbLancamentoAntecipada[Data],"="&amp;V$9),0))</f>
        <v/>
      </c>
      <c r="W106" s="40" t="str">
        <f>IF($B106="","",IFERROR(SUMIFS(tbLancamentoAntecipada[Qde Horas],tbLancamentoAntecipada[Posto de Serviço],$B106,tbLancamentoAntecipada[Data],"="&amp;W$9),0))</f>
        <v/>
      </c>
      <c r="X106" s="40" t="str">
        <f>IF($B106="","",IFERROR(SUMIFS(tbLancamentoAntecipada[Qde Horas],tbLancamentoAntecipada[Posto de Serviço],$B106,tbLancamentoAntecipada[Data],"="&amp;X$9),0))</f>
        <v/>
      </c>
      <c r="Y106" s="40" t="str">
        <f>IF($B106="","",IFERROR(SUMIFS(tbLancamentoAntecipada[Qde Horas],tbLancamentoAntecipada[Posto de Serviço],$B106,tbLancamentoAntecipada[Data],"="&amp;Y$9),0))</f>
        <v/>
      </c>
      <c r="Z106" s="40" t="str">
        <f>IF($B106="","",IFERROR(SUMIFS(tbLancamentoAntecipada[Qde Horas],tbLancamentoAntecipada[Posto de Serviço],$B106,tbLancamentoAntecipada[Data],"="&amp;Z$9),0))</f>
        <v/>
      </c>
      <c r="AA106" s="40" t="str">
        <f>IF($B106="","",IFERROR(SUMIFS(tbLancamentoAntecipada[Qde Horas],tbLancamentoAntecipada[Posto de Serviço],$B106,tbLancamentoAntecipada[Data],"="&amp;AA$9),0))</f>
        <v/>
      </c>
      <c r="AB106" s="40" t="str">
        <f>IF($B106="","",IFERROR(SUMIFS(tbLancamentoAntecipada[Qde Horas],tbLancamentoAntecipada[Posto de Serviço],$B106,tbLancamentoAntecipada[Data],"="&amp;AB$9),0))</f>
        <v/>
      </c>
      <c r="AC106" s="40" t="str">
        <f>IF($B106="","",IFERROR(SUMIFS(tbLancamentoAntecipada[Qde Horas],tbLancamentoAntecipada[Posto de Serviço],$B106,tbLancamentoAntecipada[Data],"="&amp;AC$9),0))</f>
        <v/>
      </c>
      <c r="AD106" s="40" t="str">
        <f>IF($B106="","",IFERROR(SUMIFS(tbLancamentoAntecipada[Qde Horas],tbLancamentoAntecipada[Posto de Serviço],$B106,tbLancamentoAntecipada[Data],"="&amp;AD$9),0))</f>
        <v/>
      </c>
      <c r="AE106" s="40" t="str">
        <f>IF($B106="","",IFERROR(SUMIFS(tbLancamentoAntecipada[Qde Horas],tbLancamentoAntecipada[Posto de Serviço],$B106,tbLancamentoAntecipada[Data],"="&amp;AE$9),0))</f>
        <v/>
      </c>
      <c r="AF106" s="40" t="str">
        <f>IF($B106="","",IFERROR(SUMIFS(tbLancamentoAntecipada[Qde Horas],tbLancamentoAntecipada[Posto de Serviço],$B106,tbLancamentoAntecipada[Data],"="&amp;AF$9),0))</f>
        <v/>
      </c>
      <c r="AG106" s="40" t="str">
        <f>IF($B106="","",IFERROR(SUMIFS(tbLancamentoAntecipada[Qde Horas],tbLancamentoAntecipada[Posto de Serviço],$B106,tbLancamentoAntecipada[Data],"="&amp;AG$9),0))</f>
        <v/>
      </c>
    </row>
    <row r="107" spans="1:33" ht="20.100000000000001" customHeight="1" x14ac:dyDescent="0.25">
      <c r="A107" s="23">
        <v>7</v>
      </c>
      <c r="B107" s="34" t="str">
        <f>IFERROR(INDEX(DinamicaMes!$F$2:$I$101,MATCH(LARGE(DinamicaMes!$I$2:$I$101,ResMes!$A17),DinamicaMes!$I$2:$I$101,0),1),"")</f>
        <v/>
      </c>
      <c r="C107" s="40" t="str">
        <f>IF($B107="","",IFERROR(SUMIFS(tbLancamentoAntecipada[Qde Horas],tbLancamentoAntecipada[Posto de Serviço],$B107,tbLancamentoAntecipada[Data],"="&amp;C$9),0))</f>
        <v/>
      </c>
      <c r="D107" s="40" t="str">
        <f>IF($B107="","",IFERROR(SUMIFS(tbLancamentoAntecipada[Qde Horas],tbLancamentoAntecipada[Posto de Serviço],$B107,tbLancamentoAntecipada[Data],"="&amp;D$9),0))</f>
        <v/>
      </c>
      <c r="E107" s="40" t="str">
        <f>IF($B107="","",IFERROR(SUMIFS(tbLancamentoAntecipada[Qde Horas],tbLancamentoAntecipada[Posto de Serviço],$B107,tbLancamentoAntecipada[Data],"="&amp;E$9),0))</f>
        <v/>
      </c>
      <c r="F107" s="40" t="str">
        <f>IF($B107="","",IFERROR(SUMIFS(tbLancamentoAntecipada[Qde Horas],tbLancamentoAntecipada[Posto de Serviço],$B107,tbLancamentoAntecipada[Data],"="&amp;F$9),0))</f>
        <v/>
      </c>
      <c r="G107" s="40" t="str">
        <f>IF($B107="","",IFERROR(SUMIFS(tbLancamentoAntecipada[Qde Horas],tbLancamentoAntecipada[Posto de Serviço],$B107,tbLancamentoAntecipada[Data],"="&amp;G$9),0))</f>
        <v/>
      </c>
      <c r="H107" s="40" t="str">
        <f>IF($B107="","",IFERROR(SUMIFS(tbLancamentoAntecipada[Qde Horas],tbLancamentoAntecipada[Posto de Serviço],$B107,tbLancamentoAntecipada[Data],"="&amp;H$9),0))</f>
        <v/>
      </c>
      <c r="I107" s="40" t="str">
        <f>IF($B107="","",IFERROR(SUMIFS(tbLancamentoAntecipada[Qde Horas],tbLancamentoAntecipada[Posto de Serviço],$B107,tbLancamentoAntecipada[Data],"="&amp;I$9),0))</f>
        <v/>
      </c>
      <c r="J107" s="40" t="str">
        <f>IF($B107="","",IFERROR(SUMIFS(tbLancamentoAntecipada[Qde Horas],tbLancamentoAntecipada[Posto de Serviço],$B107,tbLancamentoAntecipada[Data],"="&amp;J$9),0))</f>
        <v/>
      </c>
      <c r="K107" s="40" t="str">
        <f>IF($B107="","",IFERROR(SUMIFS(tbLancamentoAntecipada[Qde Horas],tbLancamentoAntecipada[Posto de Serviço],$B107,tbLancamentoAntecipada[Data],"="&amp;K$9),0))</f>
        <v/>
      </c>
      <c r="L107" s="40" t="str">
        <f>IF($B107="","",IFERROR(SUMIFS(tbLancamentoAntecipada[Qde Horas],tbLancamentoAntecipada[Posto de Serviço],$B107,tbLancamentoAntecipada[Data],"="&amp;L$9),0))</f>
        <v/>
      </c>
      <c r="M107" s="40" t="str">
        <f>IF($B107="","",IFERROR(SUMIFS(tbLancamentoAntecipada[Qde Horas],tbLancamentoAntecipada[Posto de Serviço],$B107,tbLancamentoAntecipada[Data],"="&amp;M$9),0))</f>
        <v/>
      </c>
      <c r="N107" s="40" t="str">
        <f>IF($B107="","",IFERROR(SUMIFS(tbLancamentoAntecipada[Qde Horas],tbLancamentoAntecipada[Posto de Serviço],$B107,tbLancamentoAntecipada[Data],"="&amp;N$9),0))</f>
        <v/>
      </c>
      <c r="O107" s="40" t="str">
        <f>IF($B107="","",IFERROR(SUMIFS(tbLancamentoAntecipada[Qde Horas],tbLancamentoAntecipada[Posto de Serviço],$B107,tbLancamentoAntecipada[Data],"="&amp;O$9),0))</f>
        <v/>
      </c>
      <c r="P107" s="40" t="str">
        <f>IF($B107="","",IFERROR(SUMIFS(tbLancamentoAntecipada[Qde Horas],tbLancamentoAntecipada[Posto de Serviço],$B107,tbLancamentoAntecipada[Data],"="&amp;P$9),0))</f>
        <v/>
      </c>
      <c r="Q107" s="40" t="str">
        <f>IF($B107="","",IFERROR(SUMIFS(tbLancamentoAntecipada[Qde Horas],tbLancamentoAntecipada[Posto de Serviço],$B107,tbLancamentoAntecipada[Data],"="&amp;Q$9),0))</f>
        <v/>
      </c>
      <c r="R107" s="40" t="str">
        <f>IF($B107="","",IFERROR(SUMIFS(tbLancamentoAntecipada[Qde Horas],tbLancamentoAntecipada[Posto de Serviço],$B107,tbLancamentoAntecipada[Data],"="&amp;R$9),0))</f>
        <v/>
      </c>
      <c r="S107" s="40" t="str">
        <f>IF($B107="","",IFERROR(SUMIFS(tbLancamentoAntecipada[Qde Horas],tbLancamentoAntecipada[Posto de Serviço],$B107,tbLancamentoAntecipada[Data],"="&amp;S$9),0))</f>
        <v/>
      </c>
      <c r="T107" s="40" t="str">
        <f>IF($B107="","",IFERROR(SUMIFS(tbLancamentoAntecipada[Qde Horas],tbLancamentoAntecipada[Posto de Serviço],$B107,tbLancamentoAntecipada[Data],"="&amp;T$9),0))</f>
        <v/>
      </c>
      <c r="U107" s="40" t="str">
        <f>IF($B107="","",IFERROR(SUMIFS(tbLancamentoAntecipada[Qde Horas],tbLancamentoAntecipada[Posto de Serviço],$B107,tbLancamentoAntecipada[Data],"="&amp;U$9),0))</f>
        <v/>
      </c>
      <c r="V107" s="40" t="str">
        <f>IF($B107="","",IFERROR(SUMIFS(tbLancamentoAntecipada[Qde Horas],tbLancamentoAntecipada[Posto de Serviço],$B107,tbLancamentoAntecipada[Data],"="&amp;V$9),0))</f>
        <v/>
      </c>
      <c r="W107" s="40" t="str">
        <f>IF($B107="","",IFERROR(SUMIFS(tbLancamentoAntecipada[Qde Horas],tbLancamentoAntecipada[Posto de Serviço],$B107,tbLancamentoAntecipada[Data],"="&amp;W$9),0))</f>
        <v/>
      </c>
      <c r="X107" s="40" t="str">
        <f>IF($B107="","",IFERROR(SUMIFS(tbLancamentoAntecipada[Qde Horas],tbLancamentoAntecipada[Posto de Serviço],$B107,tbLancamentoAntecipada[Data],"="&amp;X$9),0))</f>
        <v/>
      </c>
      <c r="Y107" s="40" t="str">
        <f>IF($B107="","",IFERROR(SUMIFS(tbLancamentoAntecipada[Qde Horas],tbLancamentoAntecipada[Posto de Serviço],$B107,tbLancamentoAntecipada[Data],"="&amp;Y$9),0))</f>
        <v/>
      </c>
      <c r="Z107" s="40" t="str">
        <f>IF($B107="","",IFERROR(SUMIFS(tbLancamentoAntecipada[Qde Horas],tbLancamentoAntecipada[Posto de Serviço],$B107,tbLancamentoAntecipada[Data],"="&amp;Z$9),0))</f>
        <v/>
      </c>
      <c r="AA107" s="40" t="str">
        <f>IF($B107="","",IFERROR(SUMIFS(tbLancamentoAntecipada[Qde Horas],tbLancamentoAntecipada[Posto de Serviço],$B107,tbLancamentoAntecipada[Data],"="&amp;AA$9),0))</f>
        <v/>
      </c>
      <c r="AB107" s="40" t="str">
        <f>IF($B107="","",IFERROR(SUMIFS(tbLancamentoAntecipada[Qde Horas],tbLancamentoAntecipada[Posto de Serviço],$B107,tbLancamentoAntecipada[Data],"="&amp;AB$9),0))</f>
        <v/>
      </c>
      <c r="AC107" s="40" t="str">
        <f>IF($B107="","",IFERROR(SUMIFS(tbLancamentoAntecipada[Qde Horas],tbLancamentoAntecipada[Posto de Serviço],$B107,tbLancamentoAntecipada[Data],"="&amp;AC$9),0))</f>
        <v/>
      </c>
      <c r="AD107" s="40" t="str">
        <f>IF($B107="","",IFERROR(SUMIFS(tbLancamentoAntecipada[Qde Horas],tbLancamentoAntecipada[Posto de Serviço],$B107,tbLancamentoAntecipada[Data],"="&amp;AD$9),0))</f>
        <v/>
      </c>
      <c r="AE107" s="40" t="str">
        <f>IF($B107="","",IFERROR(SUMIFS(tbLancamentoAntecipada[Qde Horas],tbLancamentoAntecipada[Posto de Serviço],$B107,tbLancamentoAntecipada[Data],"="&amp;AE$9),0))</f>
        <v/>
      </c>
      <c r="AF107" s="40" t="str">
        <f>IF($B107="","",IFERROR(SUMIFS(tbLancamentoAntecipada[Qde Horas],tbLancamentoAntecipada[Posto de Serviço],$B107,tbLancamentoAntecipada[Data],"="&amp;AF$9),0))</f>
        <v/>
      </c>
      <c r="AG107" s="40" t="str">
        <f>IF($B107="","",IFERROR(SUMIFS(tbLancamentoAntecipada[Qde Horas],tbLancamentoAntecipada[Posto de Serviço],$B107,tbLancamentoAntecipada[Data],"="&amp;AG$9),0))</f>
        <v/>
      </c>
    </row>
    <row r="108" spans="1:33" ht="20.100000000000001" customHeight="1" x14ac:dyDescent="0.25">
      <c r="A108" s="23">
        <v>8</v>
      </c>
      <c r="B108" s="34" t="str">
        <f>IFERROR(INDEX(DinamicaMes!$F$2:$I$101,MATCH(LARGE(DinamicaMes!$I$2:$I$101,ResMes!$A18),DinamicaMes!$I$2:$I$101,0),1),"")</f>
        <v/>
      </c>
      <c r="C108" s="40" t="str">
        <f>IF($B108="","",IFERROR(SUMIFS(tbLancamentoAntecipada[Qde Horas],tbLancamentoAntecipada[Posto de Serviço],$B108,tbLancamentoAntecipada[Data],"="&amp;C$9),0))</f>
        <v/>
      </c>
      <c r="D108" s="40" t="str">
        <f>IF($B108="","",IFERROR(SUMIFS(tbLancamentoAntecipada[Qde Horas],tbLancamentoAntecipada[Posto de Serviço],$B108,tbLancamentoAntecipada[Data],"="&amp;D$9),0))</f>
        <v/>
      </c>
      <c r="E108" s="40" t="str">
        <f>IF($B108="","",IFERROR(SUMIFS(tbLancamentoAntecipada[Qde Horas],tbLancamentoAntecipada[Posto de Serviço],$B108,tbLancamentoAntecipada[Data],"="&amp;E$9),0))</f>
        <v/>
      </c>
      <c r="F108" s="40" t="str">
        <f>IF($B108="","",IFERROR(SUMIFS(tbLancamentoAntecipada[Qde Horas],tbLancamentoAntecipada[Posto de Serviço],$B108,tbLancamentoAntecipada[Data],"="&amp;F$9),0))</f>
        <v/>
      </c>
      <c r="G108" s="40" t="str">
        <f>IF($B108="","",IFERROR(SUMIFS(tbLancamentoAntecipada[Qde Horas],tbLancamentoAntecipada[Posto de Serviço],$B108,tbLancamentoAntecipada[Data],"="&amp;G$9),0))</f>
        <v/>
      </c>
      <c r="H108" s="40" t="str">
        <f>IF($B108="","",IFERROR(SUMIFS(tbLancamentoAntecipada[Qde Horas],tbLancamentoAntecipada[Posto de Serviço],$B108,tbLancamentoAntecipada[Data],"="&amp;H$9),0))</f>
        <v/>
      </c>
      <c r="I108" s="40" t="str">
        <f>IF($B108="","",IFERROR(SUMIFS(tbLancamentoAntecipada[Qde Horas],tbLancamentoAntecipada[Posto de Serviço],$B108,tbLancamentoAntecipada[Data],"="&amp;I$9),0))</f>
        <v/>
      </c>
      <c r="J108" s="40" t="str">
        <f>IF($B108="","",IFERROR(SUMIFS(tbLancamentoAntecipada[Qde Horas],tbLancamentoAntecipada[Posto de Serviço],$B108,tbLancamentoAntecipada[Data],"="&amp;J$9),0))</f>
        <v/>
      </c>
      <c r="K108" s="40" t="str">
        <f>IF($B108="","",IFERROR(SUMIFS(tbLancamentoAntecipada[Qde Horas],tbLancamentoAntecipada[Posto de Serviço],$B108,tbLancamentoAntecipada[Data],"="&amp;K$9),0))</f>
        <v/>
      </c>
      <c r="L108" s="40" t="str">
        <f>IF($B108="","",IFERROR(SUMIFS(tbLancamentoAntecipada[Qde Horas],tbLancamentoAntecipada[Posto de Serviço],$B108,tbLancamentoAntecipada[Data],"="&amp;L$9),0))</f>
        <v/>
      </c>
      <c r="M108" s="40" t="str">
        <f>IF($B108="","",IFERROR(SUMIFS(tbLancamentoAntecipada[Qde Horas],tbLancamentoAntecipada[Posto de Serviço],$B108,tbLancamentoAntecipada[Data],"="&amp;M$9),0))</f>
        <v/>
      </c>
      <c r="N108" s="40" t="str">
        <f>IF($B108="","",IFERROR(SUMIFS(tbLancamentoAntecipada[Qde Horas],tbLancamentoAntecipada[Posto de Serviço],$B108,tbLancamentoAntecipada[Data],"="&amp;N$9),0))</f>
        <v/>
      </c>
      <c r="O108" s="40" t="str">
        <f>IF($B108="","",IFERROR(SUMIFS(tbLancamentoAntecipada[Qde Horas],tbLancamentoAntecipada[Posto de Serviço],$B108,tbLancamentoAntecipada[Data],"="&amp;O$9),0))</f>
        <v/>
      </c>
      <c r="P108" s="40" t="str">
        <f>IF($B108="","",IFERROR(SUMIFS(tbLancamentoAntecipada[Qde Horas],tbLancamentoAntecipada[Posto de Serviço],$B108,tbLancamentoAntecipada[Data],"="&amp;P$9),0))</f>
        <v/>
      </c>
      <c r="Q108" s="40" t="str">
        <f>IF($B108="","",IFERROR(SUMIFS(tbLancamentoAntecipada[Qde Horas],tbLancamentoAntecipada[Posto de Serviço],$B108,tbLancamentoAntecipada[Data],"="&amp;Q$9),0))</f>
        <v/>
      </c>
      <c r="R108" s="40" t="str">
        <f>IF($B108="","",IFERROR(SUMIFS(tbLancamentoAntecipada[Qde Horas],tbLancamentoAntecipada[Posto de Serviço],$B108,tbLancamentoAntecipada[Data],"="&amp;R$9),0))</f>
        <v/>
      </c>
      <c r="S108" s="40" t="str">
        <f>IF($B108="","",IFERROR(SUMIFS(tbLancamentoAntecipada[Qde Horas],tbLancamentoAntecipada[Posto de Serviço],$B108,tbLancamentoAntecipada[Data],"="&amp;S$9),0))</f>
        <v/>
      </c>
      <c r="T108" s="40" t="str">
        <f>IF($B108="","",IFERROR(SUMIFS(tbLancamentoAntecipada[Qde Horas],tbLancamentoAntecipada[Posto de Serviço],$B108,tbLancamentoAntecipada[Data],"="&amp;T$9),0))</f>
        <v/>
      </c>
      <c r="U108" s="40" t="str">
        <f>IF($B108="","",IFERROR(SUMIFS(tbLancamentoAntecipada[Qde Horas],tbLancamentoAntecipada[Posto de Serviço],$B108,tbLancamentoAntecipada[Data],"="&amp;U$9),0))</f>
        <v/>
      </c>
      <c r="V108" s="40" t="str">
        <f>IF($B108="","",IFERROR(SUMIFS(tbLancamentoAntecipada[Qde Horas],tbLancamentoAntecipada[Posto de Serviço],$B108,tbLancamentoAntecipada[Data],"="&amp;V$9),0))</f>
        <v/>
      </c>
      <c r="W108" s="40" t="str">
        <f>IF($B108="","",IFERROR(SUMIFS(tbLancamentoAntecipada[Qde Horas],tbLancamentoAntecipada[Posto de Serviço],$B108,tbLancamentoAntecipada[Data],"="&amp;W$9),0))</f>
        <v/>
      </c>
      <c r="X108" s="40" t="str">
        <f>IF($B108="","",IFERROR(SUMIFS(tbLancamentoAntecipada[Qde Horas],tbLancamentoAntecipada[Posto de Serviço],$B108,tbLancamentoAntecipada[Data],"="&amp;X$9),0))</f>
        <v/>
      </c>
      <c r="Y108" s="40" t="str">
        <f>IF($B108="","",IFERROR(SUMIFS(tbLancamentoAntecipada[Qde Horas],tbLancamentoAntecipada[Posto de Serviço],$B108,tbLancamentoAntecipada[Data],"="&amp;Y$9),0))</f>
        <v/>
      </c>
      <c r="Z108" s="40" t="str">
        <f>IF($B108="","",IFERROR(SUMIFS(tbLancamentoAntecipada[Qde Horas],tbLancamentoAntecipada[Posto de Serviço],$B108,tbLancamentoAntecipada[Data],"="&amp;Z$9),0))</f>
        <v/>
      </c>
      <c r="AA108" s="40" t="str">
        <f>IF($B108="","",IFERROR(SUMIFS(tbLancamentoAntecipada[Qde Horas],tbLancamentoAntecipada[Posto de Serviço],$B108,tbLancamentoAntecipada[Data],"="&amp;AA$9),0))</f>
        <v/>
      </c>
      <c r="AB108" s="40" t="str">
        <f>IF($B108="","",IFERROR(SUMIFS(tbLancamentoAntecipada[Qde Horas],tbLancamentoAntecipada[Posto de Serviço],$B108,tbLancamentoAntecipada[Data],"="&amp;AB$9),0))</f>
        <v/>
      </c>
      <c r="AC108" s="40" t="str">
        <f>IF($B108="","",IFERROR(SUMIFS(tbLancamentoAntecipada[Qde Horas],tbLancamentoAntecipada[Posto de Serviço],$B108,tbLancamentoAntecipada[Data],"="&amp;AC$9),0))</f>
        <v/>
      </c>
      <c r="AD108" s="40" t="str">
        <f>IF($B108="","",IFERROR(SUMIFS(tbLancamentoAntecipada[Qde Horas],tbLancamentoAntecipada[Posto de Serviço],$B108,tbLancamentoAntecipada[Data],"="&amp;AD$9),0))</f>
        <v/>
      </c>
      <c r="AE108" s="40" t="str">
        <f>IF($B108="","",IFERROR(SUMIFS(tbLancamentoAntecipada[Qde Horas],tbLancamentoAntecipada[Posto de Serviço],$B108,tbLancamentoAntecipada[Data],"="&amp;AE$9),0))</f>
        <v/>
      </c>
      <c r="AF108" s="40" t="str">
        <f>IF($B108="","",IFERROR(SUMIFS(tbLancamentoAntecipada[Qde Horas],tbLancamentoAntecipada[Posto de Serviço],$B108,tbLancamentoAntecipada[Data],"="&amp;AF$9),0))</f>
        <v/>
      </c>
      <c r="AG108" s="40" t="str">
        <f>IF($B108="","",IFERROR(SUMIFS(tbLancamentoAntecipada[Qde Horas],tbLancamentoAntecipada[Posto de Serviço],$B108,tbLancamentoAntecipada[Data],"="&amp;AG$9),0))</f>
        <v/>
      </c>
    </row>
    <row r="109" spans="1:33" ht="20.100000000000001" customHeight="1" x14ac:dyDescent="0.25">
      <c r="A109" s="23">
        <v>9</v>
      </c>
      <c r="B109" s="34" t="str">
        <f>IFERROR(INDEX(DinamicaMes!$F$2:$I$101,MATCH(LARGE(DinamicaMes!$I$2:$I$101,ResMes!$A19),DinamicaMes!$I$2:$I$101,0),1),"")</f>
        <v/>
      </c>
      <c r="C109" s="40" t="str">
        <f>IF($B109="","",IFERROR(SUMIFS(tbLancamentoAntecipada[Qde Horas],tbLancamentoAntecipada[Posto de Serviço],$B109,tbLancamentoAntecipada[Data],"="&amp;C$9),0))</f>
        <v/>
      </c>
      <c r="D109" s="40" t="str">
        <f>IF($B109="","",IFERROR(SUMIFS(tbLancamentoAntecipada[Qde Horas],tbLancamentoAntecipada[Posto de Serviço],$B109,tbLancamentoAntecipada[Data],"="&amp;D$9),0))</f>
        <v/>
      </c>
      <c r="E109" s="40" t="str">
        <f>IF($B109="","",IFERROR(SUMIFS(tbLancamentoAntecipada[Qde Horas],tbLancamentoAntecipada[Posto de Serviço],$B109,tbLancamentoAntecipada[Data],"="&amp;E$9),0))</f>
        <v/>
      </c>
      <c r="F109" s="40" t="str">
        <f>IF($B109="","",IFERROR(SUMIFS(tbLancamentoAntecipada[Qde Horas],tbLancamentoAntecipada[Posto de Serviço],$B109,tbLancamentoAntecipada[Data],"="&amp;F$9),0))</f>
        <v/>
      </c>
      <c r="G109" s="40" t="str">
        <f>IF($B109="","",IFERROR(SUMIFS(tbLancamentoAntecipada[Qde Horas],tbLancamentoAntecipada[Posto de Serviço],$B109,tbLancamentoAntecipada[Data],"="&amp;G$9),0))</f>
        <v/>
      </c>
      <c r="H109" s="40" t="str">
        <f>IF($B109="","",IFERROR(SUMIFS(tbLancamentoAntecipada[Qde Horas],tbLancamentoAntecipada[Posto de Serviço],$B109,tbLancamentoAntecipada[Data],"="&amp;H$9),0))</f>
        <v/>
      </c>
      <c r="I109" s="40" t="str">
        <f>IF($B109="","",IFERROR(SUMIFS(tbLancamentoAntecipada[Qde Horas],tbLancamentoAntecipada[Posto de Serviço],$B109,tbLancamentoAntecipada[Data],"="&amp;I$9),0))</f>
        <v/>
      </c>
      <c r="J109" s="40" t="str">
        <f>IF($B109="","",IFERROR(SUMIFS(tbLancamentoAntecipada[Qde Horas],tbLancamentoAntecipada[Posto de Serviço],$B109,tbLancamentoAntecipada[Data],"="&amp;J$9),0))</f>
        <v/>
      </c>
      <c r="K109" s="40" t="str">
        <f>IF($B109="","",IFERROR(SUMIFS(tbLancamentoAntecipada[Qde Horas],tbLancamentoAntecipada[Posto de Serviço],$B109,tbLancamentoAntecipada[Data],"="&amp;K$9),0))</f>
        <v/>
      </c>
      <c r="L109" s="40" t="str">
        <f>IF($B109="","",IFERROR(SUMIFS(tbLancamentoAntecipada[Qde Horas],tbLancamentoAntecipada[Posto de Serviço],$B109,tbLancamentoAntecipada[Data],"="&amp;L$9),0))</f>
        <v/>
      </c>
      <c r="M109" s="40" t="str">
        <f>IF($B109="","",IFERROR(SUMIFS(tbLancamentoAntecipada[Qde Horas],tbLancamentoAntecipada[Posto de Serviço],$B109,tbLancamentoAntecipada[Data],"="&amp;M$9),0))</f>
        <v/>
      </c>
      <c r="N109" s="40" t="str">
        <f>IF($B109="","",IFERROR(SUMIFS(tbLancamentoAntecipada[Qde Horas],tbLancamentoAntecipada[Posto de Serviço],$B109,tbLancamentoAntecipada[Data],"="&amp;N$9),0))</f>
        <v/>
      </c>
      <c r="O109" s="40" t="str">
        <f>IF($B109="","",IFERROR(SUMIFS(tbLancamentoAntecipada[Qde Horas],tbLancamentoAntecipada[Posto de Serviço],$B109,tbLancamentoAntecipada[Data],"="&amp;O$9),0))</f>
        <v/>
      </c>
      <c r="P109" s="40" t="str">
        <f>IF($B109="","",IFERROR(SUMIFS(tbLancamentoAntecipada[Qde Horas],tbLancamentoAntecipada[Posto de Serviço],$B109,tbLancamentoAntecipada[Data],"="&amp;P$9),0))</f>
        <v/>
      </c>
      <c r="Q109" s="40" t="str">
        <f>IF($B109="","",IFERROR(SUMIFS(tbLancamentoAntecipada[Qde Horas],tbLancamentoAntecipada[Posto de Serviço],$B109,tbLancamentoAntecipada[Data],"="&amp;Q$9),0))</f>
        <v/>
      </c>
      <c r="R109" s="40" t="str">
        <f>IF($B109="","",IFERROR(SUMIFS(tbLancamentoAntecipada[Qde Horas],tbLancamentoAntecipada[Posto de Serviço],$B109,tbLancamentoAntecipada[Data],"="&amp;R$9),0))</f>
        <v/>
      </c>
      <c r="S109" s="40" t="str">
        <f>IF($B109="","",IFERROR(SUMIFS(tbLancamentoAntecipada[Qde Horas],tbLancamentoAntecipada[Posto de Serviço],$B109,tbLancamentoAntecipada[Data],"="&amp;S$9),0))</f>
        <v/>
      </c>
      <c r="T109" s="40" t="str">
        <f>IF($B109="","",IFERROR(SUMIFS(tbLancamentoAntecipada[Qde Horas],tbLancamentoAntecipada[Posto de Serviço],$B109,tbLancamentoAntecipada[Data],"="&amp;T$9),0))</f>
        <v/>
      </c>
      <c r="U109" s="40" t="str">
        <f>IF($B109="","",IFERROR(SUMIFS(tbLancamentoAntecipada[Qde Horas],tbLancamentoAntecipada[Posto de Serviço],$B109,tbLancamentoAntecipada[Data],"="&amp;U$9),0))</f>
        <v/>
      </c>
      <c r="V109" s="40" t="str">
        <f>IF($B109="","",IFERROR(SUMIFS(tbLancamentoAntecipada[Qde Horas],tbLancamentoAntecipada[Posto de Serviço],$B109,tbLancamentoAntecipada[Data],"="&amp;V$9),0))</f>
        <v/>
      </c>
      <c r="W109" s="40" t="str">
        <f>IF($B109="","",IFERROR(SUMIFS(tbLancamentoAntecipada[Qde Horas],tbLancamentoAntecipada[Posto de Serviço],$B109,tbLancamentoAntecipada[Data],"="&amp;W$9),0))</f>
        <v/>
      </c>
      <c r="X109" s="40" t="str">
        <f>IF($B109="","",IFERROR(SUMIFS(tbLancamentoAntecipada[Qde Horas],tbLancamentoAntecipada[Posto de Serviço],$B109,tbLancamentoAntecipada[Data],"="&amp;X$9),0))</f>
        <v/>
      </c>
      <c r="Y109" s="40" t="str">
        <f>IF($B109="","",IFERROR(SUMIFS(tbLancamentoAntecipada[Qde Horas],tbLancamentoAntecipada[Posto de Serviço],$B109,tbLancamentoAntecipada[Data],"="&amp;Y$9),0))</f>
        <v/>
      </c>
      <c r="Z109" s="40" t="str">
        <f>IF($B109="","",IFERROR(SUMIFS(tbLancamentoAntecipada[Qde Horas],tbLancamentoAntecipada[Posto de Serviço],$B109,tbLancamentoAntecipada[Data],"="&amp;Z$9),0))</f>
        <v/>
      </c>
      <c r="AA109" s="40" t="str">
        <f>IF($B109="","",IFERROR(SUMIFS(tbLancamentoAntecipada[Qde Horas],tbLancamentoAntecipada[Posto de Serviço],$B109,tbLancamentoAntecipada[Data],"="&amp;AA$9),0))</f>
        <v/>
      </c>
      <c r="AB109" s="40" t="str">
        <f>IF($B109="","",IFERROR(SUMIFS(tbLancamentoAntecipada[Qde Horas],tbLancamentoAntecipada[Posto de Serviço],$B109,tbLancamentoAntecipada[Data],"="&amp;AB$9),0))</f>
        <v/>
      </c>
      <c r="AC109" s="40" t="str">
        <f>IF($B109="","",IFERROR(SUMIFS(tbLancamentoAntecipada[Qde Horas],tbLancamentoAntecipada[Posto de Serviço],$B109,tbLancamentoAntecipada[Data],"="&amp;AC$9),0))</f>
        <v/>
      </c>
      <c r="AD109" s="40" t="str">
        <f>IF($B109="","",IFERROR(SUMIFS(tbLancamentoAntecipada[Qde Horas],tbLancamentoAntecipada[Posto de Serviço],$B109,tbLancamentoAntecipada[Data],"="&amp;AD$9),0))</f>
        <v/>
      </c>
      <c r="AE109" s="40" t="str">
        <f>IF($B109="","",IFERROR(SUMIFS(tbLancamentoAntecipada[Qde Horas],tbLancamentoAntecipada[Posto de Serviço],$B109,tbLancamentoAntecipada[Data],"="&amp;AE$9),0))</f>
        <v/>
      </c>
      <c r="AF109" s="40" t="str">
        <f>IF($B109="","",IFERROR(SUMIFS(tbLancamentoAntecipada[Qde Horas],tbLancamentoAntecipada[Posto de Serviço],$B109,tbLancamentoAntecipada[Data],"="&amp;AF$9),0))</f>
        <v/>
      </c>
      <c r="AG109" s="40" t="str">
        <f>IF($B109="","",IFERROR(SUMIFS(tbLancamentoAntecipada[Qde Horas],tbLancamentoAntecipada[Posto de Serviço],$B109,tbLancamentoAntecipada[Data],"="&amp;AG$9),0))</f>
        <v/>
      </c>
    </row>
    <row r="110" spans="1:33" ht="20.100000000000001" customHeight="1" x14ac:dyDescent="0.25">
      <c r="A110" s="23">
        <v>10</v>
      </c>
      <c r="B110" s="34" t="str">
        <f>IFERROR(INDEX(DinamicaMes!$F$2:$I$101,MATCH(LARGE(DinamicaMes!$I$2:$I$101,ResMes!$A20),DinamicaMes!$I$2:$I$101,0),1),"")</f>
        <v/>
      </c>
      <c r="C110" s="40" t="str">
        <f>IF($B110="","",IFERROR(SUMIFS(tbLancamentoAntecipada[Qde Horas],tbLancamentoAntecipada[Posto de Serviço],$B110,tbLancamentoAntecipada[Data],"="&amp;C$9),0))</f>
        <v/>
      </c>
      <c r="D110" s="40" t="str">
        <f>IF($B110="","",IFERROR(SUMIFS(tbLancamentoAntecipada[Qde Horas],tbLancamentoAntecipada[Posto de Serviço],$B110,tbLancamentoAntecipada[Data],"="&amp;D$9),0))</f>
        <v/>
      </c>
      <c r="E110" s="40" t="str">
        <f>IF($B110="","",IFERROR(SUMIFS(tbLancamentoAntecipada[Qde Horas],tbLancamentoAntecipada[Posto de Serviço],$B110,tbLancamentoAntecipada[Data],"="&amp;E$9),0))</f>
        <v/>
      </c>
      <c r="F110" s="40" t="str">
        <f>IF($B110="","",IFERROR(SUMIFS(tbLancamentoAntecipada[Qde Horas],tbLancamentoAntecipada[Posto de Serviço],$B110,tbLancamentoAntecipada[Data],"="&amp;F$9),0))</f>
        <v/>
      </c>
      <c r="G110" s="40" t="str">
        <f>IF($B110="","",IFERROR(SUMIFS(tbLancamentoAntecipada[Qde Horas],tbLancamentoAntecipada[Posto de Serviço],$B110,tbLancamentoAntecipada[Data],"="&amp;G$9),0))</f>
        <v/>
      </c>
      <c r="H110" s="40" t="str">
        <f>IF($B110="","",IFERROR(SUMIFS(tbLancamentoAntecipada[Qde Horas],tbLancamentoAntecipada[Posto de Serviço],$B110,tbLancamentoAntecipada[Data],"="&amp;H$9),0))</f>
        <v/>
      </c>
      <c r="I110" s="40" t="str">
        <f>IF($B110="","",IFERROR(SUMIFS(tbLancamentoAntecipada[Qde Horas],tbLancamentoAntecipada[Posto de Serviço],$B110,tbLancamentoAntecipada[Data],"="&amp;I$9),0))</f>
        <v/>
      </c>
      <c r="J110" s="40" t="str">
        <f>IF($B110="","",IFERROR(SUMIFS(tbLancamentoAntecipada[Qde Horas],tbLancamentoAntecipada[Posto de Serviço],$B110,tbLancamentoAntecipada[Data],"="&amp;J$9),0))</f>
        <v/>
      </c>
      <c r="K110" s="40" t="str">
        <f>IF($B110="","",IFERROR(SUMIFS(tbLancamentoAntecipada[Qde Horas],tbLancamentoAntecipada[Posto de Serviço],$B110,tbLancamentoAntecipada[Data],"="&amp;K$9),0))</f>
        <v/>
      </c>
      <c r="L110" s="40" t="str">
        <f>IF($B110="","",IFERROR(SUMIFS(tbLancamentoAntecipada[Qde Horas],tbLancamentoAntecipada[Posto de Serviço],$B110,tbLancamentoAntecipada[Data],"="&amp;L$9),0))</f>
        <v/>
      </c>
      <c r="M110" s="40" t="str">
        <f>IF($B110="","",IFERROR(SUMIFS(tbLancamentoAntecipada[Qde Horas],tbLancamentoAntecipada[Posto de Serviço],$B110,tbLancamentoAntecipada[Data],"="&amp;M$9),0))</f>
        <v/>
      </c>
      <c r="N110" s="40" t="str">
        <f>IF($B110="","",IFERROR(SUMIFS(tbLancamentoAntecipada[Qde Horas],tbLancamentoAntecipada[Posto de Serviço],$B110,tbLancamentoAntecipada[Data],"="&amp;N$9),0))</f>
        <v/>
      </c>
      <c r="O110" s="40" t="str">
        <f>IF($B110="","",IFERROR(SUMIFS(tbLancamentoAntecipada[Qde Horas],tbLancamentoAntecipada[Posto de Serviço],$B110,tbLancamentoAntecipada[Data],"="&amp;O$9),0))</f>
        <v/>
      </c>
      <c r="P110" s="40" t="str">
        <f>IF($B110="","",IFERROR(SUMIFS(tbLancamentoAntecipada[Qde Horas],tbLancamentoAntecipada[Posto de Serviço],$B110,tbLancamentoAntecipada[Data],"="&amp;P$9),0))</f>
        <v/>
      </c>
      <c r="Q110" s="40" t="str">
        <f>IF($B110="","",IFERROR(SUMIFS(tbLancamentoAntecipada[Qde Horas],tbLancamentoAntecipada[Posto de Serviço],$B110,tbLancamentoAntecipada[Data],"="&amp;Q$9),0))</f>
        <v/>
      </c>
      <c r="R110" s="40" t="str">
        <f>IF($B110="","",IFERROR(SUMIFS(tbLancamentoAntecipada[Qde Horas],tbLancamentoAntecipada[Posto de Serviço],$B110,tbLancamentoAntecipada[Data],"="&amp;R$9),0))</f>
        <v/>
      </c>
      <c r="S110" s="40" t="str">
        <f>IF($B110="","",IFERROR(SUMIFS(tbLancamentoAntecipada[Qde Horas],tbLancamentoAntecipada[Posto de Serviço],$B110,tbLancamentoAntecipada[Data],"="&amp;S$9),0))</f>
        <v/>
      </c>
      <c r="T110" s="40" t="str">
        <f>IF($B110="","",IFERROR(SUMIFS(tbLancamentoAntecipada[Qde Horas],tbLancamentoAntecipada[Posto de Serviço],$B110,tbLancamentoAntecipada[Data],"="&amp;T$9),0))</f>
        <v/>
      </c>
      <c r="U110" s="40" t="str">
        <f>IF($B110="","",IFERROR(SUMIFS(tbLancamentoAntecipada[Qde Horas],tbLancamentoAntecipada[Posto de Serviço],$B110,tbLancamentoAntecipada[Data],"="&amp;U$9),0))</f>
        <v/>
      </c>
      <c r="V110" s="40" t="str">
        <f>IF($B110="","",IFERROR(SUMIFS(tbLancamentoAntecipada[Qde Horas],tbLancamentoAntecipada[Posto de Serviço],$B110,tbLancamentoAntecipada[Data],"="&amp;V$9),0))</f>
        <v/>
      </c>
      <c r="W110" s="40" t="str">
        <f>IF($B110="","",IFERROR(SUMIFS(tbLancamentoAntecipada[Qde Horas],tbLancamentoAntecipada[Posto de Serviço],$B110,tbLancamentoAntecipada[Data],"="&amp;W$9),0))</f>
        <v/>
      </c>
      <c r="X110" s="40" t="str">
        <f>IF($B110="","",IFERROR(SUMIFS(tbLancamentoAntecipada[Qde Horas],tbLancamentoAntecipada[Posto de Serviço],$B110,tbLancamentoAntecipada[Data],"="&amp;X$9),0))</f>
        <v/>
      </c>
      <c r="Y110" s="40" t="str">
        <f>IF($B110="","",IFERROR(SUMIFS(tbLancamentoAntecipada[Qde Horas],tbLancamentoAntecipada[Posto de Serviço],$B110,tbLancamentoAntecipada[Data],"="&amp;Y$9),0))</f>
        <v/>
      </c>
      <c r="Z110" s="40" t="str">
        <f>IF($B110="","",IFERROR(SUMIFS(tbLancamentoAntecipada[Qde Horas],tbLancamentoAntecipada[Posto de Serviço],$B110,tbLancamentoAntecipada[Data],"="&amp;Z$9),0))</f>
        <v/>
      </c>
      <c r="AA110" s="40" t="str">
        <f>IF($B110="","",IFERROR(SUMIFS(tbLancamentoAntecipada[Qde Horas],tbLancamentoAntecipada[Posto de Serviço],$B110,tbLancamentoAntecipada[Data],"="&amp;AA$9),0))</f>
        <v/>
      </c>
      <c r="AB110" s="40" t="str">
        <f>IF($B110="","",IFERROR(SUMIFS(tbLancamentoAntecipada[Qde Horas],tbLancamentoAntecipada[Posto de Serviço],$B110,tbLancamentoAntecipada[Data],"="&amp;AB$9),0))</f>
        <v/>
      </c>
      <c r="AC110" s="40" t="str">
        <f>IF($B110="","",IFERROR(SUMIFS(tbLancamentoAntecipada[Qde Horas],tbLancamentoAntecipada[Posto de Serviço],$B110,tbLancamentoAntecipada[Data],"="&amp;AC$9),0))</f>
        <v/>
      </c>
      <c r="AD110" s="40" t="str">
        <f>IF($B110="","",IFERROR(SUMIFS(tbLancamentoAntecipada[Qde Horas],tbLancamentoAntecipada[Posto de Serviço],$B110,tbLancamentoAntecipada[Data],"="&amp;AD$9),0))</f>
        <v/>
      </c>
      <c r="AE110" s="40" t="str">
        <f>IF($B110="","",IFERROR(SUMIFS(tbLancamentoAntecipada[Qde Horas],tbLancamentoAntecipada[Posto de Serviço],$B110,tbLancamentoAntecipada[Data],"="&amp;AE$9),0))</f>
        <v/>
      </c>
      <c r="AF110" s="40" t="str">
        <f>IF($B110="","",IFERROR(SUMIFS(tbLancamentoAntecipada[Qde Horas],tbLancamentoAntecipada[Posto de Serviço],$B110,tbLancamentoAntecipada[Data],"="&amp;AF$9),0))</f>
        <v/>
      </c>
      <c r="AG110" s="40" t="str">
        <f>IF($B110="","",IFERROR(SUMIFS(tbLancamentoAntecipada[Qde Horas],tbLancamentoAntecipada[Posto de Serviço],$B110,tbLancamentoAntecipada[Data],"="&amp;AG$9),0))</f>
        <v/>
      </c>
    </row>
    <row r="111" spans="1:33" ht="20.100000000000001" customHeight="1" x14ac:dyDescent="0.25">
      <c r="A111" s="23">
        <v>11</v>
      </c>
      <c r="B111" s="34" t="str">
        <f>IFERROR(INDEX(DinamicaMes!$F$2:$I$101,MATCH(LARGE(DinamicaMes!$I$2:$I$101,ResMes!$A21),DinamicaMes!$I$2:$I$101,0),1),"")</f>
        <v/>
      </c>
      <c r="C111" s="40" t="str">
        <f>IF($B111="","",IFERROR(SUMIFS(tbLancamentoAntecipada[Qde Horas],tbLancamentoAntecipada[Posto de Serviço],$B111,tbLancamentoAntecipada[Data],"="&amp;C$9),0))</f>
        <v/>
      </c>
      <c r="D111" s="40" t="str">
        <f>IF($B111="","",IFERROR(SUMIFS(tbLancamentoAntecipada[Qde Horas],tbLancamentoAntecipada[Posto de Serviço],$B111,tbLancamentoAntecipada[Data],"="&amp;D$9),0))</f>
        <v/>
      </c>
      <c r="E111" s="40" t="str">
        <f>IF($B111="","",IFERROR(SUMIFS(tbLancamentoAntecipada[Qde Horas],tbLancamentoAntecipada[Posto de Serviço],$B111,tbLancamentoAntecipada[Data],"="&amp;E$9),0))</f>
        <v/>
      </c>
      <c r="F111" s="40" t="str">
        <f>IF($B111="","",IFERROR(SUMIFS(tbLancamentoAntecipada[Qde Horas],tbLancamentoAntecipada[Posto de Serviço],$B111,tbLancamentoAntecipada[Data],"="&amp;F$9),0))</f>
        <v/>
      </c>
      <c r="G111" s="40" t="str">
        <f>IF($B111="","",IFERROR(SUMIFS(tbLancamentoAntecipada[Qde Horas],tbLancamentoAntecipada[Posto de Serviço],$B111,tbLancamentoAntecipada[Data],"="&amp;G$9),0))</f>
        <v/>
      </c>
      <c r="H111" s="40" t="str">
        <f>IF($B111="","",IFERROR(SUMIFS(tbLancamentoAntecipada[Qde Horas],tbLancamentoAntecipada[Posto de Serviço],$B111,tbLancamentoAntecipada[Data],"="&amp;H$9),0))</f>
        <v/>
      </c>
      <c r="I111" s="40" t="str">
        <f>IF($B111="","",IFERROR(SUMIFS(tbLancamentoAntecipada[Qde Horas],tbLancamentoAntecipada[Posto de Serviço],$B111,tbLancamentoAntecipada[Data],"="&amp;I$9),0))</f>
        <v/>
      </c>
      <c r="J111" s="40" t="str">
        <f>IF($B111="","",IFERROR(SUMIFS(tbLancamentoAntecipada[Qde Horas],tbLancamentoAntecipada[Posto de Serviço],$B111,tbLancamentoAntecipada[Data],"="&amp;J$9),0))</f>
        <v/>
      </c>
      <c r="K111" s="40" t="str">
        <f>IF($B111="","",IFERROR(SUMIFS(tbLancamentoAntecipada[Qde Horas],tbLancamentoAntecipada[Posto de Serviço],$B111,tbLancamentoAntecipada[Data],"="&amp;K$9),0))</f>
        <v/>
      </c>
      <c r="L111" s="40" t="str">
        <f>IF($B111="","",IFERROR(SUMIFS(tbLancamentoAntecipada[Qde Horas],tbLancamentoAntecipada[Posto de Serviço],$B111,tbLancamentoAntecipada[Data],"="&amp;L$9),0))</f>
        <v/>
      </c>
      <c r="M111" s="40" t="str">
        <f>IF($B111="","",IFERROR(SUMIFS(tbLancamentoAntecipada[Qde Horas],tbLancamentoAntecipada[Posto de Serviço],$B111,tbLancamentoAntecipada[Data],"="&amp;M$9),0))</f>
        <v/>
      </c>
      <c r="N111" s="40" t="str">
        <f>IF($B111="","",IFERROR(SUMIFS(tbLancamentoAntecipada[Qde Horas],tbLancamentoAntecipada[Posto de Serviço],$B111,tbLancamentoAntecipada[Data],"="&amp;N$9),0))</f>
        <v/>
      </c>
      <c r="O111" s="40" t="str">
        <f>IF($B111="","",IFERROR(SUMIFS(tbLancamentoAntecipada[Qde Horas],tbLancamentoAntecipada[Posto de Serviço],$B111,tbLancamentoAntecipada[Data],"="&amp;O$9),0))</f>
        <v/>
      </c>
      <c r="P111" s="40" t="str">
        <f>IF($B111="","",IFERROR(SUMIFS(tbLancamentoAntecipada[Qde Horas],tbLancamentoAntecipada[Posto de Serviço],$B111,tbLancamentoAntecipada[Data],"="&amp;P$9),0))</f>
        <v/>
      </c>
      <c r="Q111" s="40" t="str">
        <f>IF($B111="","",IFERROR(SUMIFS(tbLancamentoAntecipada[Qde Horas],tbLancamentoAntecipada[Posto de Serviço],$B111,tbLancamentoAntecipada[Data],"="&amp;Q$9),0))</f>
        <v/>
      </c>
      <c r="R111" s="40" t="str">
        <f>IF($B111="","",IFERROR(SUMIFS(tbLancamentoAntecipada[Qde Horas],tbLancamentoAntecipada[Posto de Serviço],$B111,tbLancamentoAntecipada[Data],"="&amp;R$9),0))</f>
        <v/>
      </c>
      <c r="S111" s="40" t="str">
        <f>IF($B111="","",IFERROR(SUMIFS(tbLancamentoAntecipada[Qde Horas],tbLancamentoAntecipada[Posto de Serviço],$B111,tbLancamentoAntecipada[Data],"="&amp;S$9),0))</f>
        <v/>
      </c>
      <c r="T111" s="40" t="str">
        <f>IF($B111="","",IFERROR(SUMIFS(tbLancamentoAntecipada[Qde Horas],tbLancamentoAntecipada[Posto de Serviço],$B111,tbLancamentoAntecipada[Data],"="&amp;T$9),0))</f>
        <v/>
      </c>
      <c r="U111" s="40" t="str">
        <f>IF($B111="","",IFERROR(SUMIFS(tbLancamentoAntecipada[Qde Horas],tbLancamentoAntecipada[Posto de Serviço],$B111,tbLancamentoAntecipada[Data],"="&amp;U$9),0))</f>
        <v/>
      </c>
      <c r="V111" s="40" t="str">
        <f>IF($B111="","",IFERROR(SUMIFS(tbLancamentoAntecipada[Qde Horas],tbLancamentoAntecipada[Posto de Serviço],$B111,tbLancamentoAntecipada[Data],"="&amp;V$9),0))</f>
        <v/>
      </c>
      <c r="W111" s="40" t="str">
        <f>IF($B111="","",IFERROR(SUMIFS(tbLancamentoAntecipada[Qde Horas],tbLancamentoAntecipada[Posto de Serviço],$B111,tbLancamentoAntecipada[Data],"="&amp;W$9),0))</f>
        <v/>
      </c>
      <c r="X111" s="40" t="str">
        <f>IF($B111="","",IFERROR(SUMIFS(tbLancamentoAntecipada[Qde Horas],tbLancamentoAntecipada[Posto de Serviço],$B111,tbLancamentoAntecipada[Data],"="&amp;X$9),0))</f>
        <v/>
      </c>
      <c r="Y111" s="40" t="str">
        <f>IF($B111="","",IFERROR(SUMIFS(tbLancamentoAntecipada[Qde Horas],tbLancamentoAntecipada[Posto de Serviço],$B111,tbLancamentoAntecipada[Data],"="&amp;Y$9),0))</f>
        <v/>
      </c>
      <c r="Z111" s="40" t="str">
        <f>IF($B111="","",IFERROR(SUMIFS(tbLancamentoAntecipada[Qde Horas],tbLancamentoAntecipada[Posto de Serviço],$B111,tbLancamentoAntecipada[Data],"="&amp;Z$9),0))</f>
        <v/>
      </c>
      <c r="AA111" s="40" t="str">
        <f>IF($B111="","",IFERROR(SUMIFS(tbLancamentoAntecipada[Qde Horas],tbLancamentoAntecipada[Posto de Serviço],$B111,tbLancamentoAntecipada[Data],"="&amp;AA$9),0))</f>
        <v/>
      </c>
      <c r="AB111" s="40" t="str">
        <f>IF($B111="","",IFERROR(SUMIFS(tbLancamentoAntecipada[Qde Horas],tbLancamentoAntecipada[Posto de Serviço],$B111,tbLancamentoAntecipada[Data],"="&amp;AB$9),0))</f>
        <v/>
      </c>
      <c r="AC111" s="40" t="str">
        <f>IF($B111="","",IFERROR(SUMIFS(tbLancamentoAntecipada[Qde Horas],tbLancamentoAntecipada[Posto de Serviço],$B111,tbLancamentoAntecipada[Data],"="&amp;AC$9),0))</f>
        <v/>
      </c>
      <c r="AD111" s="40" t="str">
        <f>IF($B111="","",IFERROR(SUMIFS(tbLancamentoAntecipada[Qde Horas],tbLancamentoAntecipada[Posto de Serviço],$B111,tbLancamentoAntecipada[Data],"="&amp;AD$9),0))</f>
        <v/>
      </c>
      <c r="AE111" s="40" t="str">
        <f>IF($B111="","",IFERROR(SUMIFS(tbLancamentoAntecipada[Qde Horas],tbLancamentoAntecipada[Posto de Serviço],$B111,tbLancamentoAntecipada[Data],"="&amp;AE$9),0))</f>
        <v/>
      </c>
      <c r="AF111" s="40" t="str">
        <f>IF($B111="","",IFERROR(SUMIFS(tbLancamentoAntecipada[Qde Horas],tbLancamentoAntecipada[Posto de Serviço],$B111,tbLancamentoAntecipada[Data],"="&amp;AF$9),0))</f>
        <v/>
      </c>
      <c r="AG111" s="40" t="str">
        <f>IF($B111="","",IFERROR(SUMIFS(tbLancamentoAntecipada[Qde Horas],tbLancamentoAntecipada[Posto de Serviço],$B111,tbLancamentoAntecipada[Data],"="&amp;AG$9),0))</f>
        <v/>
      </c>
    </row>
    <row r="112" spans="1:33" ht="20.100000000000001" customHeight="1" x14ac:dyDescent="0.25">
      <c r="A112" s="23">
        <v>12</v>
      </c>
      <c r="B112" s="34" t="str">
        <f>IFERROR(INDEX(DinamicaMes!$F$2:$I$101,MATCH(LARGE(DinamicaMes!$I$2:$I$101,ResMes!$A22),DinamicaMes!$I$2:$I$101,0),1),"")</f>
        <v/>
      </c>
      <c r="C112" s="40" t="str">
        <f>IF($B112="","",IFERROR(SUMIFS(tbLancamentoAntecipada[Qde Horas],tbLancamentoAntecipada[Posto de Serviço],$B112,tbLancamentoAntecipada[Data],"="&amp;C$9),0))</f>
        <v/>
      </c>
      <c r="D112" s="40" t="str">
        <f>IF($B112="","",IFERROR(SUMIFS(tbLancamentoAntecipada[Qde Horas],tbLancamentoAntecipada[Posto de Serviço],$B112,tbLancamentoAntecipada[Data],"="&amp;D$9),0))</f>
        <v/>
      </c>
      <c r="E112" s="40" t="str">
        <f>IF($B112="","",IFERROR(SUMIFS(tbLancamentoAntecipada[Qde Horas],tbLancamentoAntecipada[Posto de Serviço],$B112,tbLancamentoAntecipada[Data],"="&amp;E$9),0))</f>
        <v/>
      </c>
      <c r="F112" s="40" t="str">
        <f>IF($B112="","",IFERROR(SUMIFS(tbLancamentoAntecipada[Qde Horas],tbLancamentoAntecipada[Posto de Serviço],$B112,tbLancamentoAntecipada[Data],"="&amp;F$9),0))</f>
        <v/>
      </c>
      <c r="G112" s="40" t="str">
        <f>IF($B112="","",IFERROR(SUMIFS(tbLancamentoAntecipada[Qde Horas],tbLancamentoAntecipada[Posto de Serviço],$B112,tbLancamentoAntecipada[Data],"="&amp;G$9),0))</f>
        <v/>
      </c>
      <c r="H112" s="40" t="str">
        <f>IF($B112="","",IFERROR(SUMIFS(tbLancamentoAntecipada[Qde Horas],tbLancamentoAntecipada[Posto de Serviço],$B112,tbLancamentoAntecipada[Data],"="&amp;H$9),0))</f>
        <v/>
      </c>
      <c r="I112" s="40" t="str">
        <f>IF($B112="","",IFERROR(SUMIFS(tbLancamentoAntecipada[Qde Horas],tbLancamentoAntecipada[Posto de Serviço],$B112,tbLancamentoAntecipada[Data],"="&amp;I$9),0))</f>
        <v/>
      </c>
      <c r="J112" s="40" t="str">
        <f>IF($B112="","",IFERROR(SUMIFS(tbLancamentoAntecipada[Qde Horas],tbLancamentoAntecipada[Posto de Serviço],$B112,tbLancamentoAntecipada[Data],"="&amp;J$9),0))</f>
        <v/>
      </c>
      <c r="K112" s="40" t="str">
        <f>IF($B112="","",IFERROR(SUMIFS(tbLancamentoAntecipada[Qde Horas],tbLancamentoAntecipada[Posto de Serviço],$B112,tbLancamentoAntecipada[Data],"="&amp;K$9),0))</f>
        <v/>
      </c>
      <c r="L112" s="40" t="str">
        <f>IF($B112="","",IFERROR(SUMIFS(tbLancamentoAntecipada[Qde Horas],tbLancamentoAntecipada[Posto de Serviço],$B112,tbLancamentoAntecipada[Data],"="&amp;L$9),0))</f>
        <v/>
      </c>
      <c r="M112" s="40" t="str">
        <f>IF($B112="","",IFERROR(SUMIFS(tbLancamentoAntecipada[Qde Horas],tbLancamentoAntecipada[Posto de Serviço],$B112,tbLancamentoAntecipada[Data],"="&amp;M$9),0))</f>
        <v/>
      </c>
      <c r="N112" s="40" t="str">
        <f>IF($B112="","",IFERROR(SUMIFS(tbLancamentoAntecipada[Qde Horas],tbLancamentoAntecipada[Posto de Serviço],$B112,tbLancamentoAntecipada[Data],"="&amp;N$9),0))</f>
        <v/>
      </c>
      <c r="O112" s="40" t="str">
        <f>IF($B112="","",IFERROR(SUMIFS(tbLancamentoAntecipada[Qde Horas],tbLancamentoAntecipada[Posto de Serviço],$B112,tbLancamentoAntecipada[Data],"="&amp;O$9),0))</f>
        <v/>
      </c>
      <c r="P112" s="40" t="str">
        <f>IF($B112="","",IFERROR(SUMIFS(tbLancamentoAntecipada[Qde Horas],tbLancamentoAntecipada[Posto de Serviço],$B112,tbLancamentoAntecipada[Data],"="&amp;P$9),0))</f>
        <v/>
      </c>
      <c r="Q112" s="40" t="str">
        <f>IF($B112="","",IFERROR(SUMIFS(tbLancamentoAntecipada[Qde Horas],tbLancamentoAntecipada[Posto de Serviço],$B112,tbLancamentoAntecipada[Data],"="&amp;Q$9),0))</f>
        <v/>
      </c>
      <c r="R112" s="40" t="str">
        <f>IF($B112="","",IFERROR(SUMIFS(tbLancamentoAntecipada[Qde Horas],tbLancamentoAntecipada[Posto de Serviço],$B112,tbLancamentoAntecipada[Data],"="&amp;R$9),0))</f>
        <v/>
      </c>
      <c r="S112" s="40" t="str">
        <f>IF($B112="","",IFERROR(SUMIFS(tbLancamentoAntecipada[Qde Horas],tbLancamentoAntecipada[Posto de Serviço],$B112,tbLancamentoAntecipada[Data],"="&amp;S$9),0))</f>
        <v/>
      </c>
      <c r="T112" s="40" t="str">
        <f>IF($B112="","",IFERROR(SUMIFS(tbLancamentoAntecipada[Qde Horas],tbLancamentoAntecipada[Posto de Serviço],$B112,tbLancamentoAntecipada[Data],"="&amp;T$9),0))</f>
        <v/>
      </c>
      <c r="U112" s="40" t="str">
        <f>IF($B112="","",IFERROR(SUMIFS(tbLancamentoAntecipada[Qde Horas],tbLancamentoAntecipada[Posto de Serviço],$B112,tbLancamentoAntecipada[Data],"="&amp;U$9),0))</f>
        <v/>
      </c>
      <c r="V112" s="40" t="str">
        <f>IF($B112="","",IFERROR(SUMIFS(tbLancamentoAntecipada[Qde Horas],tbLancamentoAntecipada[Posto de Serviço],$B112,tbLancamentoAntecipada[Data],"="&amp;V$9),0))</f>
        <v/>
      </c>
      <c r="W112" s="40" t="str">
        <f>IF($B112="","",IFERROR(SUMIFS(tbLancamentoAntecipada[Qde Horas],tbLancamentoAntecipada[Posto de Serviço],$B112,tbLancamentoAntecipada[Data],"="&amp;W$9),0))</f>
        <v/>
      </c>
      <c r="X112" s="40" t="str">
        <f>IF($B112="","",IFERROR(SUMIFS(tbLancamentoAntecipada[Qde Horas],tbLancamentoAntecipada[Posto de Serviço],$B112,tbLancamentoAntecipada[Data],"="&amp;X$9),0))</f>
        <v/>
      </c>
      <c r="Y112" s="40" t="str">
        <f>IF($B112="","",IFERROR(SUMIFS(tbLancamentoAntecipada[Qde Horas],tbLancamentoAntecipada[Posto de Serviço],$B112,tbLancamentoAntecipada[Data],"="&amp;Y$9),0))</f>
        <v/>
      </c>
      <c r="Z112" s="40" t="str">
        <f>IF($B112="","",IFERROR(SUMIFS(tbLancamentoAntecipada[Qde Horas],tbLancamentoAntecipada[Posto de Serviço],$B112,tbLancamentoAntecipada[Data],"="&amp;Z$9),0))</f>
        <v/>
      </c>
      <c r="AA112" s="40" t="str">
        <f>IF($B112="","",IFERROR(SUMIFS(tbLancamentoAntecipada[Qde Horas],tbLancamentoAntecipada[Posto de Serviço],$B112,tbLancamentoAntecipada[Data],"="&amp;AA$9),0))</f>
        <v/>
      </c>
      <c r="AB112" s="40" t="str">
        <f>IF($B112="","",IFERROR(SUMIFS(tbLancamentoAntecipada[Qde Horas],tbLancamentoAntecipada[Posto de Serviço],$B112,tbLancamentoAntecipada[Data],"="&amp;AB$9),0))</f>
        <v/>
      </c>
      <c r="AC112" s="40" t="str">
        <f>IF($B112="","",IFERROR(SUMIFS(tbLancamentoAntecipada[Qde Horas],tbLancamentoAntecipada[Posto de Serviço],$B112,tbLancamentoAntecipada[Data],"="&amp;AC$9),0))</f>
        <v/>
      </c>
      <c r="AD112" s="40" t="str">
        <f>IF($B112="","",IFERROR(SUMIFS(tbLancamentoAntecipada[Qde Horas],tbLancamentoAntecipada[Posto de Serviço],$B112,tbLancamentoAntecipada[Data],"="&amp;AD$9),0))</f>
        <v/>
      </c>
      <c r="AE112" s="40" t="str">
        <f>IF($B112="","",IFERROR(SUMIFS(tbLancamentoAntecipada[Qde Horas],tbLancamentoAntecipada[Posto de Serviço],$B112,tbLancamentoAntecipada[Data],"="&amp;AE$9),0))</f>
        <v/>
      </c>
      <c r="AF112" s="40" t="str">
        <f>IF($B112="","",IFERROR(SUMIFS(tbLancamentoAntecipada[Qde Horas],tbLancamentoAntecipada[Posto de Serviço],$B112,tbLancamentoAntecipada[Data],"="&amp;AF$9),0))</f>
        <v/>
      </c>
      <c r="AG112" s="40" t="str">
        <f>IF($B112="","",IFERROR(SUMIFS(tbLancamentoAntecipada[Qde Horas],tbLancamentoAntecipada[Posto de Serviço],$B112,tbLancamentoAntecipada[Data],"="&amp;AG$9),0))</f>
        <v/>
      </c>
    </row>
    <row r="113" spans="1:33" ht="20.100000000000001" customHeight="1" x14ac:dyDescent="0.25">
      <c r="A113" s="23">
        <v>13</v>
      </c>
      <c r="B113" s="34" t="str">
        <f>IFERROR(INDEX(DinamicaMes!$F$2:$I$101,MATCH(LARGE(DinamicaMes!$I$2:$I$101,ResMes!$A23),DinamicaMes!$I$2:$I$101,0),1),"")</f>
        <v/>
      </c>
      <c r="C113" s="40" t="str">
        <f>IF($B113="","",IFERROR(SUMIFS(tbLancamentoAntecipada[Qde Horas],tbLancamentoAntecipada[Posto de Serviço],$B113,tbLancamentoAntecipada[Data],"="&amp;C$9),0))</f>
        <v/>
      </c>
      <c r="D113" s="40" t="str">
        <f>IF($B113="","",IFERROR(SUMIFS(tbLancamentoAntecipada[Qde Horas],tbLancamentoAntecipada[Posto de Serviço],$B113,tbLancamentoAntecipada[Data],"="&amp;D$9),0))</f>
        <v/>
      </c>
      <c r="E113" s="40" t="str">
        <f>IF($B113="","",IFERROR(SUMIFS(tbLancamentoAntecipada[Qde Horas],tbLancamentoAntecipada[Posto de Serviço],$B113,tbLancamentoAntecipada[Data],"="&amp;E$9),0))</f>
        <v/>
      </c>
      <c r="F113" s="40" t="str">
        <f>IF($B113="","",IFERROR(SUMIFS(tbLancamentoAntecipada[Qde Horas],tbLancamentoAntecipada[Posto de Serviço],$B113,tbLancamentoAntecipada[Data],"="&amp;F$9),0))</f>
        <v/>
      </c>
      <c r="G113" s="40" t="str">
        <f>IF($B113="","",IFERROR(SUMIFS(tbLancamentoAntecipada[Qde Horas],tbLancamentoAntecipada[Posto de Serviço],$B113,tbLancamentoAntecipada[Data],"="&amp;G$9),0))</f>
        <v/>
      </c>
      <c r="H113" s="40" t="str">
        <f>IF($B113="","",IFERROR(SUMIFS(tbLancamentoAntecipada[Qde Horas],tbLancamentoAntecipada[Posto de Serviço],$B113,tbLancamentoAntecipada[Data],"="&amp;H$9),0))</f>
        <v/>
      </c>
      <c r="I113" s="40" t="str">
        <f>IF($B113="","",IFERROR(SUMIFS(tbLancamentoAntecipada[Qde Horas],tbLancamentoAntecipada[Posto de Serviço],$B113,tbLancamentoAntecipada[Data],"="&amp;I$9),0))</f>
        <v/>
      </c>
      <c r="J113" s="40" t="str">
        <f>IF($B113="","",IFERROR(SUMIFS(tbLancamentoAntecipada[Qde Horas],tbLancamentoAntecipada[Posto de Serviço],$B113,tbLancamentoAntecipada[Data],"="&amp;J$9),0))</f>
        <v/>
      </c>
      <c r="K113" s="40" t="str">
        <f>IF($B113="","",IFERROR(SUMIFS(tbLancamentoAntecipada[Qde Horas],tbLancamentoAntecipada[Posto de Serviço],$B113,tbLancamentoAntecipada[Data],"="&amp;K$9),0))</f>
        <v/>
      </c>
      <c r="L113" s="40" t="str">
        <f>IF($B113="","",IFERROR(SUMIFS(tbLancamentoAntecipada[Qde Horas],tbLancamentoAntecipada[Posto de Serviço],$B113,tbLancamentoAntecipada[Data],"="&amp;L$9),0))</f>
        <v/>
      </c>
      <c r="M113" s="40" t="str">
        <f>IF($B113="","",IFERROR(SUMIFS(tbLancamentoAntecipada[Qde Horas],tbLancamentoAntecipada[Posto de Serviço],$B113,tbLancamentoAntecipada[Data],"="&amp;M$9),0))</f>
        <v/>
      </c>
      <c r="N113" s="40" t="str">
        <f>IF($B113="","",IFERROR(SUMIFS(tbLancamentoAntecipada[Qde Horas],tbLancamentoAntecipada[Posto de Serviço],$B113,tbLancamentoAntecipada[Data],"="&amp;N$9),0))</f>
        <v/>
      </c>
      <c r="O113" s="40" t="str">
        <f>IF($B113="","",IFERROR(SUMIFS(tbLancamentoAntecipada[Qde Horas],tbLancamentoAntecipada[Posto de Serviço],$B113,tbLancamentoAntecipada[Data],"="&amp;O$9),0))</f>
        <v/>
      </c>
      <c r="P113" s="40" t="str">
        <f>IF($B113="","",IFERROR(SUMIFS(tbLancamentoAntecipada[Qde Horas],tbLancamentoAntecipada[Posto de Serviço],$B113,tbLancamentoAntecipada[Data],"="&amp;P$9),0))</f>
        <v/>
      </c>
      <c r="Q113" s="40" t="str">
        <f>IF($B113="","",IFERROR(SUMIFS(tbLancamentoAntecipada[Qde Horas],tbLancamentoAntecipada[Posto de Serviço],$B113,tbLancamentoAntecipada[Data],"="&amp;Q$9),0))</f>
        <v/>
      </c>
      <c r="R113" s="40" t="str">
        <f>IF($B113="","",IFERROR(SUMIFS(tbLancamentoAntecipada[Qde Horas],tbLancamentoAntecipada[Posto de Serviço],$B113,tbLancamentoAntecipada[Data],"="&amp;R$9),0))</f>
        <v/>
      </c>
      <c r="S113" s="40" t="str">
        <f>IF($B113="","",IFERROR(SUMIFS(tbLancamentoAntecipada[Qde Horas],tbLancamentoAntecipada[Posto de Serviço],$B113,tbLancamentoAntecipada[Data],"="&amp;S$9),0))</f>
        <v/>
      </c>
      <c r="T113" s="40" t="str">
        <f>IF($B113="","",IFERROR(SUMIFS(tbLancamentoAntecipada[Qde Horas],tbLancamentoAntecipada[Posto de Serviço],$B113,tbLancamentoAntecipada[Data],"="&amp;T$9),0))</f>
        <v/>
      </c>
      <c r="U113" s="40" t="str">
        <f>IF($B113="","",IFERROR(SUMIFS(tbLancamentoAntecipada[Qde Horas],tbLancamentoAntecipada[Posto de Serviço],$B113,tbLancamentoAntecipada[Data],"="&amp;U$9),0))</f>
        <v/>
      </c>
      <c r="V113" s="40" t="str">
        <f>IF($B113="","",IFERROR(SUMIFS(tbLancamentoAntecipada[Qde Horas],tbLancamentoAntecipada[Posto de Serviço],$B113,tbLancamentoAntecipada[Data],"="&amp;V$9),0))</f>
        <v/>
      </c>
      <c r="W113" s="40" t="str">
        <f>IF($B113="","",IFERROR(SUMIFS(tbLancamentoAntecipada[Qde Horas],tbLancamentoAntecipada[Posto de Serviço],$B113,tbLancamentoAntecipada[Data],"="&amp;W$9),0))</f>
        <v/>
      </c>
      <c r="X113" s="40" t="str">
        <f>IF($B113="","",IFERROR(SUMIFS(tbLancamentoAntecipada[Qde Horas],tbLancamentoAntecipada[Posto de Serviço],$B113,tbLancamentoAntecipada[Data],"="&amp;X$9),0))</f>
        <v/>
      </c>
      <c r="Y113" s="40" t="str">
        <f>IF($B113="","",IFERROR(SUMIFS(tbLancamentoAntecipada[Qde Horas],tbLancamentoAntecipada[Posto de Serviço],$B113,tbLancamentoAntecipada[Data],"="&amp;Y$9),0))</f>
        <v/>
      </c>
      <c r="Z113" s="40" t="str">
        <f>IF($B113="","",IFERROR(SUMIFS(tbLancamentoAntecipada[Qde Horas],tbLancamentoAntecipada[Posto de Serviço],$B113,tbLancamentoAntecipada[Data],"="&amp;Z$9),0))</f>
        <v/>
      </c>
      <c r="AA113" s="40" t="str">
        <f>IF($B113="","",IFERROR(SUMIFS(tbLancamentoAntecipada[Qde Horas],tbLancamentoAntecipada[Posto de Serviço],$B113,tbLancamentoAntecipada[Data],"="&amp;AA$9),0))</f>
        <v/>
      </c>
      <c r="AB113" s="40" t="str">
        <f>IF($B113="","",IFERROR(SUMIFS(tbLancamentoAntecipada[Qde Horas],tbLancamentoAntecipada[Posto de Serviço],$B113,tbLancamentoAntecipada[Data],"="&amp;AB$9),0))</f>
        <v/>
      </c>
      <c r="AC113" s="40" t="str">
        <f>IF($B113="","",IFERROR(SUMIFS(tbLancamentoAntecipada[Qde Horas],tbLancamentoAntecipada[Posto de Serviço],$B113,tbLancamentoAntecipada[Data],"="&amp;AC$9),0))</f>
        <v/>
      </c>
      <c r="AD113" s="40" t="str">
        <f>IF($B113="","",IFERROR(SUMIFS(tbLancamentoAntecipada[Qde Horas],tbLancamentoAntecipada[Posto de Serviço],$B113,tbLancamentoAntecipada[Data],"="&amp;AD$9),0))</f>
        <v/>
      </c>
      <c r="AE113" s="40" t="str">
        <f>IF($B113="","",IFERROR(SUMIFS(tbLancamentoAntecipada[Qde Horas],tbLancamentoAntecipada[Posto de Serviço],$B113,tbLancamentoAntecipada[Data],"="&amp;AE$9),0))</f>
        <v/>
      </c>
      <c r="AF113" s="40" t="str">
        <f>IF($B113="","",IFERROR(SUMIFS(tbLancamentoAntecipada[Qde Horas],tbLancamentoAntecipada[Posto de Serviço],$B113,tbLancamentoAntecipada[Data],"="&amp;AF$9),0))</f>
        <v/>
      </c>
      <c r="AG113" s="40" t="str">
        <f>IF($B113="","",IFERROR(SUMIFS(tbLancamentoAntecipada[Qde Horas],tbLancamentoAntecipada[Posto de Serviço],$B113,tbLancamentoAntecipada[Data],"="&amp;AG$9),0))</f>
        <v/>
      </c>
    </row>
    <row r="114" spans="1:33" ht="20.100000000000001" customHeight="1" x14ac:dyDescent="0.25">
      <c r="A114" s="23">
        <v>14</v>
      </c>
      <c r="B114" s="34" t="str">
        <f>IFERROR(INDEX(DinamicaMes!$F$2:$I$101,MATCH(LARGE(DinamicaMes!$I$2:$I$101,ResMes!$A24),DinamicaMes!$I$2:$I$101,0),1),"")</f>
        <v/>
      </c>
      <c r="C114" s="40" t="str">
        <f>IF($B114="","",IFERROR(SUMIFS(tbLancamentoAntecipada[Qde Horas],tbLancamentoAntecipada[Posto de Serviço],$B114,tbLancamentoAntecipada[Data],"="&amp;C$9),0))</f>
        <v/>
      </c>
      <c r="D114" s="40" t="str">
        <f>IF($B114="","",IFERROR(SUMIFS(tbLancamentoAntecipada[Qde Horas],tbLancamentoAntecipada[Posto de Serviço],$B114,tbLancamentoAntecipada[Data],"="&amp;D$9),0))</f>
        <v/>
      </c>
      <c r="E114" s="40" t="str">
        <f>IF($B114="","",IFERROR(SUMIFS(tbLancamentoAntecipada[Qde Horas],tbLancamentoAntecipada[Posto de Serviço],$B114,tbLancamentoAntecipada[Data],"="&amp;E$9),0))</f>
        <v/>
      </c>
      <c r="F114" s="40" t="str">
        <f>IF($B114="","",IFERROR(SUMIFS(tbLancamentoAntecipada[Qde Horas],tbLancamentoAntecipada[Posto de Serviço],$B114,tbLancamentoAntecipada[Data],"="&amp;F$9),0))</f>
        <v/>
      </c>
      <c r="G114" s="40" t="str">
        <f>IF($B114="","",IFERROR(SUMIFS(tbLancamentoAntecipada[Qde Horas],tbLancamentoAntecipada[Posto de Serviço],$B114,tbLancamentoAntecipada[Data],"="&amp;G$9),0))</f>
        <v/>
      </c>
      <c r="H114" s="40" t="str">
        <f>IF($B114="","",IFERROR(SUMIFS(tbLancamentoAntecipada[Qde Horas],tbLancamentoAntecipada[Posto de Serviço],$B114,tbLancamentoAntecipada[Data],"="&amp;H$9),0))</f>
        <v/>
      </c>
      <c r="I114" s="40" t="str">
        <f>IF($B114="","",IFERROR(SUMIFS(tbLancamentoAntecipada[Qde Horas],tbLancamentoAntecipada[Posto de Serviço],$B114,tbLancamentoAntecipada[Data],"="&amp;I$9),0))</f>
        <v/>
      </c>
      <c r="J114" s="40" t="str">
        <f>IF($B114="","",IFERROR(SUMIFS(tbLancamentoAntecipada[Qde Horas],tbLancamentoAntecipada[Posto de Serviço],$B114,tbLancamentoAntecipada[Data],"="&amp;J$9),0))</f>
        <v/>
      </c>
      <c r="K114" s="40" t="str">
        <f>IF($B114="","",IFERROR(SUMIFS(tbLancamentoAntecipada[Qde Horas],tbLancamentoAntecipada[Posto de Serviço],$B114,tbLancamentoAntecipada[Data],"="&amp;K$9),0))</f>
        <v/>
      </c>
      <c r="L114" s="40" t="str">
        <f>IF($B114="","",IFERROR(SUMIFS(tbLancamentoAntecipada[Qde Horas],tbLancamentoAntecipada[Posto de Serviço],$B114,tbLancamentoAntecipada[Data],"="&amp;L$9),0))</f>
        <v/>
      </c>
      <c r="M114" s="40" t="str">
        <f>IF($B114="","",IFERROR(SUMIFS(tbLancamentoAntecipada[Qde Horas],tbLancamentoAntecipada[Posto de Serviço],$B114,tbLancamentoAntecipada[Data],"="&amp;M$9),0))</f>
        <v/>
      </c>
      <c r="N114" s="40" t="str">
        <f>IF($B114="","",IFERROR(SUMIFS(tbLancamentoAntecipada[Qde Horas],tbLancamentoAntecipada[Posto de Serviço],$B114,tbLancamentoAntecipada[Data],"="&amp;N$9),0))</f>
        <v/>
      </c>
      <c r="O114" s="40" t="str">
        <f>IF($B114="","",IFERROR(SUMIFS(tbLancamentoAntecipada[Qde Horas],tbLancamentoAntecipada[Posto de Serviço],$B114,tbLancamentoAntecipada[Data],"="&amp;O$9),0))</f>
        <v/>
      </c>
      <c r="P114" s="40" t="str">
        <f>IF($B114="","",IFERROR(SUMIFS(tbLancamentoAntecipada[Qde Horas],tbLancamentoAntecipada[Posto de Serviço],$B114,tbLancamentoAntecipada[Data],"="&amp;P$9),0))</f>
        <v/>
      </c>
      <c r="Q114" s="40" t="str">
        <f>IF($B114="","",IFERROR(SUMIFS(tbLancamentoAntecipada[Qde Horas],tbLancamentoAntecipada[Posto de Serviço],$B114,tbLancamentoAntecipada[Data],"="&amp;Q$9),0))</f>
        <v/>
      </c>
      <c r="R114" s="40" t="str">
        <f>IF($B114="","",IFERROR(SUMIFS(tbLancamentoAntecipada[Qde Horas],tbLancamentoAntecipada[Posto de Serviço],$B114,tbLancamentoAntecipada[Data],"="&amp;R$9),0))</f>
        <v/>
      </c>
      <c r="S114" s="40" t="str">
        <f>IF($B114="","",IFERROR(SUMIFS(tbLancamentoAntecipada[Qde Horas],tbLancamentoAntecipada[Posto de Serviço],$B114,tbLancamentoAntecipada[Data],"="&amp;S$9),0))</f>
        <v/>
      </c>
      <c r="T114" s="40" t="str">
        <f>IF($B114="","",IFERROR(SUMIFS(tbLancamentoAntecipada[Qde Horas],tbLancamentoAntecipada[Posto de Serviço],$B114,tbLancamentoAntecipada[Data],"="&amp;T$9),0))</f>
        <v/>
      </c>
      <c r="U114" s="40" t="str">
        <f>IF($B114="","",IFERROR(SUMIFS(tbLancamentoAntecipada[Qde Horas],tbLancamentoAntecipada[Posto de Serviço],$B114,tbLancamentoAntecipada[Data],"="&amp;U$9),0))</f>
        <v/>
      </c>
      <c r="V114" s="40" t="str">
        <f>IF($B114="","",IFERROR(SUMIFS(tbLancamentoAntecipada[Qde Horas],tbLancamentoAntecipada[Posto de Serviço],$B114,tbLancamentoAntecipada[Data],"="&amp;V$9),0))</f>
        <v/>
      </c>
      <c r="W114" s="40" t="str">
        <f>IF($B114="","",IFERROR(SUMIFS(tbLancamentoAntecipada[Qde Horas],tbLancamentoAntecipada[Posto de Serviço],$B114,tbLancamentoAntecipada[Data],"="&amp;W$9),0))</f>
        <v/>
      </c>
      <c r="X114" s="40" t="str">
        <f>IF($B114="","",IFERROR(SUMIFS(tbLancamentoAntecipada[Qde Horas],tbLancamentoAntecipada[Posto de Serviço],$B114,tbLancamentoAntecipada[Data],"="&amp;X$9),0))</f>
        <v/>
      </c>
      <c r="Y114" s="40" t="str">
        <f>IF($B114="","",IFERROR(SUMIFS(tbLancamentoAntecipada[Qde Horas],tbLancamentoAntecipada[Posto de Serviço],$B114,tbLancamentoAntecipada[Data],"="&amp;Y$9),0))</f>
        <v/>
      </c>
      <c r="Z114" s="40" t="str">
        <f>IF($B114="","",IFERROR(SUMIFS(tbLancamentoAntecipada[Qde Horas],tbLancamentoAntecipada[Posto de Serviço],$B114,tbLancamentoAntecipada[Data],"="&amp;Z$9),0))</f>
        <v/>
      </c>
      <c r="AA114" s="40" t="str">
        <f>IF($B114="","",IFERROR(SUMIFS(tbLancamentoAntecipada[Qde Horas],tbLancamentoAntecipada[Posto de Serviço],$B114,tbLancamentoAntecipada[Data],"="&amp;AA$9),0))</f>
        <v/>
      </c>
      <c r="AB114" s="40" t="str">
        <f>IF($B114="","",IFERROR(SUMIFS(tbLancamentoAntecipada[Qde Horas],tbLancamentoAntecipada[Posto de Serviço],$B114,tbLancamentoAntecipada[Data],"="&amp;AB$9),0))</f>
        <v/>
      </c>
      <c r="AC114" s="40" t="str">
        <f>IF($B114="","",IFERROR(SUMIFS(tbLancamentoAntecipada[Qde Horas],tbLancamentoAntecipada[Posto de Serviço],$B114,tbLancamentoAntecipada[Data],"="&amp;AC$9),0))</f>
        <v/>
      </c>
      <c r="AD114" s="40" t="str">
        <f>IF($B114="","",IFERROR(SUMIFS(tbLancamentoAntecipada[Qde Horas],tbLancamentoAntecipada[Posto de Serviço],$B114,tbLancamentoAntecipada[Data],"="&amp;AD$9),0))</f>
        <v/>
      </c>
      <c r="AE114" s="40" t="str">
        <f>IF($B114="","",IFERROR(SUMIFS(tbLancamentoAntecipada[Qde Horas],tbLancamentoAntecipada[Posto de Serviço],$B114,tbLancamentoAntecipada[Data],"="&amp;AE$9),0))</f>
        <v/>
      </c>
      <c r="AF114" s="40" t="str">
        <f>IF($B114="","",IFERROR(SUMIFS(tbLancamentoAntecipada[Qde Horas],tbLancamentoAntecipada[Posto de Serviço],$B114,tbLancamentoAntecipada[Data],"="&amp;AF$9),0))</f>
        <v/>
      </c>
      <c r="AG114" s="40" t="str">
        <f>IF($B114="","",IFERROR(SUMIFS(tbLancamentoAntecipada[Qde Horas],tbLancamentoAntecipada[Posto de Serviço],$B114,tbLancamentoAntecipada[Data],"="&amp;AG$9),0))</f>
        <v/>
      </c>
    </row>
    <row r="115" spans="1:33" ht="20.100000000000001" customHeight="1" x14ac:dyDescent="0.25">
      <c r="A115" s="23">
        <v>15</v>
      </c>
      <c r="B115" s="34" t="str">
        <f>IFERROR(INDEX(DinamicaMes!$F$2:$I$101,MATCH(LARGE(DinamicaMes!$I$2:$I$101,ResMes!$A25),DinamicaMes!$I$2:$I$101,0),1),"")</f>
        <v/>
      </c>
      <c r="C115" s="40" t="str">
        <f>IF($B115="","",IFERROR(SUMIFS(tbLancamentoAntecipada[Qde Horas],tbLancamentoAntecipada[Posto de Serviço],$B115,tbLancamentoAntecipada[Data],"="&amp;C$9),0))</f>
        <v/>
      </c>
      <c r="D115" s="40" t="str">
        <f>IF($B115="","",IFERROR(SUMIFS(tbLancamentoAntecipada[Qde Horas],tbLancamentoAntecipada[Posto de Serviço],$B115,tbLancamentoAntecipada[Data],"="&amp;D$9),0))</f>
        <v/>
      </c>
      <c r="E115" s="40" t="str">
        <f>IF($B115="","",IFERROR(SUMIFS(tbLancamentoAntecipada[Qde Horas],tbLancamentoAntecipada[Posto de Serviço],$B115,tbLancamentoAntecipada[Data],"="&amp;E$9),0))</f>
        <v/>
      </c>
      <c r="F115" s="40" t="str">
        <f>IF($B115="","",IFERROR(SUMIFS(tbLancamentoAntecipada[Qde Horas],tbLancamentoAntecipada[Posto de Serviço],$B115,tbLancamentoAntecipada[Data],"="&amp;F$9),0))</f>
        <v/>
      </c>
      <c r="G115" s="40" t="str">
        <f>IF($B115="","",IFERROR(SUMIFS(tbLancamentoAntecipada[Qde Horas],tbLancamentoAntecipada[Posto de Serviço],$B115,tbLancamentoAntecipada[Data],"="&amp;G$9),0))</f>
        <v/>
      </c>
      <c r="H115" s="40" t="str">
        <f>IF($B115="","",IFERROR(SUMIFS(tbLancamentoAntecipada[Qde Horas],tbLancamentoAntecipada[Posto de Serviço],$B115,tbLancamentoAntecipada[Data],"="&amp;H$9),0))</f>
        <v/>
      </c>
      <c r="I115" s="40" t="str">
        <f>IF($B115="","",IFERROR(SUMIFS(tbLancamentoAntecipada[Qde Horas],tbLancamentoAntecipada[Posto de Serviço],$B115,tbLancamentoAntecipada[Data],"="&amp;I$9),0))</f>
        <v/>
      </c>
      <c r="J115" s="40" t="str">
        <f>IF($B115="","",IFERROR(SUMIFS(tbLancamentoAntecipada[Qde Horas],tbLancamentoAntecipada[Posto de Serviço],$B115,tbLancamentoAntecipada[Data],"="&amp;J$9),0))</f>
        <v/>
      </c>
      <c r="K115" s="40" t="str">
        <f>IF($B115="","",IFERROR(SUMIFS(tbLancamentoAntecipada[Qde Horas],tbLancamentoAntecipada[Posto de Serviço],$B115,tbLancamentoAntecipada[Data],"="&amp;K$9),0))</f>
        <v/>
      </c>
      <c r="L115" s="40" t="str">
        <f>IF($B115="","",IFERROR(SUMIFS(tbLancamentoAntecipada[Qde Horas],tbLancamentoAntecipada[Posto de Serviço],$B115,tbLancamentoAntecipada[Data],"="&amp;L$9),0))</f>
        <v/>
      </c>
      <c r="M115" s="40" t="str">
        <f>IF($B115="","",IFERROR(SUMIFS(tbLancamentoAntecipada[Qde Horas],tbLancamentoAntecipada[Posto de Serviço],$B115,tbLancamentoAntecipada[Data],"="&amp;M$9),0))</f>
        <v/>
      </c>
      <c r="N115" s="40" t="str">
        <f>IF($B115="","",IFERROR(SUMIFS(tbLancamentoAntecipada[Qde Horas],tbLancamentoAntecipada[Posto de Serviço],$B115,tbLancamentoAntecipada[Data],"="&amp;N$9),0))</f>
        <v/>
      </c>
      <c r="O115" s="40" t="str">
        <f>IF($B115="","",IFERROR(SUMIFS(tbLancamentoAntecipada[Qde Horas],tbLancamentoAntecipada[Posto de Serviço],$B115,tbLancamentoAntecipada[Data],"="&amp;O$9),0))</f>
        <v/>
      </c>
      <c r="P115" s="40" t="str">
        <f>IF($B115="","",IFERROR(SUMIFS(tbLancamentoAntecipada[Qde Horas],tbLancamentoAntecipada[Posto de Serviço],$B115,tbLancamentoAntecipada[Data],"="&amp;P$9),0))</f>
        <v/>
      </c>
      <c r="Q115" s="40" t="str">
        <f>IF($B115="","",IFERROR(SUMIFS(tbLancamentoAntecipada[Qde Horas],tbLancamentoAntecipada[Posto de Serviço],$B115,tbLancamentoAntecipada[Data],"="&amp;Q$9),0))</f>
        <v/>
      </c>
      <c r="R115" s="40" t="str">
        <f>IF($B115="","",IFERROR(SUMIFS(tbLancamentoAntecipada[Qde Horas],tbLancamentoAntecipada[Posto de Serviço],$B115,tbLancamentoAntecipada[Data],"="&amp;R$9),0))</f>
        <v/>
      </c>
      <c r="S115" s="40" t="str">
        <f>IF($B115="","",IFERROR(SUMIFS(tbLancamentoAntecipada[Qde Horas],tbLancamentoAntecipada[Posto de Serviço],$B115,tbLancamentoAntecipada[Data],"="&amp;S$9),0))</f>
        <v/>
      </c>
      <c r="T115" s="40" t="str">
        <f>IF($B115="","",IFERROR(SUMIFS(tbLancamentoAntecipada[Qde Horas],tbLancamentoAntecipada[Posto de Serviço],$B115,tbLancamentoAntecipada[Data],"="&amp;T$9),0))</f>
        <v/>
      </c>
      <c r="U115" s="40" t="str">
        <f>IF($B115="","",IFERROR(SUMIFS(tbLancamentoAntecipada[Qde Horas],tbLancamentoAntecipada[Posto de Serviço],$B115,tbLancamentoAntecipada[Data],"="&amp;U$9),0))</f>
        <v/>
      </c>
      <c r="V115" s="40" t="str">
        <f>IF($B115="","",IFERROR(SUMIFS(tbLancamentoAntecipada[Qde Horas],tbLancamentoAntecipada[Posto de Serviço],$B115,tbLancamentoAntecipada[Data],"="&amp;V$9),0))</f>
        <v/>
      </c>
      <c r="W115" s="40" t="str">
        <f>IF($B115="","",IFERROR(SUMIFS(tbLancamentoAntecipada[Qde Horas],tbLancamentoAntecipada[Posto de Serviço],$B115,tbLancamentoAntecipada[Data],"="&amp;W$9),0))</f>
        <v/>
      </c>
      <c r="X115" s="40" t="str">
        <f>IF($B115="","",IFERROR(SUMIFS(tbLancamentoAntecipada[Qde Horas],tbLancamentoAntecipada[Posto de Serviço],$B115,tbLancamentoAntecipada[Data],"="&amp;X$9),0))</f>
        <v/>
      </c>
      <c r="Y115" s="40" t="str">
        <f>IF($B115="","",IFERROR(SUMIFS(tbLancamentoAntecipada[Qde Horas],tbLancamentoAntecipada[Posto de Serviço],$B115,tbLancamentoAntecipada[Data],"="&amp;Y$9),0))</f>
        <v/>
      </c>
      <c r="Z115" s="40" t="str">
        <f>IF($B115="","",IFERROR(SUMIFS(tbLancamentoAntecipada[Qde Horas],tbLancamentoAntecipada[Posto de Serviço],$B115,tbLancamentoAntecipada[Data],"="&amp;Z$9),0))</f>
        <v/>
      </c>
      <c r="AA115" s="40" t="str">
        <f>IF($B115="","",IFERROR(SUMIFS(tbLancamentoAntecipada[Qde Horas],tbLancamentoAntecipada[Posto de Serviço],$B115,tbLancamentoAntecipada[Data],"="&amp;AA$9),0))</f>
        <v/>
      </c>
      <c r="AB115" s="40" t="str">
        <f>IF($B115="","",IFERROR(SUMIFS(tbLancamentoAntecipada[Qde Horas],tbLancamentoAntecipada[Posto de Serviço],$B115,tbLancamentoAntecipada[Data],"="&amp;AB$9),0))</f>
        <v/>
      </c>
      <c r="AC115" s="40" t="str">
        <f>IF($B115="","",IFERROR(SUMIFS(tbLancamentoAntecipada[Qde Horas],tbLancamentoAntecipada[Posto de Serviço],$B115,tbLancamentoAntecipada[Data],"="&amp;AC$9),0))</f>
        <v/>
      </c>
      <c r="AD115" s="40" t="str">
        <f>IF($B115="","",IFERROR(SUMIFS(tbLancamentoAntecipada[Qde Horas],tbLancamentoAntecipada[Posto de Serviço],$B115,tbLancamentoAntecipada[Data],"="&amp;AD$9),0))</f>
        <v/>
      </c>
      <c r="AE115" s="40" t="str">
        <f>IF($B115="","",IFERROR(SUMIFS(tbLancamentoAntecipada[Qde Horas],tbLancamentoAntecipada[Posto de Serviço],$B115,tbLancamentoAntecipada[Data],"="&amp;AE$9),0))</f>
        <v/>
      </c>
      <c r="AF115" s="40" t="str">
        <f>IF($B115="","",IFERROR(SUMIFS(tbLancamentoAntecipada[Qde Horas],tbLancamentoAntecipada[Posto de Serviço],$B115,tbLancamentoAntecipada[Data],"="&amp;AF$9),0))</f>
        <v/>
      </c>
      <c r="AG115" s="40" t="str">
        <f>IF($B115="","",IFERROR(SUMIFS(tbLancamentoAntecipada[Qde Horas],tbLancamentoAntecipada[Posto de Serviço],$B115,tbLancamentoAntecipada[Data],"="&amp;AG$9),0))</f>
        <v/>
      </c>
    </row>
  </sheetData>
  <sheetProtection password="9084" sheet="1" objects="1" scenarios="1"/>
  <mergeCells count="3">
    <mergeCell ref="C6:D6"/>
    <mergeCell ref="F6:I6"/>
    <mergeCell ref="J6:L6"/>
  </mergeCells>
  <conditionalFormatting sqref="AE10:AG25">
    <cfRule type="expression" dxfId="64" priority="23">
      <formula>AE$9=""</formula>
    </cfRule>
  </conditionalFormatting>
  <conditionalFormatting sqref="AE8:AG8">
    <cfRule type="expression" dxfId="63" priority="22">
      <formula>AE$9=""</formula>
    </cfRule>
  </conditionalFormatting>
  <conditionalFormatting sqref="AE99:AG99">
    <cfRule type="expression" dxfId="62" priority="2">
      <formula>AE$9=""</formula>
    </cfRule>
  </conditionalFormatting>
  <conditionalFormatting sqref="AE28:AG43">
    <cfRule type="expression" dxfId="61" priority="19">
      <formula>AE$9=""</formula>
    </cfRule>
  </conditionalFormatting>
  <conditionalFormatting sqref="AE27:AG27">
    <cfRule type="expression" dxfId="60" priority="18">
      <formula>AE$9=""</formula>
    </cfRule>
  </conditionalFormatting>
  <conditionalFormatting sqref="AE100:AG115">
    <cfRule type="expression" dxfId="59" priority="3">
      <formula>AE$9=""</formula>
    </cfRule>
  </conditionalFormatting>
  <conditionalFormatting sqref="AE46:AG61">
    <cfRule type="expression" dxfId="58" priority="15">
      <formula>AE$9=""</formula>
    </cfRule>
  </conditionalFormatting>
  <conditionalFormatting sqref="AE45:AG45">
    <cfRule type="expression" dxfId="57" priority="14">
      <formula>AE$9=""</formula>
    </cfRule>
  </conditionalFormatting>
  <conditionalFormatting sqref="AE64:AG79">
    <cfRule type="expression" dxfId="56" priority="11">
      <formula>AE$9=""</formula>
    </cfRule>
  </conditionalFormatting>
  <conditionalFormatting sqref="AE63:AG63">
    <cfRule type="expression" dxfId="55" priority="10">
      <formula>AE$9=""</formula>
    </cfRule>
  </conditionalFormatting>
  <conditionalFormatting sqref="AE82:AG97">
    <cfRule type="expression" dxfId="54" priority="7">
      <formula>AE$9=""</formula>
    </cfRule>
  </conditionalFormatting>
  <conditionalFormatting sqref="AE81:AG81">
    <cfRule type="expression" dxfId="53" priority="6">
      <formula>AE$9=""</formula>
    </cfRule>
  </conditionalFormatting>
  <conditionalFormatting sqref="B11:B25">
    <cfRule type="expression" dxfId="52" priority="1">
      <formula>"SE(SOMA($C11:$AG11)&lt;1"</formula>
    </cfRule>
  </conditionalFormatting>
  <dataValidations count="2">
    <dataValidation type="list" allowBlank="1" showInputMessage="1" showErrorMessage="1" errorTitle="Erro de operação!" error="_x000a_O valor inserido é inválido._x000a_Selecione um valor da lista." sqref="J6">
      <formula1>$AK$10:$AK$21</formula1>
    </dataValidation>
    <dataValidation type="whole" operator="greaterThan" allowBlank="1" showInputMessage="1" showErrorMessage="1" errorTitle="Erro de operação!" error="_x000a_O valor inserido é inválido._x000a_Informe um ano válido." sqref="C6:D6">
      <formula1>1900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1"/>
  <dimension ref="A1:R115"/>
  <sheetViews>
    <sheetView showGridLines="0" workbookViewId="0">
      <selection activeCell="C6" sqref="C6"/>
    </sheetView>
  </sheetViews>
  <sheetFormatPr defaultRowHeight="15" x14ac:dyDescent="0.25"/>
  <cols>
    <col min="1" max="1" width="2.7109375" style="23" customWidth="1"/>
    <col min="2" max="2" width="31" style="30" bestFit="1" customWidth="1"/>
    <col min="3" max="15" width="10.42578125" style="25" customWidth="1"/>
    <col min="16" max="18" width="9.140625" style="25"/>
    <col min="19" max="16384" width="9.140625" style="26"/>
  </cols>
  <sheetData>
    <row r="1" spans="1:18" s="18" customFormat="1" ht="35.1" customHeight="1" x14ac:dyDescent="0.25">
      <c r="A1" s="15"/>
      <c r="B1" s="16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1:18" s="22" customFormat="1" ht="24.95" customHeight="1" x14ac:dyDescent="0.25">
      <c r="A2" s="19"/>
      <c r="B2" s="20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</row>
    <row r="4" spans="1:18" ht="21" x14ac:dyDescent="0.25">
      <c r="B4" s="24" t="s">
        <v>31</v>
      </c>
    </row>
    <row r="6" spans="1:18" ht="20.100000000000001" customHeight="1" x14ac:dyDescent="0.25">
      <c r="B6" s="75" t="s">
        <v>32</v>
      </c>
      <c r="C6" s="37">
        <v>2023</v>
      </c>
    </row>
    <row r="8" spans="1:18" ht="20.100000000000001" customHeight="1" x14ac:dyDescent="0.25">
      <c r="B8" s="28" t="str">
        <f>"Os 15 funcionário com mais faltas em "&amp;$C$6</f>
        <v>Os 15 funcionário com mais faltas em 2023</v>
      </c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</row>
    <row r="9" spans="1:18" ht="20.100000000000001" hidden="1" customHeight="1" x14ac:dyDescent="0.25">
      <c r="C9" s="31">
        <f>DATE($C$6,1,1)</f>
        <v>44927</v>
      </c>
      <c r="D9" s="31">
        <f>DATE($C$6,2,1)</f>
        <v>44958</v>
      </c>
      <c r="E9" s="31">
        <f>DATE($C$6,3,1)</f>
        <v>44986</v>
      </c>
      <c r="F9" s="31">
        <f>DATE($C$6,4,1)</f>
        <v>45017</v>
      </c>
      <c r="G9" s="31">
        <f>DATE($C$6,5,1)</f>
        <v>45047</v>
      </c>
      <c r="H9" s="31">
        <f>DATE($C$6,6,1)</f>
        <v>45078</v>
      </c>
      <c r="I9" s="31">
        <f>DATE($C$6,7,1)</f>
        <v>45108</v>
      </c>
      <c r="J9" s="31">
        <f>DATE($C$6,8,1)</f>
        <v>45139</v>
      </c>
      <c r="K9" s="31">
        <f>DATE($C$6,9,1)</f>
        <v>45170</v>
      </c>
      <c r="L9" s="31">
        <f>DATE($C$6,10,1)</f>
        <v>45200</v>
      </c>
      <c r="M9" s="31">
        <f>DATE($C$6,11,1)</f>
        <v>45231</v>
      </c>
      <c r="N9" s="31">
        <f>DATE($C$6,12,1)</f>
        <v>45261</v>
      </c>
      <c r="O9" s="31">
        <f>DATE($C$6,12,31)</f>
        <v>45291</v>
      </c>
    </row>
    <row r="10" spans="1:18" ht="20.100000000000001" customHeight="1" x14ac:dyDescent="0.25">
      <c r="B10" s="32" t="s">
        <v>46</v>
      </c>
      <c r="C10" s="33" t="s">
        <v>33</v>
      </c>
      <c r="D10" s="33" t="s">
        <v>34</v>
      </c>
      <c r="E10" s="33" t="s">
        <v>35</v>
      </c>
      <c r="F10" s="33" t="s">
        <v>36</v>
      </c>
      <c r="G10" s="33" t="s">
        <v>37</v>
      </c>
      <c r="H10" s="33" t="s">
        <v>38</v>
      </c>
      <c r="I10" s="33" t="s">
        <v>39</v>
      </c>
      <c r="J10" s="33" t="s">
        <v>40</v>
      </c>
      <c r="K10" s="33" t="s">
        <v>41</v>
      </c>
      <c r="L10" s="33" t="s">
        <v>42</v>
      </c>
      <c r="M10" s="33" t="s">
        <v>43</v>
      </c>
      <c r="N10" s="33" t="s">
        <v>44</v>
      </c>
      <c r="O10" s="33" t="s">
        <v>45</v>
      </c>
    </row>
    <row r="11" spans="1:18" ht="20.100000000000001" customHeight="1" x14ac:dyDescent="0.25">
      <c r="A11" s="23">
        <v>1</v>
      </c>
      <c r="B11" s="34" t="str">
        <f>IFERROR(INDEX(DinamicaAno!$G$2:$I$101,MATCH(LARGE(DinamicaAno!$I$2:$I$101,ResAno!$A11),DinamicaAno!$I$2:$I$101,0),1),"")</f>
        <v>Bertrano de Tal</v>
      </c>
      <c r="C11" s="35">
        <f>IF($B11="","",IFERROR(COUNTIFS(tbLancamentoFaltas[Funcionário],$B11,tbLancamentoFaltas[Data],"&gt;="&amp;C$9,tbLancamentoFaltas[Data],"&lt;"&amp;D$9),0))</f>
        <v>0</v>
      </c>
      <c r="D11" s="35">
        <f>IF($B11="","",IFERROR(COUNTIFS(tbLancamentoFaltas[Funcionário],$B11,tbLancamentoFaltas[Data],"&gt;="&amp;D$9,tbLancamentoFaltas[Data],"&lt;"&amp;E$9),0))</f>
        <v>0</v>
      </c>
      <c r="E11" s="35">
        <f>IF($B11="","",IFERROR(COUNTIFS(tbLancamentoFaltas[Funcionário],$B11,tbLancamentoFaltas[Data],"&gt;="&amp;E$9,tbLancamentoFaltas[Data],"&lt;"&amp;F$9),0))</f>
        <v>0</v>
      </c>
      <c r="F11" s="35">
        <f>IF($B11="","",IFERROR(COUNTIFS(tbLancamentoFaltas[Funcionário],$B11,tbLancamentoFaltas[Data],"&gt;="&amp;F$9,tbLancamentoFaltas[Data],"&lt;"&amp;G$9),0))</f>
        <v>0</v>
      </c>
      <c r="G11" s="35">
        <f>IF($B11="","",IFERROR(COUNTIFS(tbLancamentoFaltas[Funcionário],$B11,tbLancamentoFaltas[Data],"&gt;="&amp;G$9,tbLancamentoFaltas[Data],"&lt;"&amp;H$9),0))</f>
        <v>1</v>
      </c>
      <c r="H11" s="35">
        <f>IF($B11="","",IFERROR(COUNTIFS(tbLancamentoFaltas[Funcionário],$B11,tbLancamentoFaltas[Data],"&gt;="&amp;H$9,tbLancamentoFaltas[Data],"&lt;"&amp;I$9),0))</f>
        <v>0</v>
      </c>
      <c r="I11" s="35">
        <f>IF($B11="","",IFERROR(COUNTIFS(tbLancamentoFaltas[Funcionário],$B11,tbLancamentoFaltas[Data],"&gt;="&amp;I$9,tbLancamentoFaltas[Data],"&lt;"&amp;J$9),0))</f>
        <v>0</v>
      </c>
      <c r="J11" s="35">
        <f>IF($B11="","",IFERROR(COUNTIFS(tbLancamentoFaltas[Funcionário],$B11,tbLancamentoFaltas[Data],"&gt;="&amp;J$9,tbLancamentoFaltas[Data],"&lt;"&amp;K$9),0))</f>
        <v>0</v>
      </c>
      <c r="K11" s="35">
        <f>IF($B11="","",IFERROR(COUNTIFS(tbLancamentoFaltas[Funcionário],$B11,tbLancamentoFaltas[Data],"&gt;="&amp;K$9,tbLancamentoFaltas[Data],"&lt;"&amp;L$9),0))</f>
        <v>0</v>
      </c>
      <c r="L11" s="35">
        <f>IF($B11="","",IFERROR(COUNTIFS(tbLancamentoFaltas[Funcionário],$B11,tbLancamentoFaltas[Data],"&gt;="&amp;L$9,tbLancamentoFaltas[Data],"&lt;"&amp;M$9),0))</f>
        <v>0</v>
      </c>
      <c r="M11" s="35">
        <f>IF($B11="","",IFERROR(COUNTIFS(tbLancamentoFaltas[Funcionário],$B11,tbLancamentoFaltas[Data],"&gt;="&amp;M$9,tbLancamentoFaltas[Data],"&lt;"&amp;N$9),0))</f>
        <v>0</v>
      </c>
      <c r="N11" s="35">
        <f>IF($B11="","",IFERROR(COUNTIFS(tbLancamentoFaltas[Funcionário],$B11,tbLancamentoFaltas[Data],"&gt;="&amp;N$9,tbLancamentoFaltas[Data],"&lt;"&amp;O$9),0))</f>
        <v>0</v>
      </c>
      <c r="O11" s="36">
        <f>IF($B11="","",SUM(C11:N11))</f>
        <v>1</v>
      </c>
    </row>
    <row r="12" spans="1:18" ht="20.100000000000001" customHeight="1" x14ac:dyDescent="0.25">
      <c r="A12" s="23">
        <v>2</v>
      </c>
      <c r="B12" s="34" t="str">
        <f>IFERROR(INDEX(DinamicaAno!$G$2:$I$101,MATCH(LARGE(DinamicaAno!$I$2:$I$101,ResAno!$A12),DinamicaAno!$I$2:$I$101,0),1),"")</f>
        <v/>
      </c>
      <c r="C12" s="35" t="str">
        <f>IF($B12="","",IFERROR(COUNTIFS(tbLancamentoFaltas[Funcionário],$B12,tbLancamentoFaltas[Data],"&gt;="&amp;C$9,tbLancamentoFaltas[Data],"&lt;"&amp;D$9),0))</f>
        <v/>
      </c>
      <c r="D12" s="35" t="str">
        <f>IF($B12="","",IFERROR(COUNTIFS(tbLancamentoFaltas[Funcionário],$B12,tbLancamentoFaltas[Data],"&gt;="&amp;D$9,tbLancamentoFaltas[Data],"&lt;"&amp;E$9),0))</f>
        <v/>
      </c>
      <c r="E12" s="35" t="str">
        <f>IF($B12="","",IFERROR(COUNTIFS(tbLancamentoFaltas[Funcionário],$B12,tbLancamentoFaltas[Data],"&gt;="&amp;E$9,tbLancamentoFaltas[Data],"&lt;"&amp;F$9),0))</f>
        <v/>
      </c>
      <c r="F12" s="35" t="str">
        <f>IF($B12="","",IFERROR(COUNTIFS(tbLancamentoFaltas[Funcionário],$B12,tbLancamentoFaltas[Data],"&gt;="&amp;F$9,tbLancamentoFaltas[Data],"&lt;"&amp;G$9),0))</f>
        <v/>
      </c>
      <c r="G12" s="35" t="str">
        <f>IF($B12="","",IFERROR(COUNTIFS(tbLancamentoFaltas[Funcionário],$B12,tbLancamentoFaltas[Data],"&gt;="&amp;G$9,tbLancamentoFaltas[Data],"&lt;"&amp;H$9),0))</f>
        <v/>
      </c>
      <c r="H12" s="35" t="str">
        <f>IF($B12="","",IFERROR(COUNTIFS(tbLancamentoFaltas[Funcionário],$B12,tbLancamentoFaltas[Data],"&gt;="&amp;H$9,tbLancamentoFaltas[Data],"&lt;"&amp;I$9),0))</f>
        <v/>
      </c>
      <c r="I12" s="35" t="str">
        <f>IF($B12="","",IFERROR(COUNTIFS(tbLancamentoFaltas[Funcionário],$B12,tbLancamentoFaltas[Data],"&gt;="&amp;I$9,tbLancamentoFaltas[Data],"&lt;"&amp;J$9),0))</f>
        <v/>
      </c>
      <c r="J12" s="35" t="str">
        <f>IF($B12="","",IFERROR(COUNTIFS(tbLancamentoFaltas[Funcionário],$B12,tbLancamentoFaltas[Data],"&gt;="&amp;J$9,tbLancamentoFaltas[Data],"&lt;"&amp;K$9),0))</f>
        <v/>
      </c>
      <c r="K12" s="35" t="str">
        <f>IF($B12="","",IFERROR(COUNTIFS(tbLancamentoFaltas[Funcionário],$B12,tbLancamentoFaltas[Data],"&gt;="&amp;K$9,tbLancamentoFaltas[Data],"&lt;"&amp;L$9),0))</f>
        <v/>
      </c>
      <c r="L12" s="35" t="str">
        <f>IF($B12="","",IFERROR(COUNTIFS(tbLancamentoFaltas[Funcionário],$B12,tbLancamentoFaltas[Data],"&gt;="&amp;L$9,tbLancamentoFaltas[Data],"&lt;"&amp;M$9),0))</f>
        <v/>
      </c>
      <c r="M12" s="35" t="str">
        <f>IF($B12="","",IFERROR(COUNTIFS(tbLancamentoFaltas[Funcionário],$B12,tbLancamentoFaltas[Data],"&gt;="&amp;M$9,tbLancamentoFaltas[Data],"&lt;"&amp;N$9),0))</f>
        <v/>
      </c>
      <c r="N12" s="35" t="str">
        <f>IF($B12="","",IFERROR(COUNTIFS(tbLancamentoFaltas[Funcionário],$B12,tbLancamentoFaltas[Data],"&gt;="&amp;N$9,tbLancamentoFaltas[Data],"&lt;"&amp;O$9),0))</f>
        <v/>
      </c>
      <c r="O12" s="36" t="str">
        <f t="shared" ref="O12:O25" si="0">IF($B12="","",SUM(C12:N12))</f>
        <v/>
      </c>
    </row>
    <row r="13" spans="1:18" ht="20.100000000000001" customHeight="1" x14ac:dyDescent="0.25">
      <c r="A13" s="23">
        <v>3</v>
      </c>
      <c r="B13" s="34" t="str">
        <f>IFERROR(INDEX(DinamicaAno!$G$2:$I$101,MATCH(LARGE(DinamicaAno!$I$2:$I$101,ResAno!$A13),DinamicaAno!$I$2:$I$101,0),1),"")</f>
        <v/>
      </c>
      <c r="C13" s="35" t="str">
        <f>IF($B13="","",IFERROR(COUNTIFS(tbLancamentoFaltas[Funcionário],$B13,tbLancamentoFaltas[Data],"&gt;="&amp;C$9,tbLancamentoFaltas[Data],"&lt;"&amp;D$9),0))</f>
        <v/>
      </c>
      <c r="D13" s="35" t="str">
        <f>IF($B13="","",IFERROR(COUNTIFS(tbLancamentoFaltas[Funcionário],$B13,tbLancamentoFaltas[Data],"&gt;="&amp;D$9,tbLancamentoFaltas[Data],"&lt;"&amp;E$9),0))</f>
        <v/>
      </c>
      <c r="E13" s="35" t="str">
        <f>IF($B13="","",IFERROR(COUNTIFS(tbLancamentoFaltas[Funcionário],$B13,tbLancamentoFaltas[Data],"&gt;="&amp;E$9,tbLancamentoFaltas[Data],"&lt;"&amp;F$9),0))</f>
        <v/>
      </c>
      <c r="F13" s="35" t="str">
        <f>IF($B13="","",IFERROR(COUNTIFS(tbLancamentoFaltas[Funcionário],$B13,tbLancamentoFaltas[Data],"&gt;="&amp;F$9,tbLancamentoFaltas[Data],"&lt;"&amp;G$9),0))</f>
        <v/>
      </c>
      <c r="G13" s="35" t="str">
        <f>IF($B13="","",IFERROR(COUNTIFS(tbLancamentoFaltas[Funcionário],$B13,tbLancamentoFaltas[Data],"&gt;="&amp;G$9,tbLancamentoFaltas[Data],"&lt;"&amp;H$9),0))</f>
        <v/>
      </c>
      <c r="H13" s="35" t="str">
        <f>IF($B13="","",IFERROR(COUNTIFS(tbLancamentoFaltas[Funcionário],$B13,tbLancamentoFaltas[Data],"&gt;="&amp;H$9,tbLancamentoFaltas[Data],"&lt;"&amp;I$9),0))</f>
        <v/>
      </c>
      <c r="I13" s="35" t="str">
        <f>IF($B13="","",IFERROR(COUNTIFS(tbLancamentoFaltas[Funcionário],$B13,tbLancamentoFaltas[Data],"&gt;="&amp;I$9,tbLancamentoFaltas[Data],"&lt;"&amp;J$9),0))</f>
        <v/>
      </c>
      <c r="J13" s="35" t="str">
        <f>IF($B13="","",IFERROR(COUNTIFS(tbLancamentoFaltas[Funcionário],$B13,tbLancamentoFaltas[Data],"&gt;="&amp;J$9,tbLancamentoFaltas[Data],"&lt;"&amp;K$9),0))</f>
        <v/>
      </c>
      <c r="K13" s="35" t="str">
        <f>IF($B13="","",IFERROR(COUNTIFS(tbLancamentoFaltas[Funcionário],$B13,tbLancamentoFaltas[Data],"&gt;="&amp;K$9,tbLancamentoFaltas[Data],"&lt;"&amp;L$9),0))</f>
        <v/>
      </c>
      <c r="L13" s="35" t="str">
        <f>IF($B13="","",IFERROR(COUNTIFS(tbLancamentoFaltas[Funcionário],$B13,tbLancamentoFaltas[Data],"&gt;="&amp;L$9,tbLancamentoFaltas[Data],"&lt;"&amp;M$9),0))</f>
        <v/>
      </c>
      <c r="M13" s="35" t="str">
        <f>IF($B13="","",IFERROR(COUNTIFS(tbLancamentoFaltas[Funcionário],$B13,tbLancamentoFaltas[Data],"&gt;="&amp;M$9,tbLancamentoFaltas[Data],"&lt;"&amp;N$9),0))</f>
        <v/>
      </c>
      <c r="N13" s="35" t="str">
        <f>IF($B13="","",IFERROR(COUNTIFS(tbLancamentoFaltas[Funcionário],$B13,tbLancamentoFaltas[Data],"&gt;="&amp;N$9,tbLancamentoFaltas[Data],"&lt;"&amp;O$9),0))</f>
        <v/>
      </c>
      <c r="O13" s="36" t="str">
        <f t="shared" si="0"/>
        <v/>
      </c>
    </row>
    <row r="14" spans="1:18" ht="20.100000000000001" customHeight="1" x14ac:dyDescent="0.25">
      <c r="A14" s="23">
        <v>4</v>
      </c>
      <c r="B14" s="34" t="str">
        <f>IFERROR(INDEX(DinamicaAno!$G$2:$I$101,MATCH(LARGE(DinamicaAno!$I$2:$I$101,ResAno!$A14),DinamicaAno!$I$2:$I$101,0),1),"")</f>
        <v/>
      </c>
      <c r="C14" s="35" t="str">
        <f>IF($B14="","",IFERROR(COUNTIFS(tbLancamentoFaltas[Funcionário],$B14,tbLancamentoFaltas[Data],"&gt;="&amp;C$9,tbLancamentoFaltas[Data],"&lt;"&amp;D$9),0))</f>
        <v/>
      </c>
      <c r="D14" s="35" t="str">
        <f>IF($B14="","",IFERROR(COUNTIFS(tbLancamentoFaltas[Funcionário],$B14,tbLancamentoFaltas[Data],"&gt;="&amp;D$9,tbLancamentoFaltas[Data],"&lt;"&amp;E$9),0))</f>
        <v/>
      </c>
      <c r="E14" s="35" t="str">
        <f>IF($B14="","",IFERROR(COUNTIFS(tbLancamentoFaltas[Funcionário],$B14,tbLancamentoFaltas[Data],"&gt;="&amp;E$9,tbLancamentoFaltas[Data],"&lt;"&amp;F$9),0))</f>
        <v/>
      </c>
      <c r="F14" s="35" t="str">
        <f>IF($B14="","",IFERROR(COUNTIFS(tbLancamentoFaltas[Funcionário],$B14,tbLancamentoFaltas[Data],"&gt;="&amp;F$9,tbLancamentoFaltas[Data],"&lt;"&amp;G$9),0))</f>
        <v/>
      </c>
      <c r="G14" s="35" t="str">
        <f>IF($B14="","",IFERROR(COUNTIFS(tbLancamentoFaltas[Funcionário],$B14,tbLancamentoFaltas[Data],"&gt;="&amp;G$9,tbLancamentoFaltas[Data],"&lt;"&amp;H$9),0))</f>
        <v/>
      </c>
      <c r="H14" s="35" t="str">
        <f>IF($B14="","",IFERROR(COUNTIFS(tbLancamentoFaltas[Funcionário],$B14,tbLancamentoFaltas[Data],"&gt;="&amp;H$9,tbLancamentoFaltas[Data],"&lt;"&amp;I$9),0))</f>
        <v/>
      </c>
      <c r="I14" s="35" t="str">
        <f>IF($B14="","",IFERROR(COUNTIFS(tbLancamentoFaltas[Funcionário],$B14,tbLancamentoFaltas[Data],"&gt;="&amp;I$9,tbLancamentoFaltas[Data],"&lt;"&amp;J$9),0))</f>
        <v/>
      </c>
      <c r="J14" s="35" t="str">
        <f>IF($B14="","",IFERROR(COUNTIFS(tbLancamentoFaltas[Funcionário],$B14,tbLancamentoFaltas[Data],"&gt;="&amp;J$9,tbLancamentoFaltas[Data],"&lt;"&amp;K$9),0))</f>
        <v/>
      </c>
      <c r="K14" s="35" t="str">
        <f>IF($B14="","",IFERROR(COUNTIFS(tbLancamentoFaltas[Funcionário],$B14,tbLancamentoFaltas[Data],"&gt;="&amp;K$9,tbLancamentoFaltas[Data],"&lt;"&amp;L$9),0))</f>
        <v/>
      </c>
      <c r="L14" s="35" t="str">
        <f>IF($B14="","",IFERROR(COUNTIFS(tbLancamentoFaltas[Funcionário],$B14,tbLancamentoFaltas[Data],"&gt;="&amp;L$9,tbLancamentoFaltas[Data],"&lt;"&amp;M$9),0))</f>
        <v/>
      </c>
      <c r="M14" s="35" t="str">
        <f>IF($B14="","",IFERROR(COUNTIFS(tbLancamentoFaltas[Funcionário],$B14,tbLancamentoFaltas[Data],"&gt;="&amp;M$9,tbLancamentoFaltas[Data],"&lt;"&amp;N$9),0))</f>
        <v/>
      </c>
      <c r="N14" s="35" t="str">
        <f>IF($B14="","",IFERROR(COUNTIFS(tbLancamentoFaltas[Funcionário],$B14,tbLancamentoFaltas[Data],"&gt;="&amp;N$9,tbLancamentoFaltas[Data],"&lt;"&amp;O$9),0))</f>
        <v/>
      </c>
      <c r="O14" s="36" t="str">
        <f t="shared" si="0"/>
        <v/>
      </c>
    </row>
    <row r="15" spans="1:18" ht="20.100000000000001" customHeight="1" x14ac:dyDescent="0.25">
      <c r="A15" s="23">
        <v>5</v>
      </c>
      <c r="B15" s="34" t="str">
        <f>IFERROR(INDEX(DinamicaAno!$G$2:$I$101,MATCH(LARGE(DinamicaAno!$I$2:$I$101,ResAno!$A15),DinamicaAno!$I$2:$I$101,0),1),"")</f>
        <v/>
      </c>
      <c r="C15" s="35" t="str">
        <f>IF($B15="","",IFERROR(COUNTIFS(tbLancamentoFaltas[Funcionário],$B15,tbLancamentoFaltas[Data],"&gt;="&amp;C$9,tbLancamentoFaltas[Data],"&lt;"&amp;D$9),0))</f>
        <v/>
      </c>
      <c r="D15" s="35" t="str">
        <f>IF($B15="","",IFERROR(COUNTIFS(tbLancamentoFaltas[Funcionário],$B15,tbLancamentoFaltas[Data],"&gt;="&amp;D$9,tbLancamentoFaltas[Data],"&lt;"&amp;E$9),0))</f>
        <v/>
      </c>
      <c r="E15" s="35" t="str">
        <f>IF($B15="","",IFERROR(COUNTIFS(tbLancamentoFaltas[Funcionário],$B15,tbLancamentoFaltas[Data],"&gt;="&amp;E$9,tbLancamentoFaltas[Data],"&lt;"&amp;F$9),0))</f>
        <v/>
      </c>
      <c r="F15" s="35" t="str">
        <f>IF($B15="","",IFERROR(COUNTIFS(tbLancamentoFaltas[Funcionário],$B15,tbLancamentoFaltas[Data],"&gt;="&amp;F$9,tbLancamentoFaltas[Data],"&lt;"&amp;G$9),0))</f>
        <v/>
      </c>
      <c r="G15" s="35" t="str">
        <f>IF($B15="","",IFERROR(COUNTIFS(tbLancamentoFaltas[Funcionário],$B15,tbLancamentoFaltas[Data],"&gt;="&amp;G$9,tbLancamentoFaltas[Data],"&lt;"&amp;H$9),0))</f>
        <v/>
      </c>
      <c r="H15" s="35" t="str">
        <f>IF($B15="","",IFERROR(COUNTIFS(tbLancamentoFaltas[Funcionário],$B15,tbLancamentoFaltas[Data],"&gt;="&amp;H$9,tbLancamentoFaltas[Data],"&lt;"&amp;I$9),0))</f>
        <v/>
      </c>
      <c r="I15" s="35" t="str">
        <f>IF($B15="","",IFERROR(COUNTIFS(tbLancamentoFaltas[Funcionário],$B15,tbLancamentoFaltas[Data],"&gt;="&amp;I$9,tbLancamentoFaltas[Data],"&lt;"&amp;J$9),0))</f>
        <v/>
      </c>
      <c r="J15" s="35" t="str">
        <f>IF($B15="","",IFERROR(COUNTIFS(tbLancamentoFaltas[Funcionário],$B15,tbLancamentoFaltas[Data],"&gt;="&amp;J$9,tbLancamentoFaltas[Data],"&lt;"&amp;K$9),0))</f>
        <v/>
      </c>
      <c r="K15" s="35" t="str">
        <f>IF($B15="","",IFERROR(COUNTIFS(tbLancamentoFaltas[Funcionário],$B15,tbLancamentoFaltas[Data],"&gt;="&amp;K$9,tbLancamentoFaltas[Data],"&lt;"&amp;L$9),0))</f>
        <v/>
      </c>
      <c r="L15" s="35" t="str">
        <f>IF($B15="","",IFERROR(COUNTIFS(tbLancamentoFaltas[Funcionário],$B15,tbLancamentoFaltas[Data],"&gt;="&amp;L$9,tbLancamentoFaltas[Data],"&lt;"&amp;M$9),0))</f>
        <v/>
      </c>
      <c r="M15" s="35" t="str">
        <f>IF($B15="","",IFERROR(COUNTIFS(tbLancamentoFaltas[Funcionário],$B15,tbLancamentoFaltas[Data],"&gt;="&amp;M$9,tbLancamentoFaltas[Data],"&lt;"&amp;N$9),0))</f>
        <v/>
      </c>
      <c r="N15" s="35" t="str">
        <f>IF($B15="","",IFERROR(COUNTIFS(tbLancamentoFaltas[Funcionário],$B15,tbLancamentoFaltas[Data],"&gt;="&amp;N$9,tbLancamentoFaltas[Data],"&lt;"&amp;O$9),0))</f>
        <v/>
      </c>
      <c r="O15" s="36" t="str">
        <f t="shared" si="0"/>
        <v/>
      </c>
    </row>
    <row r="16" spans="1:18" ht="20.100000000000001" customHeight="1" x14ac:dyDescent="0.25">
      <c r="A16" s="23">
        <v>6</v>
      </c>
      <c r="B16" s="34" t="str">
        <f>IFERROR(INDEX(DinamicaAno!$G$2:$I$101,MATCH(LARGE(DinamicaAno!$I$2:$I$101,ResAno!$A16),DinamicaAno!$I$2:$I$101,0),1),"")</f>
        <v/>
      </c>
      <c r="C16" s="35" t="str">
        <f>IF($B16="","",IFERROR(COUNTIFS(tbLancamentoFaltas[Funcionário],$B16,tbLancamentoFaltas[Data],"&gt;="&amp;C$9,tbLancamentoFaltas[Data],"&lt;"&amp;D$9),0))</f>
        <v/>
      </c>
      <c r="D16" s="35" t="str">
        <f>IF($B16="","",IFERROR(COUNTIFS(tbLancamentoFaltas[Funcionário],$B16,tbLancamentoFaltas[Data],"&gt;="&amp;D$9,tbLancamentoFaltas[Data],"&lt;"&amp;E$9),0))</f>
        <v/>
      </c>
      <c r="E16" s="35" t="str">
        <f>IF($B16="","",IFERROR(COUNTIFS(tbLancamentoFaltas[Funcionário],$B16,tbLancamentoFaltas[Data],"&gt;="&amp;E$9,tbLancamentoFaltas[Data],"&lt;"&amp;F$9),0))</f>
        <v/>
      </c>
      <c r="F16" s="35" t="str">
        <f>IF($B16="","",IFERROR(COUNTIFS(tbLancamentoFaltas[Funcionário],$B16,tbLancamentoFaltas[Data],"&gt;="&amp;F$9,tbLancamentoFaltas[Data],"&lt;"&amp;G$9),0))</f>
        <v/>
      </c>
      <c r="G16" s="35" t="str">
        <f>IF($B16="","",IFERROR(COUNTIFS(tbLancamentoFaltas[Funcionário],$B16,tbLancamentoFaltas[Data],"&gt;="&amp;G$9,tbLancamentoFaltas[Data],"&lt;"&amp;H$9),0))</f>
        <v/>
      </c>
      <c r="H16" s="35" t="str">
        <f>IF($B16="","",IFERROR(COUNTIFS(tbLancamentoFaltas[Funcionário],$B16,tbLancamentoFaltas[Data],"&gt;="&amp;H$9,tbLancamentoFaltas[Data],"&lt;"&amp;I$9),0))</f>
        <v/>
      </c>
      <c r="I16" s="35" t="str">
        <f>IF($B16="","",IFERROR(COUNTIFS(tbLancamentoFaltas[Funcionário],$B16,tbLancamentoFaltas[Data],"&gt;="&amp;I$9,tbLancamentoFaltas[Data],"&lt;"&amp;J$9),0))</f>
        <v/>
      </c>
      <c r="J16" s="35" t="str">
        <f>IF($B16="","",IFERROR(COUNTIFS(tbLancamentoFaltas[Funcionário],$B16,tbLancamentoFaltas[Data],"&gt;="&amp;J$9,tbLancamentoFaltas[Data],"&lt;"&amp;K$9),0))</f>
        <v/>
      </c>
      <c r="K16" s="35" t="str">
        <f>IF($B16="","",IFERROR(COUNTIFS(tbLancamentoFaltas[Funcionário],$B16,tbLancamentoFaltas[Data],"&gt;="&amp;K$9,tbLancamentoFaltas[Data],"&lt;"&amp;L$9),0))</f>
        <v/>
      </c>
      <c r="L16" s="35" t="str">
        <f>IF($B16="","",IFERROR(COUNTIFS(tbLancamentoFaltas[Funcionário],$B16,tbLancamentoFaltas[Data],"&gt;="&amp;L$9,tbLancamentoFaltas[Data],"&lt;"&amp;M$9),0))</f>
        <v/>
      </c>
      <c r="M16" s="35" t="str">
        <f>IF($B16="","",IFERROR(COUNTIFS(tbLancamentoFaltas[Funcionário],$B16,tbLancamentoFaltas[Data],"&gt;="&amp;M$9,tbLancamentoFaltas[Data],"&lt;"&amp;N$9),0))</f>
        <v/>
      </c>
      <c r="N16" s="35" t="str">
        <f>IF($B16="","",IFERROR(COUNTIFS(tbLancamentoFaltas[Funcionário],$B16,tbLancamentoFaltas[Data],"&gt;="&amp;N$9,tbLancamentoFaltas[Data],"&lt;"&amp;O$9),0))</f>
        <v/>
      </c>
      <c r="O16" s="36" t="str">
        <f t="shared" si="0"/>
        <v/>
      </c>
    </row>
    <row r="17" spans="1:15" ht="20.100000000000001" customHeight="1" x14ac:dyDescent="0.25">
      <c r="A17" s="23">
        <v>7</v>
      </c>
      <c r="B17" s="34" t="str">
        <f>IFERROR(INDEX(DinamicaAno!$G$2:$I$101,MATCH(LARGE(DinamicaAno!$I$2:$I$101,ResAno!$A17),DinamicaAno!$I$2:$I$101,0),1),"")</f>
        <v/>
      </c>
      <c r="C17" s="35" t="str">
        <f>IF($B17="","",IFERROR(COUNTIFS(tbLancamentoFaltas[Funcionário],$B17,tbLancamentoFaltas[Data],"&gt;="&amp;C$9,tbLancamentoFaltas[Data],"&lt;"&amp;D$9),0))</f>
        <v/>
      </c>
      <c r="D17" s="35" t="str">
        <f>IF($B17="","",IFERROR(COUNTIFS(tbLancamentoFaltas[Funcionário],$B17,tbLancamentoFaltas[Data],"&gt;="&amp;D$9,tbLancamentoFaltas[Data],"&lt;"&amp;E$9),0))</f>
        <v/>
      </c>
      <c r="E17" s="35" t="str">
        <f>IF($B17="","",IFERROR(COUNTIFS(tbLancamentoFaltas[Funcionário],$B17,tbLancamentoFaltas[Data],"&gt;="&amp;E$9,tbLancamentoFaltas[Data],"&lt;"&amp;F$9),0))</f>
        <v/>
      </c>
      <c r="F17" s="35" t="str">
        <f>IF($B17="","",IFERROR(COUNTIFS(tbLancamentoFaltas[Funcionário],$B17,tbLancamentoFaltas[Data],"&gt;="&amp;F$9,tbLancamentoFaltas[Data],"&lt;"&amp;G$9),0))</f>
        <v/>
      </c>
      <c r="G17" s="35" t="str">
        <f>IF($B17="","",IFERROR(COUNTIFS(tbLancamentoFaltas[Funcionário],$B17,tbLancamentoFaltas[Data],"&gt;="&amp;G$9,tbLancamentoFaltas[Data],"&lt;"&amp;H$9),0))</f>
        <v/>
      </c>
      <c r="H17" s="35" t="str">
        <f>IF($B17="","",IFERROR(COUNTIFS(tbLancamentoFaltas[Funcionário],$B17,tbLancamentoFaltas[Data],"&gt;="&amp;H$9,tbLancamentoFaltas[Data],"&lt;"&amp;I$9),0))</f>
        <v/>
      </c>
      <c r="I17" s="35" t="str">
        <f>IF($B17="","",IFERROR(COUNTIFS(tbLancamentoFaltas[Funcionário],$B17,tbLancamentoFaltas[Data],"&gt;="&amp;I$9,tbLancamentoFaltas[Data],"&lt;"&amp;J$9),0))</f>
        <v/>
      </c>
      <c r="J17" s="35" t="str">
        <f>IF($B17="","",IFERROR(COUNTIFS(tbLancamentoFaltas[Funcionário],$B17,tbLancamentoFaltas[Data],"&gt;="&amp;J$9,tbLancamentoFaltas[Data],"&lt;"&amp;K$9),0))</f>
        <v/>
      </c>
      <c r="K17" s="35" t="str">
        <f>IF($B17="","",IFERROR(COUNTIFS(tbLancamentoFaltas[Funcionário],$B17,tbLancamentoFaltas[Data],"&gt;="&amp;K$9,tbLancamentoFaltas[Data],"&lt;"&amp;L$9),0))</f>
        <v/>
      </c>
      <c r="L17" s="35" t="str">
        <f>IF($B17="","",IFERROR(COUNTIFS(tbLancamentoFaltas[Funcionário],$B17,tbLancamentoFaltas[Data],"&gt;="&amp;L$9,tbLancamentoFaltas[Data],"&lt;"&amp;M$9),0))</f>
        <v/>
      </c>
      <c r="M17" s="35" t="str">
        <f>IF($B17="","",IFERROR(COUNTIFS(tbLancamentoFaltas[Funcionário],$B17,tbLancamentoFaltas[Data],"&gt;="&amp;M$9,tbLancamentoFaltas[Data],"&lt;"&amp;N$9),0))</f>
        <v/>
      </c>
      <c r="N17" s="35" t="str">
        <f>IF($B17="","",IFERROR(COUNTIFS(tbLancamentoFaltas[Funcionário],$B17,tbLancamentoFaltas[Data],"&gt;="&amp;N$9,tbLancamentoFaltas[Data],"&lt;"&amp;O$9),0))</f>
        <v/>
      </c>
      <c r="O17" s="36" t="str">
        <f t="shared" si="0"/>
        <v/>
      </c>
    </row>
    <row r="18" spans="1:15" ht="20.100000000000001" customHeight="1" x14ac:dyDescent="0.25">
      <c r="A18" s="23">
        <v>8</v>
      </c>
      <c r="B18" s="34" t="str">
        <f>IFERROR(INDEX(DinamicaAno!$G$2:$I$101,MATCH(LARGE(DinamicaAno!$I$2:$I$101,ResAno!$A18),DinamicaAno!$I$2:$I$101,0),1),"")</f>
        <v/>
      </c>
      <c r="C18" s="35" t="str">
        <f>IF($B18="","",IFERROR(COUNTIFS(tbLancamentoFaltas[Funcionário],$B18,tbLancamentoFaltas[Data],"&gt;="&amp;C$9,tbLancamentoFaltas[Data],"&lt;"&amp;D$9),0))</f>
        <v/>
      </c>
      <c r="D18" s="35" t="str">
        <f>IF($B18="","",IFERROR(COUNTIFS(tbLancamentoFaltas[Funcionário],$B18,tbLancamentoFaltas[Data],"&gt;="&amp;D$9,tbLancamentoFaltas[Data],"&lt;"&amp;E$9),0))</f>
        <v/>
      </c>
      <c r="E18" s="35" t="str">
        <f>IF($B18="","",IFERROR(COUNTIFS(tbLancamentoFaltas[Funcionário],$B18,tbLancamentoFaltas[Data],"&gt;="&amp;E$9,tbLancamentoFaltas[Data],"&lt;"&amp;F$9),0))</f>
        <v/>
      </c>
      <c r="F18" s="35" t="str">
        <f>IF($B18="","",IFERROR(COUNTIFS(tbLancamentoFaltas[Funcionário],$B18,tbLancamentoFaltas[Data],"&gt;="&amp;F$9,tbLancamentoFaltas[Data],"&lt;"&amp;G$9),0))</f>
        <v/>
      </c>
      <c r="G18" s="35" t="str">
        <f>IF($B18="","",IFERROR(COUNTIFS(tbLancamentoFaltas[Funcionário],$B18,tbLancamentoFaltas[Data],"&gt;="&amp;G$9,tbLancamentoFaltas[Data],"&lt;"&amp;H$9),0))</f>
        <v/>
      </c>
      <c r="H18" s="35" t="str">
        <f>IF($B18="","",IFERROR(COUNTIFS(tbLancamentoFaltas[Funcionário],$B18,tbLancamentoFaltas[Data],"&gt;="&amp;H$9,tbLancamentoFaltas[Data],"&lt;"&amp;I$9),0))</f>
        <v/>
      </c>
      <c r="I18" s="35" t="str">
        <f>IF($B18="","",IFERROR(COUNTIFS(tbLancamentoFaltas[Funcionário],$B18,tbLancamentoFaltas[Data],"&gt;="&amp;I$9,tbLancamentoFaltas[Data],"&lt;"&amp;J$9),0))</f>
        <v/>
      </c>
      <c r="J18" s="35" t="str">
        <f>IF($B18="","",IFERROR(COUNTIFS(tbLancamentoFaltas[Funcionário],$B18,tbLancamentoFaltas[Data],"&gt;="&amp;J$9,tbLancamentoFaltas[Data],"&lt;"&amp;K$9),0))</f>
        <v/>
      </c>
      <c r="K18" s="35" t="str">
        <f>IF($B18="","",IFERROR(COUNTIFS(tbLancamentoFaltas[Funcionário],$B18,tbLancamentoFaltas[Data],"&gt;="&amp;K$9,tbLancamentoFaltas[Data],"&lt;"&amp;L$9),0))</f>
        <v/>
      </c>
      <c r="L18" s="35" t="str">
        <f>IF($B18="","",IFERROR(COUNTIFS(tbLancamentoFaltas[Funcionário],$B18,tbLancamentoFaltas[Data],"&gt;="&amp;L$9,tbLancamentoFaltas[Data],"&lt;"&amp;M$9),0))</f>
        <v/>
      </c>
      <c r="M18" s="35" t="str">
        <f>IF($B18="","",IFERROR(COUNTIFS(tbLancamentoFaltas[Funcionário],$B18,tbLancamentoFaltas[Data],"&gt;="&amp;M$9,tbLancamentoFaltas[Data],"&lt;"&amp;N$9),0))</f>
        <v/>
      </c>
      <c r="N18" s="35" t="str">
        <f>IF($B18="","",IFERROR(COUNTIFS(tbLancamentoFaltas[Funcionário],$B18,tbLancamentoFaltas[Data],"&gt;="&amp;N$9,tbLancamentoFaltas[Data],"&lt;"&amp;O$9),0))</f>
        <v/>
      </c>
      <c r="O18" s="36" t="str">
        <f t="shared" si="0"/>
        <v/>
      </c>
    </row>
    <row r="19" spans="1:15" ht="20.100000000000001" customHeight="1" x14ac:dyDescent="0.25">
      <c r="A19" s="23">
        <v>9</v>
      </c>
      <c r="B19" s="34" t="str">
        <f>IFERROR(INDEX(DinamicaAno!$G$2:$I$101,MATCH(LARGE(DinamicaAno!$I$2:$I$101,ResAno!$A19),DinamicaAno!$I$2:$I$101,0),1),"")</f>
        <v/>
      </c>
      <c r="C19" s="35" t="str">
        <f>IF($B19="","",IFERROR(COUNTIFS(tbLancamentoFaltas[Funcionário],$B19,tbLancamentoFaltas[Data],"&gt;="&amp;C$9,tbLancamentoFaltas[Data],"&lt;"&amp;D$9),0))</f>
        <v/>
      </c>
      <c r="D19" s="35" t="str">
        <f>IF($B19="","",IFERROR(COUNTIFS(tbLancamentoFaltas[Funcionário],$B19,tbLancamentoFaltas[Data],"&gt;="&amp;D$9,tbLancamentoFaltas[Data],"&lt;"&amp;E$9),0))</f>
        <v/>
      </c>
      <c r="E19" s="35" t="str">
        <f>IF($B19="","",IFERROR(COUNTIFS(tbLancamentoFaltas[Funcionário],$B19,tbLancamentoFaltas[Data],"&gt;="&amp;E$9,tbLancamentoFaltas[Data],"&lt;"&amp;F$9),0))</f>
        <v/>
      </c>
      <c r="F19" s="35" t="str">
        <f>IF($B19="","",IFERROR(COUNTIFS(tbLancamentoFaltas[Funcionário],$B19,tbLancamentoFaltas[Data],"&gt;="&amp;F$9,tbLancamentoFaltas[Data],"&lt;"&amp;G$9),0))</f>
        <v/>
      </c>
      <c r="G19" s="35" t="str">
        <f>IF($B19="","",IFERROR(COUNTIFS(tbLancamentoFaltas[Funcionário],$B19,tbLancamentoFaltas[Data],"&gt;="&amp;G$9,tbLancamentoFaltas[Data],"&lt;"&amp;H$9),0))</f>
        <v/>
      </c>
      <c r="H19" s="35" t="str">
        <f>IF($B19="","",IFERROR(COUNTIFS(tbLancamentoFaltas[Funcionário],$B19,tbLancamentoFaltas[Data],"&gt;="&amp;H$9,tbLancamentoFaltas[Data],"&lt;"&amp;I$9),0))</f>
        <v/>
      </c>
      <c r="I19" s="35" t="str">
        <f>IF($B19="","",IFERROR(COUNTIFS(tbLancamentoFaltas[Funcionário],$B19,tbLancamentoFaltas[Data],"&gt;="&amp;I$9,tbLancamentoFaltas[Data],"&lt;"&amp;J$9),0))</f>
        <v/>
      </c>
      <c r="J19" s="35" t="str">
        <f>IF($B19="","",IFERROR(COUNTIFS(tbLancamentoFaltas[Funcionário],$B19,tbLancamentoFaltas[Data],"&gt;="&amp;J$9,tbLancamentoFaltas[Data],"&lt;"&amp;K$9),0))</f>
        <v/>
      </c>
      <c r="K19" s="35" t="str">
        <f>IF($B19="","",IFERROR(COUNTIFS(tbLancamentoFaltas[Funcionário],$B19,tbLancamentoFaltas[Data],"&gt;="&amp;K$9,tbLancamentoFaltas[Data],"&lt;"&amp;L$9),0))</f>
        <v/>
      </c>
      <c r="L19" s="35" t="str">
        <f>IF($B19="","",IFERROR(COUNTIFS(tbLancamentoFaltas[Funcionário],$B19,tbLancamentoFaltas[Data],"&gt;="&amp;L$9,tbLancamentoFaltas[Data],"&lt;"&amp;M$9),0))</f>
        <v/>
      </c>
      <c r="M19" s="35" t="str">
        <f>IF($B19="","",IFERROR(COUNTIFS(tbLancamentoFaltas[Funcionário],$B19,tbLancamentoFaltas[Data],"&gt;="&amp;M$9,tbLancamentoFaltas[Data],"&lt;"&amp;N$9),0))</f>
        <v/>
      </c>
      <c r="N19" s="35" t="str">
        <f>IF($B19="","",IFERROR(COUNTIFS(tbLancamentoFaltas[Funcionário],$B19,tbLancamentoFaltas[Data],"&gt;="&amp;N$9,tbLancamentoFaltas[Data],"&lt;"&amp;O$9),0))</f>
        <v/>
      </c>
      <c r="O19" s="36" t="str">
        <f t="shared" si="0"/>
        <v/>
      </c>
    </row>
    <row r="20" spans="1:15" ht="20.100000000000001" customHeight="1" x14ac:dyDescent="0.25">
      <c r="A20" s="23">
        <v>10</v>
      </c>
      <c r="B20" s="34" t="str">
        <f>IFERROR(INDEX(DinamicaAno!$G$2:$I$101,MATCH(LARGE(DinamicaAno!$I$2:$I$101,ResAno!$A20),DinamicaAno!$I$2:$I$101,0),1),"")</f>
        <v/>
      </c>
      <c r="C20" s="35" t="str">
        <f>IF($B20="","",IFERROR(COUNTIFS(tbLancamentoFaltas[Funcionário],$B20,tbLancamentoFaltas[Data],"&gt;="&amp;C$9,tbLancamentoFaltas[Data],"&lt;"&amp;D$9),0))</f>
        <v/>
      </c>
      <c r="D20" s="35" t="str">
        <f>IF($B20="","",IFERROR(COUNTIFS(tbLancamentoFaltas[Funcionário],$B20,tbLancamentoFaltas[Data],"&gt;="&amp;D$9,tbLancamentoFaltas[Data],"&lt;"&amp;E$9),0))</f>
        <v/>
      </c>
      <c r="E20" s="35" t="str">
        <f>IF($B20="","",IFERROR(COUNTIFS(tbLancamentoFaltas[Funcionário],$B20,tbLancamentoFaltas[Data],"&gt;="&amp;E$9,tbLancamentoFaltas[Data],"&lt;"&amp;F$9),0))</f>
        <v/>
      </c>
      <c r="F20" s="35" t="str">
        <f>IF($B20="","",IFERROR(COUNTIFS(tbLancamentoFaltas[Funcionário],$B20,tbLancamentoFaltas[Data],"&gt;="&amp;F$9,tbLancamentoFaltas[Data],"&lt;"&amp;G$9),0))</f>
        <v/>
      </c>
      <c r="G20" s="35" t="str">
        <f>IF($B20="","",IFERROR(COUNTIFS(tbLancamentoFaltas[Funcionário],$B20,tbLancamentoFaltas[Data],"&gt;="&amp;G$9,tbLancamentoFaltas[Data],"&lt;"&amp;H$9),0))</f>
        <v/>
      </c>
      <c r="H20" s="35" t="str">
        <f>IF($B20="","",IFERROR(COUNTIFS(tbLancamentoFaltas[Funcionário],$B20,tbLancamentoFaltas[Data],"&gt;="&amp;H$9,tbLancamentoFaltas[Data],"&lt;"&amp;I$9),0))</f>
        <v/>
      </c>
      <c r="I20" s="35" t="str">
        <f>IF($B20="","",IFERROR(COUNTIFS(tbLancamentoFaltas[Funcionário],$B20,tbLancamentoFaltas[Data],"&gt;="&amp;I$9,tbLancamentoFaltas[Data],"&lt;"&amp;J$9),0))</f>
        <v/>
      </c>
      <c r="J20" s="35" t="str">
        <f>IF($B20="","",IFERROR(COUNTIFS(tbLancamentoFaltas[Funcionário],$B20,tbLancamentoFaltas[Data],"&gt;="&amp;J$9,tbLancamentoFaltas[Data],"&lt;"&amp;K$9),0))</f>
        <v/>
      </c>
      <c r="K20" s="35" t="str">
        <f>IF($B20="","",IFERROR(COUNTIFS(tbLancamentoFaltas[Funcionário],$B20,tbLancamentoFaltas[Data],"&gt;="&amp;K$9,tbLancamentoFaltas[Data],"&lt;"&amp;L$9),0))</f>
        <v/>
      </c>
      <c r="L20" s="35" t="str">
        <f>IF($B20="","",IFERROR(COUNTIFS(tbLancamentoFaltas[Funcionário],$B20,tbLancamentoFaltas[Data],"&gt;="&amp;L$9,tbLancamentoFaltas[Data],"&lt;"&amp;M$9),0))</f>
        <v/>
      </c>
      <c r="M20" s="35" t="str">
        <f>IF($B20="","",IFERROR(COUNTIFS(tbLancamentoFaltas[Funcionário],$B20,tbLancamentoFaltas[Data],"&gt;="&amp;M$9,tbLancamentoFaltas[Data],"&lt;"&amp;N$9),0))</f>
        <v/>
      </c>
      <c r="N20" s="35" t="str">
        <f>IF($B20="","",IFERROR(COUNTIFS(tbLancamentoFaltas[Funcionário],$B20,tbLancamentoFaltas[Data],"&gt;="&amp;N$9,tbLancamentoFaltas[Data],"&lt;"&amp;O$9),0))</f>
        <v/>
      </c>
      <c r="O20" s="36" t="str">
        <f t="shared" si="0"/>
        <v/>
      </c>
    </row>
    <row r="21" spans="1:15" ht="20.100000000000001" customHeight="1" x14ac:dyDescent="0.25">
      <c r="A21" s="23">
        <v>11</v>
      </c>
      <c r="B21" s="34" t="str">
        <f>IFERROR(INDEX(DinamicaAno!$G$2:$I$101,MATCH(LARGE(DinamicaAno!$I$2:$I$101,ResAno!$A21),DinamicaAno!$I$2:$I$101,0),1),"")</f>
        <v/>
      </c>
      <c r="C21" s="35" t="str">
        <f>IF($B21="","",IFERROR(COUNTIFS(tbLancamentoFaltas[Funcionário],$B21,tbLancamentoFaltas[Data],"&gt;="&amp;C$9,tbLancamentoFaltas[Data],"&lt;"&amp;D$9),0))</f>
        <v/>
      </c>
      <c r="D21" s="35" t="str">
        <f>IF($B21="","",IFERROR(COUNTIFS(tbLancamentoFaltas[Funcionário],$B21,tbLancamentoFaltas[Data],"&gt;="&amp;D$9,tbLancamentoFaltas[Data],"&lt;"&amp;E$9),0))</f>
        <v/>
      </c>
      <c r="E21" s="35" t="str">
        <f>IF($B21="","",IFERROR(COUNTIFS(tbLancamentoFaltas[Funcionário],$B21,tbLancamentoFaltas[Data],"&gt;="&amp;E$9,tbLancamentoFaltas[Data],"&lt;"&amp;F$9),0))</f>
        <v/>
      </c>
      <c r="F21" s="35" t="str">
        <f>IF($B21="","",IFERROR(COUNTIFS(tbLancamentoFaltas[Funcionário],$B21,tbLancamentoFaltas[Data],"&gt;="&amp;F$9,tbLancamentoFaltas[Data],"&lt;"&amp;G$9),0))</f>
        <v/>
      </c>
      <c r="G21" s="35" t="str">
        <f>IF($B21="","",IFERROR(COUNTIFS(tbLancamentoFaltas[Funcionário],$B21,tbLancamentoFaltas[Data],"&gt;="&amp;G$9,tbLancamentoFaltas[Data],"&lt;"&amp;H$9),0))</f>
        <v/>
      </c>
      <c r="H21" s="35" t="str">
        <f>IF($B21="","",IFERROR(COUNTIFS(tbLancamentoFaltas[Funcionário],$B21,tbLancamentoFaltas[Data],"&gt;="&amp;H$9,tbLancamentoFaltas[Data],"&lt;"&amp;I$9),0))</f>
        <v/>
      </c>
      <c r="I21" s="35" t="str">
        <f>IF($B21="","",IFERROR(COUNTIFS(tbLancamentoFaltas[Funcionário],$B21,tbLancamentoFaltas[Data],"&gt;="&amp;I$9,tbLancamentoFaltas[Data],"&lt;"&amp;J$9),0))</f>
        <v/>
      </c>
      <c r="J21" s="35" t="str">
        <f>IF($B21="","",IFERROR(COUNTIFS(tbLancamentoFaltas[Funcionário],$B21,tbLancamentoFaltas[Data],"&gt;="&amp;J$9,tbLancamentoFaltas[Data],"&lt;"&amp;K$9),0))</f>
        <v/>
      </c>
      <c r="K21" s="35" t="str">
        <f>IF($B21="","",IFERROR(COUNTIFS(tbLancamentoFaltas[Funcionário],$B21,tbLancamentoFaltas[Data],"&gt;="&amp;K$9,tbLancamentoFaltas[Data],"&lt;"&amp;L$9),0))</f>
        <v/>
      </c>
      <c r="L21" s="35" t="str">
        <f>IF($B21="","",IFERROR(COUNTIFS(tbLancamentoFaltas[Funcionário],$B21,tbLancamentoFaltas[Data],"&gt;="&amp;L$9,tbLancamentoFaltas[Data],"&lt;"&amp;M$9),0))</f>
        <v/>
      </c>
      <c r="M21" s="35" t="str">
        <f>IF($B21="","",IFERROR(COUNTIFS(tbLancamentoFaltas[Funcionário],$B21,tbLancamentoFaltas[Data],"&gt;="&amp;M$9,tbLancamentoFaltas[Data],"&lt;"&amp;N$9),0))</f>
        <v/>
      </c>
      <c r="N21" s="35" t="str">
        <f>IF($B21="","",IFERROR(COUNTIFS(tbLancamentoFaltas[Funcionário],$B21,tbLancamentoFaltas[Data],"&gt;="&amp;N$9,tbLancamentoFaltas[Data],"&lt;"&amp;O$9),0))</f>
        <v/>
      </c>
      <c r="O21" s="36" t="str">
        <f t="shared" si="0"/>
        <v/>
      </c>
    </row>
    <row r="22" spans="1:15" ht="20.100000000000001" customHeight="1" x14ac:dyDescent="0.25">
      <c r="A22" s="23">
        <v>12</v>
      </c>
      <c r="B22" s="34" t="str">
        <f>IFERROR(INDEX(DinamicaAno!$G$2:$I$101,MATCH(LARGE(DinamicaAno!$I$2:$I$101,ResAno!$A22),DinamicaAno!$I$2:$I$101,0),1),"")</f>
        <v/>
      </c>
      <c r="C22" s="35" t="str">
        <f>IF($B22="","",IFERROR(COUNTIFS(tbLancamentoFaltas[Funcionário],$B22,tbLancamentoFaltas[Data],"&gt;="&amp;C$9,tbLancamentoFaltas[Data],"&lt;"&amp;D$9),0))</f>
        <v/>
      </c>
      <c r="D22" s="35" t="str">
        <f>IF($B22="","",IFERROR(COUNTIFS(tbLancamentoFaltas[Funcionário],$B22,tbLancamentoFaltas[Data],"&gt;="&amp;D$9,tbLancamentoFaltas[Data],"&lt;"&amp;E$9),0))</f>
        <v/>
      </c>
      <c r="E22" s="35" t="str">
        <f>IF($B22="","",IFERROR(COUNTIFS(tbLancamentoFaltas[Funcionário],$B22,tbLancamentoFaltas[Data],"&gt;="&amp;E$9,tbLancamentoFaltas[Data],"&lt;"&amp;F$9),0))</f>
        <v/>
      </c>
      <c r="F22" s="35" t="str">
        <f>IF($B22="","",IFERROR(COUNTIFS(tbLancamentoFaltas[Funcionário],$B22,tbLancamentoFaltas[Data],"&gt;="&amp;F$9,tbLancamentoFaltas[Data],"&lt;"&amp;G$9),0))</f>
        <v/>
      </c>
      <c r="G22" s="35" t="str">
        <f>IF($B22="","",IFERROR(COUNTIFS(tbLancamentoFaltas[Funcionário],$B22,tbLancamentoFaltas[Data],"&gt;="&amp;G$9,tbLancamentoFaltas[Data],"&lt;"&amp;H$9),0))</f>
        <v/>
      </c>
      <c r="H22" s="35" t="str">
        <f>IF($B22="","",IFERROR(COUNTIFS(tbLancamentoFaltas[Funcionário],$B22,tbLancamentoFaltas[Data],"&gt;="&amp;H$9,tbLancamentoFaltas[Data],"&lt;"&amp;I$9),0))</f>
        <v/>
      </c>
      <c r="I22" s="35" t="str">
        <f>IF($B22="","",IFERROR(COUNTIFS(tbLancamentoFaltas[Funcionário],$B22,tbLancamentoFaltas[Data],"&gt;="&amp;I$9,tbLancamentoFaltas[Data],"&lt;"&amp;J$9),0))</f>
        <v/>
      </c>
      <c r="J22" s="35" t="str">
        <f>IF($B22="","",IFERROR(COUNTIFS(tbLancamentoFaltas[Funcionário],$B22,tbLancamentoFaltas[Data],"&gt;="&amp;J$9,tbLancamentoFaltas[Data],"&lt;"&amp;K$9),0))</f>
        <v/>
      </c>
      <c r="K22" s="35" t="str">
        <f>IF($B22="","",IFERROR(COUNTIFS(tbLancamentoFaltas[Funcionário],$B22,tbLancamentoFaltas[Data],"&gt;="&amp;K$9,tbLancamentoFaltas[Data],"&lt;"&amp;L$9),0))</f>
        <v/>
      </c>
      <c r="L22" s="35" t="str">
        <f>IF($B22="","",IFERROR(COUNTIFS(tbLancamentoFaltas[Funcionário],$B22,tbLancamentoFaltas[Data],"&gt;="&amp;L$9,tbLancamentoFaltas[Data],"&lt;"&amp;M$9),0))</f>
        <v/>
      </c>
      <c r="M22" s="35" t="str">
        <f>IF($B22="","",IFERROR(COUNTIFS(tbLancamentoFaltas[Funcionário],$B22,tbLancamentoFaltas[Data],"&gt;="&amp;M$9,tbLancamentoFaltas[Data],"&lt;"&amp;N$9),0))</f>
        <v/>
      </c>
      <c r="N22" s="35" t="str">
        <f>IF($B22="","",IFERROR(COUNTIFS(tbLancamentoFaltas[Funcionário],$B22,tbLancamentoFaltas[Data],"&gt;="&amp;N$9,tbLancamentoFaltas[Data],"&lt;"&amp;O$9),0))</f>
        <v/>
      </c>
      <c r="O22" s="36" t="str">
        <f t="shared" si="0"/>
        <v/>
      </c>
    </row>
    <row r="23" spans="1:15" ht="20.100000000000001" customHeight="1" x14ac:dyDescent="0.25">
      <c r="A23" s="23">
        <v>13</v>
      </c>
      <c r="B23" s="34" t="str">
        <f>IFERROR(INDEX(DinamicaAno!$G$2:$I$101,MATCH(LARGE(DinamicaAno!$I$2:$I$101,ResAno!$A23),DinamicaAno!$I$2:$I$101,0),1),"")</f>
        <v/>
      </c>
      <c r="C23" s="35" t="str">
        <f>IF($B23="","",IFERROR(COUNTIFS(tbLancamentoFaltas[Funcionário],$B23,tbLancamentoFaltas[Data],"&gt;="&amp;C$9,tbLancamentoFaltas[Data],"&lt;"&amp;D$9),0))</f>
        <v/>
      </c>
      <c r="D23" s="35" t="str">
        <f>IF($B23="","",IFERROR(COUNTIFS(tbLancamentoFaltas[Funcionário],$B23,tbLancamentoFaltas[Data],"&gt;="&amp;D$9,tbLancamentoFaltas[Data],"&lt;"&amp;E$9),0))</f>
        <v/>
      </c>
      <c r="E23" s="35" t="str">
        <f>IF($B23="","",IFERROR(COUNTIFS(tbLancamentoFaltas[Funcionário],$B23,tbLancamentoFaltas[Data],"&gt;="&amp;E$9,tbLancamentoFaltas[Data],"&lt;"&amp;F$9),0))</f>
        <v/>
      </c>
      <c r="F23" s="35" t="str">
        <f>IF($B23="","",IFERROR(COUNTIFS(tbLancamentoFaltas[Funcionário],$B23,tbLancamentoFaltas[Data],"&gt;="&amp;F$9,tbLancamentoFaltas[Data],"&lt;"&amp;G$9),0))</f>
        <v/>
      </c>
      <c r="G23" s="35" t="str">
        <f>IF($B23="","",IFERROR(COUNTIFS(tbLancamentoFaltas[Funcionário],$B23,tbLancamentoFaltas[Data],"&gt;="&amp;G$9,tbLancamentoFaltas[Data],"&lt;"&amp;H$9),0))</f>
        <v/>
      </c>
      <c r="H23" s="35" t="str">
        <f>IF($B23="","",IFERROR(COUNTIFS(tbLancamentoFaltas[Funcionário],$B23,tbLancamentoFaltas[Data],"&gt;="&amp;H$9,tbLancamentoFaltas[Data],"&lt;"&amp;I$9),0))</f>
        <v/>
      </c>
      <c r="I23" s="35" t="str">
        <f>IF($B23="","",IFERROR(COUNTIFS(tbLancamentoFaltas[Funcionário],$B23,tbLancamentoFaltas[Data],"&gt;="&amp;I$9,tbLancamentoFaltas[Data],"&lt;"&amp;J$9),0))</f>
        <v/>
      </c>
      <c r="J23" s="35" t="str">
        <f>IF($B23="","",IFERROR(COUNTIFS(tbLancamentoFaltas[Funcionário],$B23,tbLancamentoFaltas[Data],"&gt;="&amp;J$9,tbLancamentoFaltas[Data],"&lt;"&amp;K$9),0))</f>
        <v/>
      </c>
      <c r="K23" s="35" t="str">
        <f>IF($B23="","",IFERROR(COUNTIFS(tbLancamentoFaltas[Funcionário],$B23,tbLancamentoFaltas[Data],"&gt;="&amp;K$9,tbLancamentoFaltas[Data],"&lt;"&amp;L$9),0))</f>
        <v/>
      </c>
      <c r="L23" s="35" t="str">
        <f>IF($B23="","",IFERROR(COUNTIFS(tbLancamentoFaltas[Funcionário],$B23,tbLancamentoFaltas[Data],"&gt;="&amp;L$9,tbLancamentoFaltas[Data],"&lt;"&amp;M$9),0))</f>
        <v/>
      </c>
      <c r="M23" s="35" t="str">
        <f>IF($B23="","",IFERROR(COUNTIFS(tbLancamentoFaltas[Funcionário],$B23,tbLancamentoFaltas[Data],"&gt;="&amp;M$9,tbLancamentoFaltas[Data],"&lt;"&amp;N$9),0))</f>
        <v/>
      </c>
      <c r="N23" s="35" t="str">
        <f>IF($B23="","",IFERROR(COUNTIFS(tbLancamentoFaltas[Funcionário],$B23,tbLancamentoFaltas[Data],"&gt;="&amp;N$9,tbLancamentoFaltas[Data],"&lt;"&amp;O$9),0))</f>
        <v/>
      </c>
      <c r="O23" s="36" t="str">
        <f t="shared" si="0"/>
        <v/>
      </c>
    </row>
    <row r="24" spans="1:15" ht="20.100000000000001" customHeight="1" x14ac:dyDescent="0.25">
      <c r="A24" s="23">
        <v>14</v>
      </c>
      <c r="B24" s="34" t="str">
        <f>IFERROR(INDEX(DinamicaAno!$G$2:$I$101,MATCH(LARGE(DinamicaAno!$I$2:$I$101,ResAno!$A24),DinamicaAno!$I$2:$I$101,0),1),"")</f>
        <v/>
      </c>
      <c r="C24" s="35" t="str">
        <f>IF($B24="","",IFERROR(COUNTIFS(tbLancamentoFaltas[Funcionário],$B24,tbLancamentoFaltas[Data],"&gt;="&amp;C$9,tbLancamentoFaltas[Data],"&lt;"&amp;D$9),0))</f>
        <v/>
      </c>
      <c r="D24" s="35" t="str">
        <f>IF($B24="","",IFERROR(COUNTIFS(tbLancamentoFaltas[Funcionário],$B24,tbLancamentoFaltas[Data],"&gt;="&amp;D$9,tbLancamentoFaltas[Data],"&lt;"&amp;E$9),0))</f>
        <v/>
      </c>
      <c r="E24" s="35" t="str">
        <f>IF($B24="","",IFERROR(COUNTIFS(tbLancamentoFaltas[Funcionário],$B24,tbLancamentoFaltas[Data],"&gt;="&amp;E$9,tbLancamentoFaltas[Data],"&lt;"&amp;F$9),0))</f>
        <v/>
      </c>
      <c r="F24" s="35" t="str">
        <f>IF($B24="","",IFERROR(COUNTIFS(tbLancamentoFaltas[Funcionário],$B24,tbLancamentoFaltas[Data],"&gt;="&amp;F$9,tbLancamentoFaltas[Data],"&lt;"&amp;G$9),0))</f>
        <v/>
      </c>
      <c r="G24" s="35" t="str">
        <f>IF($B24="","",IFERROR(COUNTIFS(tbLancamentoFaltas[Funcionário],$B24,tbLancamentoFaltas[Data],"&gt;="&amp;G$9,tbLancamentoFaltas[Data],"&lt;"&amp;H$9),0))</f>
        <v/>
      </c>
      <c r="H24" s="35" t="str">
        <f>IF($B24="","",IFERROR(COUNTIFS(tbLancamentoFaltas[Funcionário],$B24,tbLancamentoFaltas[Data],"&gt;="&amp;H$9,tbLancamentoFaltas[Data],"&lt;"&amp;I$9),0))</f>
        <v/>
      </c>
      <c r="I24" s="35" t="str">
        <f>IF($B24="","",IFERROR(COUNTIFS(tbLancamentoFaltas[Funcionário],$B24,tbLancamentoFaltas[Data],"&gt;="&amp;I$9,tbLancamentoFaltas[Data],"&lt;"&amp;J$9),0))</f>
        <v/>
      </c>
      <c r="J24" s="35" t="str">
        <f>IF($B24="","",IFERROR(COUNTIFS(tbLancamentoFaltas[Funcionário],$B24,tbLancamentoFaltas[Data],"&gt;="&amp;J$9,tbLancamentoFaltas[Data],"&lt;"&amp;K$9),0))</f>
        <v/>
      </c>
      <c r="K24" s="35" t="str">
        <f>IF($B24="","",IFERROR(COUNTIFS(tbLancamentoFaltas[Funcionário],$B24,tbLancamentoFaltas[Data],"&gt;="&amp;K$9,tbLancamentoFaltas[Data],"&lt;"&amp;L$9),0))</f>
        <v/>
      </c>
      <c r="L24" s="35" t="str">
        <f>IF($B24="","",IFERROR(COUNTIFS(tbLancamentoFaltas[Funcionário],$B24,tbLancamentoFaltas[Data],"&gt;="&amp;L$9,tbLancamentoFaltas[Data],"&lt;"&amp;M$9),0))</f>
        <v/>
      </c>
      <c r="M24" s="35" t="str">
        <f>IF($B24="","",IFERROR(COUNTIFS(tbLancamentoFaltas[Funcionário],$B24,tbLancamentoFaltas[Data],"&gt;="&amp;M$9,tbLancamentoFaltas[Data],"&lt;"&amp;N$9),0))</f>
        <v/>
      </c>
      <c r="N24" s="35" t="str">
        <f>IF($B24="","",IFERROR(COUNTIFS(tbLancamentoFaltas[Funcionário],$B24,tbLancamentoFaltas[Data],"&gt;="&amp;N$9,tbLancamentoFaltas[Data],"&lt;"&amp;O$9),0))</f>
        <v/>
      </c>
      <c r="O24" s="36" t="str">
        <f t="shared" si="0"/>
        <v/>
      </c>
    </row>
    <row r="25" spans="1:15" ht="20.100000000000001" customHeight="1" x14ac:dyDescent="0.25">
      <c r="A25" s="23">
        <v>15</v>
      </c>
      <c r="B25" s="34" t="str">
        <f>IFERROR(INDEX(DinamicaAno!$G$2:$I$101,MATCH(LARGE(DinamicaAno!$I$2:$I$101,ResAno!$A25),DinamicaAno!$I$2:$I$101,0),1),"")</f>
        <v/>
      </c>
      <c r="C25" s="35" t="str">
        <f>IF($B25="","",IFERROR(COUNTIFS(tbLancamentoFaltas[Funcionário],$B25,tbLancamentoFaltas[Data],"&gt;="&amp;C$9,tbLancamentoFaltas[Data],"&lt;"&amp;D$9),0))</f>
        <v/>
      </c>
      <c r="D25" s="35" t="str">
        <f>IF($B25="","",IFERROR(COUNTIFS(tbLancamentoFaltas[Funcionário],$B25,tbLancamentoFaltas[Data],"&gt;="&amp;D$9,tbLancamentoFaltas[Data],"&lt;"&amp;E$9),0))</f>
        <v/>
      </c>
      <c r="E25" s="35" t="str">
        <f>IF($B25="","",IFERROR(COUNTIFS(tbLancamentoFaltas[Funcionário],$B25,tbLancamentoFaltas[Data],"&gt;="&amp;E$9,tbLancamentoFaltas[Data],"&lt;"&amp;F$9),0))</f>
        <v/>
      </c>
      <c r="F25" s="35" t="str">
        <f>IF($B25="","",IFERROR(COUNTIFS(tbLancamentoFaltas[Funcionário],$B25,tbLancamentoFaltas[Data],"&gt;="&amp;F$9,tbLancamentoFaltas[Data],"&lt;"&amp;G$9),0))</f>
        <v/>
      </c>
      <c r="G25" s="35" t="str">
        <f>IF($B25="","",IFERROR(COUNTIFS(tbLancamentoFaltas[Funcionário],$B25,tbLancamentoFaltas[Data],"&gt;="&amp;G$9,tbLancamentoFaltas[Data],"&lt;"&amp;H$9),0))</f>
        <v/>
      </c>
      <c r="H25" s="35" t="str">
        <f>IF($B25="","",IFERROR(COUNTIFS(tbLancamentoFaltas[Funcionário],$B25,tbLancamentoFaltas[Data],"&gt;="&amp;H$9,tbLancamentoFaltas[Data],"&lt;"&amp;I$9),0))</f>
        <v/>
      </c>
      <c r="I25" s="35" t="str">
        <f>IF($B25="","",IFERROR(COUNTIFS(tbLancamentoFaltas[Funcionário],$B25,tbLancamentoFaltas[Data],"&gt;="&amp;I$9,tbLancamentoFaltas[Data],"&lt;"&amp;J$9),0))</f>
        <v/>
      </c>
      <c r="J25" s="35" t="str">
        <f>IF($B25="","",IFERROR(COUNTIFS(tbLancamentoFaltas[Funcionário],$B25,tbLancamentoFaltas[Data],"&gt;="&amp;J$9,tbLancamentoFaltas[Data],"&lt;"&amp;K$9),0))</f>
        <v/>
      </c>
      <c r="K25" s="35" t="str">
        <f>IF($B25="","",IFERROR(COUNTIFS(tbLancamentoFaltas[Funcionário],$B25,tbLancamentoFaltas[Data],"&gt;="&amp;K$9,tbLancamentoFaltas[Data],"&lt;"&amp;L$9),0))</f>
        <v/>
      </c>
      <c r="L25" s="35" t="str">
        <f>IF($B25="","",IFERROR(COUNTIFS(tbLancamentoFaltas[Funcionário],$B25,tbLancamentoFaltas[Data],"&gt;="&amp;L$9,tbLancamentoFaltas[Data],"&lt;"&amp;M$9),0))</f>
        <v/>
      </c>
      <c r="M25" s="35" t="str">
        <f>IF($B25="","",IFERROR(COUNTIFS(tbLancamentoFaltas[Funcionário],$B25,tbLancamentoFaltas[Data],"&gt;="&amp;M$9,tbLancamentoFaltas[Data],"&lt;"&amp;N$9),0))</f>
        <v/>
      </c>
      <c r="N25" s="35" t="str">
        <f>IF($B25="","",IFERROR(COUNTIFS(tbLancamentoFaltas[Funcionário],$B25,tbLancamentoFaltas[Data],"&gt;="&amp;N$9,tbLancamentoFaltas[Data],"&lt;"&amp;O$9),0))</f>
        <v/>
      </c>
      <c r="O25" s="36" t="str">
        <f t="shared" si="0"/>
        <v/>
      </c>
    </row>
    <row r="26" spans="1:15" ht="15" customHeight="1" x14ac:dyDescent="0.25"/>
    <row r="27" spans="1:15" ht="20.100000000000001" customHeight="1" x14ac:dyDescent="0.25">
      <c r="B27" s="28" t="str">
        <f>"Os 15 funcionário com mais horas de atraso em "&amp;$C$6</f>
        <v>Os 15 funcionário com mais horas de atraso em 2023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</row>
    <row r="28" spans="1:15" ht="20.100000000000001" customHeight="1" x14ac:dyDescent="0.25">
      <c r="B28" s="32" t="s">
        <v>46</v>
      </c>
      <c r="C28" s="33" t="s">
        <v>33</v>
      </c>
      <c r="D28" s="33" t="s">
        <v>34</v>
      </c>
      <c r="E28" s="33" t="s">
        <v>35</v>
      </c>
      <c r="F28" s="33" t="s">
        <v>36</v>
      </c>
      <c r="G28" s="33" t="s">
        <v>37</v>
      </c>
      <c r="H28" s="33" t="s">
        <v>38</v>
      </c>
      <c r="I28" s="33" t="s">
        <v>39</v>
      </c>
      <c r="J28" s="33" t="s">
        <v>40</v>
      </c>
      <c r="K28" s="33" t="s">
        <v>41</v>
      </c>
      <c r="L28" s="33" t="s">
        <v>42</v>
      </c>
      <c r="M28" s="33" t="s">
        <v>43</v>
      </c>
      <c r="N28" s="33" t="s">
        <v>44</v>
      </c>
      <c r="O28" s="33" t="s">
        <v>45</v>
      </c>
    </row>
    <row r="29" spans="1:15" ht="20.100000000000001" customHeight="1" x14ac:dyDescent="0.25">
      <c r="A29" s="23">
        <v>1</v>
      </c>
      <c r="B29" s="34" t="str">
        <f>IFERROR(INDEX(DinamicaAno!$K$2:$M$101,MATCH(LARGE(DinamicaAno!$M$2:$M$101,ResAno!$A29),DinamicaAno!$M$2:$M$101,0),1),"")</f>
        <v>Bertrano de Tal</v>
      </c>
      <c r="C29" s="35">
        <f>IF($B29="","",IFERROR(SUMIFS(tbLancamentoAtrasos[Qde Horas],tbLancamentoAtrasos[Funcionário],$B29,tbLancamentoAtrasos[Data],"&gt;="&amp;C$9,tbLancamentoAtrasos[Data],"&lt;"&amp;D$9),0))</f>
        <v>0</v>
      </c>
      <c r="D29" s="35">
        <f>IF($B29="","",IFERROR(SUMIFS(tbLancamentoAtrasos[Qde Horas],tbLancamentoAtrasos[Funcionário],$B29,tbLancamentoAtrasos[Data],"&gt;="&amp;D$9,tbLancamentoAtrasos[Data],"&lt;"&amp;E$9),0))</f>
        <v>0</v>
      </c>
      <c r="E29" s="35">
        <f>IF($B29="","",IFERROR(SUMIFS(tbLancamentoAtrasos[Qde Horas],tbLancamentoAtrasos[Funcionário],$B29,tbLancamentoAtrasos[Data],"&gt;="&amp;E$9,tbLancamentoAtrasos[Data],"&lt;"&amp;F$9),0))</f>
        <v>0</v>
      </c>
      <c r="F29" s="35">
        <f>IF($B29="","",IFERROR(SUMIFS(tbLancamentoAtrasos[Qde Horas],tbLancamentoAtrasos[Funcionário],$B29,tbLancamentoAtrasos[Data],"&gt;="&amp;F$9,tbLancamentoAtrasos[Data],"&lt;"&amp;G$9),0))</f>
        <v>0</v>
      </c>
      <c r="G29" s="35">
        <f>IF($B29="","",IFERROR(SUMIFS(tbLancamentoAtrasos[Qde Horas],tbLancamentoAtrasos[Funcionário],$B29,tbLancamentoAtrasos[Data],"&gt;="&amp;G$9,tbLancamentoAtrasos[Data],"&lt;"&amp;H$9),0))</f>
        <v>2.5</v>
      </c>
      <c r="H29" s="35">
        <f>IF($B29="","",IFERROR(SUMIFS(tbLancamentoAtrasos[Qde Horas],tbLancamentoAtrasos[Funcionário],$B29,tbLancamentoAtrasos[Data],"&gt;="&amp;H$9,tbLancamentoAtrasos[Data],"&lt;"&amp;I$9),0))</f>
        <v>0</v>
      </c>
      <c r="I29" s="35">
        <f>IF($B29="","",IFERROR(SUMIFS(tbLancamentoAtrasos[Qde Horas],tbLancamentoAtrasos[Funcionário],$B29,tbLancamentoAtrasos[Data],"&gt;="&amp;I$9,tbLancamentoAtrasos[Data],"&lt;"&amp;J$9),0))</f>
        <v>0</v>
      </c>
      <c r="J29" s="35">
        <f>IF($B29="","",IFERROR(SUMIFS(tbLancamentoAtrasos[Qde Horas],tbLancamentoAtrasos[Funcionário],$B29,tbLancamentoAtrasos[Data],"&gt;="&amp;J$9,tbLancamentoAtrasos[Data],"&lt;"&amp;K$9),0))</f>
        <v>0</v>
      </c>
      <c r="K29" s="35">
        <f>IF($B29="","",IFERROR(SUMIFS(tbLancamentoAtrasos[Qde Horas],tbLancamentoAtrasos[Funcionário],$B29,tbLancamentoAtrasos[Data],"&gt;="&amp;K$9,tbLancamentoAtrasos[Data],"&lt;"&amp;L$9),0))</f>
        <v>0</v>
      </c>
      <c r="L29" s="35">
        <f>IF($B29="","",IFERROR(SUMIFS(tbLancamentoAtrasos[Qde Horas],tbLancamentoAtrasos[Funcionário],$B29,tbLancamentoAtrasos[Data],"&gt;="&amp;L$9,tbLancamentoAtrasos[Data],"&lt;"&amp;M$9),0))</f>
        <v>0</v>
      </c>
      <c r="M29" s="35">
        <f>IF($B29="","",IFERROR(SUMIFS(tbLancamentoAtrasos[Qde Horas],tbLancamentoAtrasos[Funcionário],$B29,tbLancamentoAtrasos[Data],"&gt;="&amp;M$9,tbLancamentoAtrasos[Data],"&lt;"&amp;N$9),0))</f>
        <v>0</v>
      </c>
      <c r="N29" s="35">
        <f>IF($B29="","",IFERROR(SUMIFS(tbLancamentoAtrasos[Qde Horas],tbLancamentoAtrasos[Funcionário],$B29,tbLancamentoAtrasos[Data],"&gt;="&amp;N$9,tbLancamentoAtrasos[Data],"&lt;"&amp;O$9),0))</f>
        <v>0</v>
      </c>
      <c r="O29" s="36">
        <f>IF($B29="","",SUM(C29:N29))</f>
        <v>2.5</v>
      </c>
    </row>
    <row r="30" spans="1:15" ht="20.100000000000001" customHeight="1" x14ac:dyDescent="0.25">
      <c r="A30" s="23">
        <v>2</v>
      </c>
      <c r="B30" s="34" t="str">
        <f>IFERROR(INDEX(DinamicaAno!$K$2:$M$101,MATCH(LARGE(DinamicaAno!$M$2:$M$101,ResAno!$A30),DinamicaAno!$M$2:$M$101,0),1),"")</f>
        <v/>
      </c>
      <c r="C30" s="35" t="str">
        <f>IF($B30="","",IFERROR(SUMIFS(tbLancamentoAtrasos[Qde Horas],tbLancamentoAtrasos[Funcionário],$B30,tbLancamentoAtrasos[Data],"&gt;="&amp;C$9,tbLancamentoAtrasos[Data],"&lt;"&amp;D$9),0))</f>
        <v/>
      </c>
      <c r="D30" s="35" t="str">
        <f>IF($B30="","",IFERROR(SUMIFS(tbLancamentoAtrasos[Qde Horas],tbLancamentoAtrasos[Funcionário],$B30,tbLancamentoAtrasos[Data],"&gt;="&amp;D$9,tbLancamentoAtrasos[Data],"&lt;"&amp;E$9),0))</f>
        <v/>
      </c>
      <c r="E30" s="35" t="str">
        <f>IF($B30="","",IFERROR(SUMIFS(tbLancamentoAtrasos[Qde Horas],tbLancamentoAtrasos[Funcionário],$B30,tbLancamentoAtrasos[Data],"&gt;="&amp;E$9,tbLancamentoAtrasos[Data],"&lt;"&amp;F$9),0))</f>
        <v/>
      </c>
      <c r="F30" s="35" t="str">
        <f>IF($B30="","",IFERROR(SUMIFS(tbLancamentoAtrasos[Qde Horas],tbLancamentoAtrasos[Funcionário],$B30,tbLancamentoAtrasos[Data],"&gt;="&amp;F$9,tbLancamentoAtrasos[Data],"&lt;"&amp;G$9),0))</f>
        <v/>
      </c>
      <c r="G30" s="35" t="str">
        <f>IF($B30="","",IFERROR(SUMIFS(tbLancamentoAtrasos[Qde Horas],tbLancamentoAtrasos[Funcionário],$B30,tbLancamentoAtrasos[Data],"&gt;="&amp;G$9,tbLancamentoAtrasos[Data],"&lt;"&amp;H$9),0))</f>
        <v/>
      </c>
      <c r="H30" s="35" t="str">
        <f>IF($B30="","",IFERROR(SUMIFS(tbLancamentoAtrasos[Qde Horas],tbLancamentoAtrasos[Funcionário],$B30,tbLancamentoAtrasos[Data],"&gt;="&amp;H$9,tbLancamentoAtrasos[Data],"&lt;"&amp;I$9),0))</f>
        <v/>
      </c>
      <c r="I30" s="35" t="str">
        <f>IF($B30="","",IFERROR(SUMIFS(tbLancamentoAtrasos[Qde Horas],tbLancamentoAtrasos[Funcionário],$B30,tbLancamentoAtrasos[Data],"&gt;="&amp;I$9,tbLancamentoAtrasos[Data],"&lt;"&amp;J$9),0))</f>
        <v/>
      </c>
      <c r="J30" s="35" t="str">
        <f>IF($B30="","",IFERROR(SUMIFS(tbLancamentoAtrasos[Qde Horas],tbLancamentoAtrasos[Funcionário],$B30,tbLancamentoAtrasos[Data],"&gt;="&amp;J$9,tbLancamentoAtrasos[Data],"&lt;"&amp;K$9),0))</f>
        <v/>
      </c>
      <c r="K30" s="35" t="str">
        <f>IF($B30="","",IFERROR(SUMIFS(tbLancamentoAtrasos[Qde Horas],tbLancamentoAtrasos[Funcionário],$B30,tbLancamentoAtrasos[Data],"&gt;="&amp;K$9,tbLancamentoAtrasos[Data],"&lt;"&amp;L$9),0))</f>
        <v/>
      </c>
      <c r="L30" s="35" t="str">
        <f>IF($B30="","",IFERROR(SUMIFS(tbLancamentoAtrasos[Qde Horas],tbLancamentoAtrasos[Funcionário],$B30,tbLancamentoAtrasos[Data],"&gt;="&amp;L$9,tbLancamentoAtrasos[Data],"&lt;"&amp;M$9),0))</f>
        <v/>
      </c>
      <c r="M30" s="35" t="str">
        <f>IF($B30="","",IFERROR(SUMIFS(tbLancamentoAtrasos[Qde Horas],tbLancamentoAtrasos[Funcionário],$B30,tbLancamentoAtrasos[Data],"&gt;="&amp;M$9,tbLancamentoAtrasos[Data],"&lt;"&amp;N$9),0))</f>
        <v/>
      </c>
      <c r="N30" s="35" t="str">
        <f>IF($B30="","",IFERROR(SUMIFS(tbLancamentoAtrasos[Qde Horas],tbLancamentoAtrasos[Funcionário],$B30,tbLancamentoAtrasos[Data],"&gt;="&amp;N$9,tbLancamentoAtrasos[Data],"&lt;"&amp;O$9),0))</f>
        <v/>
      </c>
      <c r="O30" s="36" t="str">
        <f t="shared" ref="O30:O43" si="1">IF($B30="","",SUM(C30:N30))</f>
        <v/>
      </c>
    </row>
    <row r="31" spans="1:15" ht="20.100000000000001" customHeight="1" x14ac:dyDescent="0.25">
      <c r="A31" s="23">
        <v>3</v>
      </c>
      <c r="B31" s="34" t="str">
        <f>IFERROR(INDEX(DinamicaAno!$K$2:$M$101,MATCH(LARGE(DinamicaAno!$M$2:$M$101,ResAno!$A31),DinamicaAno!$M$2:$M$101,0),1),"")</f>
        <v/>
      </c>
      <c r="C31" s="35" t="str">
        <f>IF($B31="","",IFERROR(SUMIFS(tbLancamentoAtrasos[Qde Horas],tbLancamentoAtrasos[Funcionário],$B31,tbLancamentoAtrasos[Data],"&gt;="&amp;C$9,tbLancamentoAtrasos[Data],"&lt;"&amp;D$9),0))</f>
        <v/>
      </c>
      <c r="D31" s="35" t="str">
        <f>IF($B31="","",IFERROR(SUMIFS(tbLancamentoAtrasos[Qde Horas],tbLancamentoAtrasos[Funcionário],$B31,tbLancamentoAtrasos[Data],"&gt;="&amp;D$9,tbLancamentoAtrasos[Data],"&lt;"&amp;E$9),0))</f>
        <v/>
      </c>
      <c r="E31" s="35" t="str">
        <f>IF($B31="","",IFERROR(SUMIFS(tbLancamentoAtrasos[Qde Horas],tbLancamentoAtrasos[Funcionário],$B31,tbLancamentoAtrasos[Data],"&gt;="&amp;E$9,tbLancamentoAtrasos[Data],"&lt;"&amp;F$9),0))</f>
        <v/>
      </c>
      <c r="F31" s="35" t="str">
        <f>IF($B31="","",IFERROR(SUMIFS(tbLancamentoAtrasos[Qde Horas],tbLancamentoAtrasos[Funcionário],$B31,tbLancamentoAtrasos[Data],"&gt;="&amp;F$9,tbLancamentoAtrasos[Data],"&lt;"&amp;G$9),0))</f>
        <v/>
      </c>
      <c r="G31" s="35" t="str">
        <f>IF($B31="","",IFERROR(SUMIFS(tbLancamentoAtrasos[Qde Horas],tbLancamentoAtrasos[Funcionário],$B31,tbLancamentoAtrasos[Data],"&gt;="&amp;G$9,tbLancamentoAtrasos[Data],"&lt;"&amp;H$9),0))</f>
        <v/>
      </c>
      <c r="H31" s="35" t="str">
        <f>IF($B31="","",IFERROR(SUMIFS(tbLancamentoAtrasos[Qde Horas],tbLancamentoAtrasos[Funcionário],$B31,tbLancamentoAtrasos[Data],"&gt;="&amp;H$9,tbLancamentoAtrasos[Data],"&lt;"&amp;I$9),0))</f>
        <v/>
      </c>
      <c r="I31" s="35" t="str">
        <f>IF($B31="","",IFERROR(SUMIFS(tbLancamentoAtrasos[Qde Horas],tbLancamentoAtrasos[Funcionário],$B31,tbLancamentoAtrasos[Data],"&gt;="&amp;I$9,tbLancamentoAtrasos[Data],"&lt;"&amp;J$9),0))</f>
        <v/>
      </c>
      <c r="J31" s="35" t="str">
        <f>IF($B31="","",IFERROR(SUMIFS(tbLancamentoAtrasos[Qde Horas],tbLancamentoAtrasos[Funcionário],$B31,tbLancamentoAtrasos[Data],"&gt;="&amp;J$9,tbLancamentoAtrasos[Data],"&lt;"&amp;K$9),0))</f>
        <v/>
      </c>
      <c r="K31" s="35" t="str">
        <f>IF($B31="","",IFERROR(SUMIFS(tbLancamentoAtrasos[Qde Horas],tbLancamentoAtrasos[Funcionário],$B31,tbLancamentoAtrasos[Data],"&gt;="&amp;K$9,tbLancamentoAtrasos[Data],"&lt;"&amp;L$9),0))</f>
        <v/>
      </c>
      <c r="L31" s="35" t="str">
        <f>IF($B31="","",IFERROR(SUMIFS(tbLancamentoAtrasos[Qde Horas],tbLancamentoAtrasos[Funcionário],$B31,tbLancamentoAtrasos[Data],"&gt;="&amp;L$9,tbLancamentoAtrasos[Data],"&lt;"&amp;M$9),0))</f>
        <v/>
      </c>
      <c r="M31" s="35" t="str">
        <f>IF($B31="","",IFERROR(SUMIFS(tbLancamentoAtrasos[Qde Horas],tbLancamentoAtrasos[Funcionário],$B31,tbLancamentoAtrasos[Data],"&gt;="&amp;M$9,tbLancamentoAtrasos[Data],"&lt;"&amp;N$9),0))</f>
        <v/>
      </c>
      <c r="N31" s="35" t="str">
        <f>IF($B31="","",IFERROR(SUMIFS(tbLancamentoAtrasos[Qde Horas],tbLancamentoAtrasos[Funcionário],$B31,tbLancamentoAtrasos[Data],"&gt;="&amp;N$9,tbLancamentoAtrasos[Data],"&lt;"&amp;O$9),0))</f>
        <v/>
      </c>
      <c r="O31" s="36" t="str">
        <f t="shared" si="1"/>
        <v/>
      </c>
    </row>
    <row r="32" spans="1:15" ht="20.100000000000001" customHeight="1" x14ac:dyDescent="0.25">
      <c r="A32" s="23">
        <v>4</v>
      </c>
      <c r="B32" s="34" t="str">
        <f>IFERROR(INDEX(DinamicaAno!$K$2:$M$101,MATCH(LARGE(DinamicaAno!$M$2:$M$101,ResAno!$A32),DinamicaAno!$M$2:$M$101,0),1),"")</f>
        <v/>
      </c>
      <c r="C32" s="35" t="str">
        <f>IF($B32="","",IFERROR(SUMIFS(tbLancamentoAtrasos[Qde Horas],tbLancamentoAtrasos[Funcionário],$B32,tbLancamentoAtrasos[Data],"&gt;="&amp;C$9,tbLancamentoAtrasos[Data],"&lt;"&amp;D$9),0))</f>
        <v/>
      </c>
      <c r="D32" s="35" t="str">
        <f>IF($B32="","",IFERROR(SUMIFS(tbLancamentoAtrasos[Qde Horas],tbLancamentoAtrasos[Funcionário],$B32,tbLancamentoAtrasos[Data],"&gt;="&amp;D$9,tbLancamentoAtrasos[Data],"&lt;"&amp;E$9),0))</f>
        <v/>
      </c>
      <c r="E32" s="35" t="str">
        <f>IF($B32="","",IFERROR(SUMIFS(tbLancamentoAtrasos[Qde Horas],tbLancamentoAtrasos[Funcionário],$B32,tbLancamentoAtrasos[Data],"&gt;="&amp;E$9,tbLancamentoAtrasos[Data],"&lt;"&amp;F$9),0))</f>
        <v/>
      </c>
      <c r="F32" s="35" t="str">
        <f>IF($B32="","",IFERROR(SUMIFS(tbLancamentoAtrasos[Qde Horas],tbLancamentoAtrasos[Funcionário],$B32,tbLancamentoAtrasos[Data],"&gt;="&amp;F$9,tbLancamentoAtrasos[Data],"&lt;"&amp;G$9),0))</f>
        <v/>
      </c>
      <c r="G32" s="35" t="str">
        <f>IF($B32="","",IFERROR(SUMIFS(tbLancamentoAtrasos[Qde Horas],tbLancamentoAtrasos[Funcionário],$B32,tbLancamentoAtrasos[Data],"&gt;="&amp;G$9,tbLancamentoAtrasos[Data],"&lt;"&amp;H$9),0))</f>
        <v/>
      </c>
      <c r="H32" s="35" t="str">
        <f>IF($B32="","",IFERROR(SUMIFS(tbLancamentoAtrasos[Qde Horas],tbLancamentoAtrasos[Funcionário],$B32,tbLancamentoAtrasos[Data],"&gt;="&amp;H$9,tbLancamentoAtrasos[Data],"&lt;"&amp;I$9),0))</f>
        <v/>
      </c>
      <c r="I32" s="35" t="str">
        <f>IF($B32="","",IFERROR(SUMIFS(tbLancamentoAtrasos[Qde Horas],tbLancamentoAtrasos[Funcionário],$B32,tbLancamentoAtrasos[Data],"&gt;="&amp;I$9,tbLancamentoAtrasos[Data],"&lt;"&amp;J$9),0))</f>
        <v/>
      </c>
      <c r="J32" s="35" t="str">
        <f>IF($B32="","",IFERROR(SUMIFS(tbLancamentoAtrasos[Qde Horas],tbLancamentoAtrasos[Funcionário],$B32,tbLancamentoAtrasos[Data],"&gt;="&amp;J$9,tbLancamentoAtrasos[Data],"&lt;"&amp;K$9),0))</f>
        <v/>
      </c>
      <c r="K32" s="35" t="str">
        <f>IF($B32="","",IFERROR(SUMIFS(tbLancamentoAtrasos[Qde Horas],tbLancamentoAtrasos[Funcionário],$B32,tbLancamentoAtrasos[Data],"&gt;="&amp;K$9,tbLancamentoAtrasos[Data],"&lt;"&amp;L$9),0))</f>
        <v/>
      </c>
      <c r="L32" s="35" t="str">
        <f>IF($B32="","",IFERROR(SUMIFS(tbLancamentoAtrasos[Qde Horas],tbLancamentoAtrasos[Funcionário],$B32,tbLancamentoAtrasos[Data],"&gt;="&amp;L$9,tbLancamentoAtrasos[Data],"&lt;"&amp;M$9),0))</f>
        <v/>
      </c>
      <c r="M32" s="35" t="str">
        <f>IF($B32="","",IFERROR(SUMIFS(tbLancamentoAtrasos[Qde Horas],tbLancamentoAtrasos[Funcionário],$B32,tbLancamentoAtrasos[Data],"&gt;="&amp;M$9,tbLancamentoAtrasos[Data],"&lt;"&amp;N$9),0))</f>
        <v/>
      </c>
      <c r="N32" s="35" t="str">
        <f>IF($B32="","",IFERROR(SUMIFS(tbLancamentoAtrasos[Qde Horas],tbLancamentoAtrasos[Funcionário],$B32,tbLancamentoAtrasos[Data],"&gt;="&amp;N$9,tbLancamentoAtrasos[Data],"&lt;"&amp;O$9),0))</f>
        <v/>
      </c>
      <c r="O32" s="36" t="str">
        <f t="shared" si="1"/>
        <v/>
      </c>
    </row>
    <row r="33" spans="1:15" ht="20.100000000000001" customHeight="1" x14ac:dyDescent="0.25">
      <c r="A33" s="23">
        <v>5</v>
      </c>
      <c r="B33" s="34" t="str">
        <f>IFERROR(INDEX(DinamicaAno!$K$2:$M$101,MATCH(LARGE(DinamicaAno!$M$2:$M$101,ResAno!$A33),DinamicaAno!$M$2:$M$101,0),1),"")</f>
        <v/>
      </c>
      <c r="C33" s="35" t="str">
        <f>IF($B33="","",IFERROR(SUMIFS(tbLancamentoAtrasos[Qde Horas],tbLancamentoAtrasos[Funcionário],$B33,tbLancamentoAtrasos[Data],"&gt;="&amp;C$9,tbLancamentoAtrasos[Data],"&lt;"&amp;D$9),0))</f>
        <v/>
      </c>
      <c r="D33" s="35" t="str">
        <f>IF($B33="","",IFERROR(SUMIFS(tbLancamentoAtrasos[Qde Horas],tbLancamentoAtrasos[Funcionário],$B33,tbLancamentoAtrasos[Data],"&gt;="&amp;D$9,tbLancamentoAtrasos[Data],"&lt;"&amp;E$9),0))</f>
        <v/>
      </c>
      <c r="E33" s="35" t="str">
        <f>IF($B33="","",IFERROR(SUMIFS(tbLancamentoAtrasos[Qde Horas],tbLancamentoAtrasos[Funcionário],$B33,tbLancamentoAtrasos[Data],"&gt;="&amp;E$9,tbLancamentoAtrasos[Data],"&lt;"&amp;F$9),0))</f>
        <v/>
      </c>
      <c r="F33" s="35" t="str">
        <f>IF($B33="","",IFERROR(SUMIFS(tbLancamentoAtrasos[Qde Horas],tbLancamentoAtrasos[Funcionário],$B33,tbLancamentoAtrasos[Data],"&gt;="&amp;F$9,tbLancamentoAtrasos[Data],"&lt;"&amp;G$9),0))</f>
        <v/>
      </c>
      <c r="G33" s="35" t="str">
        <f>IF($B33="","",IFERROR(SUMIFS(tbLancamentoAtrasos[Qde Horas],tbLancamentoAtrasos[Funcionário],$B33,tbLancamentoAtrasos[Data],"&gt;="&amp;G$9,tbLancamentoAtrasos[Data],"&lt;"&amp;H$9),0))</f>
        <v/>
      </c>
      <c r="H33" s="35" t="str">
        <f>IF($B33="","",IFERROR(SUMIFS(tbLancamentoAtrasos[Qde Horas],tbLancamentoAtrasos[Funcionário],$B33,tbLancamentoAtrasos[Data],"&gt;="&amp;H$9,tbLancamentoAtrasos[Data],"&lt;"&amp;I$9),0))</f>
        <v/>
      </c>
      <c r="I33" s="35" t="str">
        <f>IF($B33="","",IFERROR(SUMIFS(tbLancamentoAtrasos[Qde Horas],tbLancamentoAtrasos[Funcionário],$B33,tbLancamentoAtrasos[Data],"&gt;="&amp;I$9,tbLancamentoAtrasos[Data],"&lt;"&amp;J$9),0))</f>
        <v/>
      </c>
      <c r="J33" s="35" t="str">
        <f>IF($B33="","",IFERROR(SUMIFS(tbLancamentoAtrasos[Qde Horas],tbLancamentoAtrasos[Funcionário],$B33,tbLancamentoAtrasos[Data],"&gt;="&amp;J$9,tbLancamentoAtrasos[Data],"&lt;"&amp;K$9),0))</f>
        <v/>
      </c>
      <c r="K33" s="35" t="str">
        <f>IF($B33="","",IFERROR(SUMIFS(tbLancamentoAtrasos[Qde Horas],tbLancamentoAtrasos[Funcionário],$B33,tbLancamentoAtrasos[Data],"&gt;="&amp;K$9,tbLancamentoAtrasos[Data],"&lt;"&amp;L$9),0))</f>
        <v/>
      </c>
      <c r="L33" s="35" t="str">
        <f>IF($B33="","",IFERROR(SUMIFS(tbLancamentoAtrasos[Qde Horas],tbLancamentoAtrasos[Funcionário],$B33,tbLancamentoAtrasos[Data],"&gt;="&amp;L$9,tbLancamentoAtrasos[Data],"&lt;"&amp;M$9),0))</f>
        <v/>
      </c>
      <c r="M33" s="35" t="str">
        <f>IF($B33="","",IFERROR(SUMIFS(tbLancamentoAtrasos[Qde Horas],tbLancamentoAtrasos[Funcionário],$B33,tbLancamentoAtrasos[Data],"&gt;="&amp;M$9,tbLancamentoAtrasos[Data],"&lt;"&amp;N$9),0))</f>
        <v/>
      </c>
      <c r="N33" s="35" t="str">
        <f>IF($B33="","",IFERROR(SUMIFS(tbLancamentoAtrasos[Qde Horas],tbLancamentoAtrasos[Funcionário],$B33,tbLancamentoAtrasos[Data],"&gt;="&amp;N$9,tbLancamentoAtrasos[Data],"&lt;"&amp;O$9),0))</f>
        <v/>
      </c>
      <c r="O33" s="36" t="str">
        <f t="shared" si="1"/>
        <v/>
      </c>
    </row>
    <row r="34" spans="1:15" ht="20.100000000000001" customHeight="1" x14ac:dyDescent="0.25">
      <c r="A34" s="23">
        <v>6</v>
      </c>
      <c r="B34" s="34" t="str">
        <f>IFERROR(INDEX(DinamicaAno!$K$2:$M$101,MATCH(LARGE(DinamicaAno!$M$2:$M$101,ResAno!$A34),DinamicaAno!$M$2:$M$101,0),1),"")</f>
        <v/>
      </c>
      <c r="C34" s="35" t="str">
        <f>IF($B34="","",IFERROR(SUMIFS(tbLancamentoAtrasos[Qde Horas],tbLancamentoAtrasos[Funcionário],$B34,tbLancamentoAtrasos[Data],"&gt;="&amp;C$9,tbLancamentoAtrasos[Data],"&lt;"&amp;D$9),0))</f>
        <v/>
      </c>
      <c r="D34" s="35" t="str">
        <f>IF($B34="","",IFERROR(SUMIFS(tbLancamentoAtrasos[Qde Horas],tbLancamentoAtrasos[Funcionário],$B34,tbLancamentoAtrasos[Data],"&gt;="&amp;D$9,tbLancamentoAtrasos[Data],"&lt;"&amp;E$9),0))</f>
        <v/>
      </c>
      <c r="E34" s="35" t="str">
        <f>IF($B34="","",IFERROR(SUMIFS(tbLancamentoAtrasos[Qde Horas],tbLancamentoAtrasos[Funcionário],$B34,tbLancamentoAtrasos[Data],"&gt;="&amp;E$9,tbLancamentoAtrasos[Data],"&lt;"&amp;F$9),0))</f>
        <v/>
      </c>
      <c r="F34" s="35" t="str">
        <f>IF($B34="","",IFERROR(SUMIFS(tbLancamentoAtrasos[Qde Horas],tbLancamentoAtrasos[Funcionário],$B34,tbLancamentoAtrasos[Data],"&gt;="&amp;F$9,tbLancamentoAtrasos[Data],"&lt;"&amp;G$9),0))</f>
        <v/>
      </c>
      <c r="G34" s="35" t="str">
        <f>IF($B34="","",IFERROR(SUMIFS(tbLancamentoAtrasos[Qde Horas],tbLancamentoAtrasos[Funcionário],$B34,tbLancamentoAtrasos[Data],"&gt;="&amp;G$9,tbLancamentoAtrasos[Data],"&lt;"&amp;H$9),0))</f>
        <v/>
      </c>
      <c r="H34" s="35" t="str">
        <f>IF($B34="","",IFERROR(SUMIFS(tbLancamentoAtrasos[Qde Horas],tbLancamentoAtrasos[Funcionário],$B34,tbLancamentoAtrasos[Data],"&gt;="&amp;H$9,tbLancamentoAtrasos[Data],"&lt;"&amp;I$9),0))</f>
        <v/>
      </c>
      <c r="I34" s="35" t="str">
        <f>IF($B34="","",IFERROR(SUMIFS(tbLancamentoAtrasos[Qde Horas],tbLancamentoAtrasos[Funcionário],$B34,tbLancamentoAtrasos[Data],"&gt;="&amp;I$9,tbLancamentoAtrasos[Data],"&lt;"&amp;J$9),0))</f>
        <v/>
      </c>
      <c r="J34" s="35" t="str">
        <f>IF($B34="","",IFERROR(SUMIFS(tbLancamentoAtrasos[Qde Horas],tbLancamentoAtrasos[Funcionário],$B34,tbLancamentoAtrasos[Data],"&gt;="&amp;J$9,tbLancamentoAtrasos[Data],"&lt;"&amp;K$9),0))</f>
        <v/>
      </c>
      <c r="K34" s="35" t="str">
        <f>IF($B34="","",IFERROR(SUMIFS(tbLancamentoAtrasos[Qde Horas],tbLancamentoAtrasos[Funcionário],$B34,tbLancamentoAtrasos[Data],"&gt;="&amp;K$9,tbLancamentoAtrasos[Data],"&lt;"&amp;L$9),0))</f>
        <v/>
      </c>
      <c r="L34" s="35" t="str">
        <f>IF($B34="","",IFERROR(SUMIFS(tbLancamentoAtrasos[Qde Horas],tbLancamentoAtrasos[Funcionário],$B34,tbLancamentoAtrasos[Data],"&gt;="&amp;L$9,tbLancamentoAtrasos[Data],"&lt;"&amp;M$9),0))</f>
        <v/>
      </c>
      <c r="M34" s="35" t="str">
        <f>IF($B34="","",IFERROR(SUMIFS(tbLancamentoAtrasos[Qde Horas],tbLancamentoAtrasos[Funcionário],$B34,tbLancamentoAtrasos[Data],"&gt;="&amp;M$9,tbLancamentoAtrasos[Data],"&lt;"&amp;N$9),0))</f>
        <v/>
      </c>
      <c r="N34" s="35" t="str">
        <f>IF($B34="","",IFERROR(SUMIFS(tbLancamentoAtrasos[Qde Horas],tbLancamentoAtrasos[Funcionário],$B34,tbLancamentoAtrasos[Data],"&gt;="&amp;N$9,tbLancamentoAtrasos[Data],"&lt;"&amp;O$9),0))</f>
        <v/>
      </c>
      <c r="O34" s="36" t="str">
        <f t="shared" si="1"/>
        <v/>
      </c>
    </row>
    <row r="35" spans="1:15" ht="20.100000000000001" customHeight="1" x14ac:dyDescent="0.25">
      <c r="A35" s="23">
        <v>7</v>
      </c>
      <c r="B35" s="34" t="str">
        <f>IFERROR(INDEX(DinamicaAno!$K$2:$M$101,MATCH(LARGE(DinamicaAno!$M$2:$M$101,ResAno!$A35),DinamicaAno!$M$2:$M$101,0),1),"")</f>
        <v/>
      </c>
      <c r="C35" s="35" t="str">
        <f>IF($B35="","",IFERROR(SUMIFS(tbLancamentoAtrasos[Qde Horas],tbLancamentoAtrasos[Funcionário],$B35,tbLancamentoAtrasos[Data],"&gt;="&amp;C$9,tbLancamentoAtrasos[Data],"&lt;"&amp;D$9),0))</f>
        <v/>
      </c>
      <c r="D35" s="35" t="str">
        <f>IF($B35="","",IFERROR(SUMIFS(tbLancamentoAtrasos[Qde Horas],tbLancamentoAtrasos[Funcionário],$B35,tbLancamentoAtrasos[Data],"&gt;="&amp;D$9,tbLancamentoAtrasos[Data],"&lt;"&amp;E$9),0))</f>
        <v/>
      </c>
      <c r="E35" s="35" t="str">
        <f>IF($B35="","",IFERROR(SUMIFS(tbLancamentoAtrasos[Qde Horas],tbLancamentoAtrasos[Funcionário],$B35,tbLancamentoAtrasos[Data],"&gt;="&amp;E$9,tbLancamentoAtrasos[Data],"&lt;"&amp;F$9),0))</f>
        <v/>
      </c>
      <c r="F35" s="35" t="str">
        <f>IF($B35="","",IFERROR(SUMIFS(tbLancamentoAtrasos[Qde Horas],tbLancamentoAtrasos[Funcionário],$B35,tbLancamentoAtrasos[Data],"&gt;="&amp;F$9,tbLancamentoAtrasos[Data],"&lt;"&amp;G$9),0))</f>
        <v/>
      </c>
      <c r="G35" s="35" t="str">
        <f>IF($B35="","",IFERROR(SUMIFS(tbLancamentoAtrasos[Qde Horas],tbLancamentoAtrasos[Funcionário],$B35,tbLancamentoAtrasos[Data],"&gt;="&amp;G$9,tbLancamentoAtrasos[Data],"&lt;"&amp;H$9),0))</f>
        <v/>
      </c>
      <c r="H35" s="35" t="str">
        <f>IF($B35="","",IFERROR(SUMIFS(tbLancamentoAtrasos[Qde Horas],tbLancamentoAtrasos[Funcionário],$B35,tbLancamentoAtrasos[Data],"&gt;="&amp;H$9,tbLancamentoAtrasos[Data],"&lt;"&amp;I$9),0))</f>
        <v/>
      </c>
      <c r="I35" s="35" t="str">
        <f>IF($B35="","",IFERROR(SUMIFS(tbLancamentoAtrasos[Qde Horas],tbLancamentoAtrasos[Funcionário],$B35,tbLancamentoAtrasos[Data],"&gt;="&amp;I$9,tbLancamentoAtrasos[Data],"&lt;"&amp;J$9),0))</f>
        <v/>
      </c>
      <c r="J35" s="35" t="str">
        <f>IF($B35="","",IFERROR(SUMIFS(tbLancamentoAtrasos[Qde Horas],tbLancamentoAtrasos[Funcionário],$B35,tbLancamentoAtrasos[Data],"&gt;="&amp;J$9,tbLancamentoAtrasos[Data],"&lt;"&amp;K$9),0))</f>
        <v/>
      </c>
      <c r="K35" s="35" t="str">
        <f>IF($B35="","",IFERROR(SUMIFS(tbLancamentoAtrasos[Qde Horas],tbLancamentoAtrasos[Funcionário],$B35,tbLancamentoAtrasos[Data],"&gt;="&amp;K$9,tbLancamentoAtrasos[Data],"&lt;"&amp;L$9),0))</f>
        <v/>
      </c>
      <c r="L35" s="35" t="str">
        <f>IF($B35="","",IFERROR(SUMIFS(tbLancamentoAtrasos[Qde Horas],tbLancamentoAtrasos[Funcionário],$B35,tbLancamentoAtrasos[Data],"&gt;="&amp;L$9,tbLancamentoAtrasos[Data],"&lt;"&amp;M$9),0))</f>
        <v/>
      </c>
      <c r="M35" s="35" t="str">
        <f>IF($B35="","",IFERROR(SUMIFS(tbLancamentoAtrasos[Qde Horas],tbLancamentoAtrasos[Funcionário],$B35,tbLancamentoAtrasos[Data],"&gt;="&amp;M$9,tbLancamentoAtrasos[Data],"&lt;"&amp;N$9),0))</f>
        <v/>
      </c>
      <c r="N35" s="35" t="str">
        <f>IF($B35="","",IFERROR(SUMIFS(tbLancamentoAtrasos[Qde Horas],tbLancamentoAtrasos[Funcionário],$B35,tbLancamentoAtrasos[Data],"&gt;="&amp;N$9,tbLancamentoAtrasos[Data],"&lt;"&amp;O$9),0))</f>
        <v/>
      </c>
      <c r="O35" s="36" t="str">
        <f t="shared" si="1"/>
        <v/>
      </c>
    </row>
    <row r="36" spans="1:15" ht="20.100000000000001" customHeight="1" x14ac:dyDescent="0.25">
      <c r="A36" s="23">
        <v>8</v>
      </c>
      <c r="B36" s="34" t="str">
        <f>IFERROR(INDEX(DinamicaAno!$K$2:$M$101,MATCH(LARGE(DinamicaAno!$M$2:$M$101,ResAno!$A36),DinamicaAno!$M$2:$M$101,0),1),"")</f>
        <v/>
      </c>
      <c r="C36" s="35" t="str">
        <f>IF($B36="","",IFERROR(SUMIFS(tbLancamentoAtrasos[Qde Horas],tbLancamentoAtrasos[Funcionário],$B36,tbLancamentoAtrasos[Data],"&gt;="&amp;C$9,tbLancamentoAtrasos[Data],"&lt;"&amp;D$9),0))</f>
        <v/>
      </c>
      <c r="D36" s="35" t="str">
        <f>IF($B36="","",IFERROR(SUMIFS(tbLancamentoAtrasos[Qde Horas],tbLancamentoAtrasos[Funcionário],$B36,tbLancamentoAtrasos[Data],"&gt;="&amp;D$9,tbLancamentoAtrasos[Data],"&lt;"&amp;E$9),0))</f>
        <v/>
      </c>
      <c r="E36" s="35" t="str">
        <f>IF($B36="","",IFERROR(SUMIFS(tbLancamentoAtrasos[Qde Horas],tbLancamentoAtrasos[Funcionário],$B36,tbLancamentoAtrasos[Data],"&gt;="&amp;E$9,tbLancamentoAtrasos[Data],"&lt;"&amp;F$9),0))</f>
        <v/>
      </c>
      <c r="F36" s="35" t="str">
        <f>IF($B36="","",IFERROR(SUMIFS(tbLancamentoAtrasos[Qde Horas],tbLancamentoAtrasos[Funcionário],$B36,tbLancamentoAtrasos[Data],"&gt;="&amp;F$9,tbLancamentoAtrasos[Data],"&lt;"&amp;G$9),0))</f>
        <v/>
      </c>
      <c r="G36" s="35" t="str">
        <f>IF($B36="","",IFERROR(SUMIFS(tbLancamentoAtrasos[Qde Horas],tbLancamentoAtrasos[Funcionário],$B36,tbLancamentoAtrasos[Data],"&gt;="&amp;G$9,tbLancamentoAtrasos[Data],"&lt;"&amp;H$9),0))</f>
        <v/>
      </c>
      <c r="H36" s="35" t="str">
        <f>IF($B36="","",IFERROR(SUMIFS(tbLancamentoAtrasos[Qde Horas],tbLancamentoAtrasos[Funcionário],$B36,tbLancamentoAtrasos[Data],"&gt;="&amp;H$9,tbLancamentoAtrasos[Data],"&lt;"&amp;I$9),0))</f>
        <v/>
      </c>
      <c r="I36" s="35" t="str">
        <f>IF($B36="","",IFERROR(SUMIFS(tbLancamentoAtrasos[Qde Horas],tbLancamentoAtrasos[Funcionário],$B36,tbLancamentoAtrasos[Data],"&gt;="&amp;I$9,tbLancamentoAtrasos[Data],"&lt;"&amp;J$9),0))</f>
        <v/>
      </c>
      <c r="J36" s="35" t="str">
        <f>IF($B36="","",IFERROR(SUMIFS(tbLancamentoAtrasos[Qde Horas],tbLancamentoAtrasos[Funcionário],$B36,tbLancamentoAtrasos[Data],"&gt;="&amp;J$9,tbLancamentoAtrasos[Data],"&lt;"&amp;K$9),0))</f>
        <v/>
      </c>
      <c r="K36" s="35" t="str">
        <f>IF($B36="","",IFERROR(SUMIFS(tbLancamentoAtrasos[Qde Horas],tbLancamentoAtrasos[Funcionário],$B36,tbLancamentoAtrasos[Data],"&gt;="&amp;K$9,tbLancamentoAtrasos[Data],"&lt;"&amp;L$9),0))</f>
        <v/>
      </c>
      <c r="L36" s="35" t="str">
        <f>IF($B36="","",IFERROR(SUMIFS(tbLancamentoAtrasos[Qde Horas],tbLancamentoAtrasos[Funcionário],$B36,tbLancamentoAtrasos[Data],"&gt;="&amp;L$9,tbLancamentoAtrasos[Data],"&lt;"&amp;M$9),0))</f>
        <v/>
      </c>
      <c r="M36" s="35" t="str">
        <f>IF($B36="","",IFERROR(SUMIFS(tbLancamentoAtrasos[Qde Horas],tbLancamentoAtrasos[Funcionário],$B36,tbLancamentoAtrasos[Data],"&gt;="&amp;M$9,tbLancamentoAtrasos[Data],"&lt;"&amp;N$9),0))</f>
        <v/>
      </c>
      <c r="N36" s="35" t="str">
        <f>IF($B36="","",IFERROR(SUMIFS(tbLancamentoAtrasos[Qde Horas],tbLancamentoAtrasos[Funcionário],$B36,tbLancamentoAtrasos[Data],"&gt;="&amp;N$9,tbLancamentoAtrasos[Data],"&lt;"&amp;O$9),0))</f>
        <v/>
      </c>
      <c r="O36" s="36" t="str">
        <f t="shared" si="1"/>
        <v/>
      </c>
    </row>
    <row r="37" spans="1:15" ht="20.100000000000001" customHeight="1" x14ac:dyDescent="0.25">
      <c r="A37" s="23">
        <v>9</v>
      </c>
      <c r="B37" s="34" t="str">
        <f>IFERROR(INDEX(DinamicaAno!$K$2:$M$101,MATCH(LARGE(DinamicaAno!$M$2:$M$101,ResAno!$A37),DinamicaAno!$M$2:$M$101,0),1),"")</f>
        <v/>
      </c>
      <c r="C37" s="35" t="str">
        <f>IF($B37="","",IFERROR(SUMIFS(tbLancamentoAtrasos[Qde Horas],tbLancamentoAtrasos[Funcionário],$B37,tbLancamentoAtrasos[Data],"&gt;="&amp;C$9,tbLancamentoAtrasos[Data],"&lt;"&amp;D$9),0))</f>
        <v/>
      </c>
      <c r="D37" s="35" t="str">
        <f>IF($B37="","",IFERROR(SUMIFS(tbLancamentoAtrasos[Qde Horas],tbLancamentoAtrasos[Funcionário],$B37,tbLancamentoAtrasos[Data],"&gt;="&amp;D$9,tbLancamentoAtrasos[Data],"&lt;"&amp;E$9),0))</f>
        <v/>
      </c>
      <c r="E37" s="35" t="str">
        <f>IF($B37="","",IFERROR(SUMIFS(tbLancamentoAtrasos[Qde Horas],tbLancamentoAtrasos[Funcionário],$B37,tbLancamentoAtrasos[Data],"&gt;="&amp;E$9,tbLancamentoAtrasos[Data],"&lt;"&amp;F$9),0))</f>
        <v/>
      </c>
      <c r="F37" s="35" t="str">
        <f>IF($B37="","",IFERROR(SUMIFS(tbLancamentoAtrasos[Qde Horas],tbLancamentoAtrasos[Funcionário],$B37,tbLancamentoAtrasos[Data],"&gt;="&amp;F$9,tbLancamentoAtrasos[Data],"&lt;"&amp;G$9),0))</f>
        <v/>
      </c>
      <c r="G37" s="35" t="str">
        <f>IF($B37="","",IFERROR(SUMIFS(tbLancamentoAtrasos[Qde Horas],tbLancamentoAtrasos[Funcionário],$B37,tbLancamentoAtrasos[Data],"&gt;="&amp;G$9,tbLancamentoAtrasos[Data],"&lt;"&amp;H$9),0))</f>
        <v/>
      </c>
      <c r="H37" s="35" t="str">
        <f>IF($B37="","",IFERROR(SUMIFS(tbLancamentoAtrasos[Qde Horas],tbLancamentoAtrasos[Funcionário],$B37,tbLancamentoAtrasos[Data],"&gt;="&amp;H$9,tbLancamentoAtrasos[Data],"&lt;"&amp;I$9),0))</f>
        <v/>
      </c>
      <c r="I37" s="35" t="str">
        <f>IF($B37="","",IFERROR(SUMIFS(tbLancamentoAtrasos[Qde Horas],tbLancamentoAtrasos[Funcionário],$B37,tbLancamentoAtrasos[Data],"&gt;="&amp;I$9,tbLancamentoAtrasos[Data],"&lt;"&amp;J$9),0))</f>
        <v/>
      </c>
      <c r="J37" s="35" t="str">
        <f>IF($B37="","",IFERROR(SUMIFS(tbLancamentoAtrasos[Qde Horas],tbLancamentoAtrasos[Funcionário],$B37,tbLancamentoAtrasos[Data],"&gt;="&amp;J$9,tbLancamentoAtrasos[Data],"&lt;"&amp;K$9),0))</f>
        <v/>
      </c>
      <c r="K37" s="35" t="str">
        <f>IF($B37="","",IFERROR(SUMIFS(tbLancamentoAtrasos[Qde Horas],tbLancamentoAtrasos[Funcionário],$B37,tbLancamentoAtrasos[Data],"&gt;="&amp;K$9,tbLancamentoAtrasos[Data],"&lt;"&amp;L$9),0))</f>
        <v/>
      </c>
      <c r="L37" s="35" t="str">
        <f>IF($B37="","",IFERROR(SUMIFS(tbLancamentoAtrasos[Qde Horas],tbLancamentoAtrasos[Funcionário],$B37,tbLancamentoAtrasos[Data],"&gt;="&amp;L$9,tbLancamentoAtrasos[Data],"&lt;"&amp;M$9),0))</f>
        <v/>
      </c>
      <c r="M37" s="35" t="str">
        <f>IF($B37="","",IFERROR(SUMIFS(tbLancamentoAtrasos[Qde Horas],tbLancamentoAtrasos[Funcionário],$B37,tbLancamentoAtrasos[Data],"&gt;="&amp;M$9,tbLancamentoAtrasos[Data],"&lt;"&amp;N$9),0))</f>
        <v/>
      </c>
      <c r="N37" s="35" t="str">
        <f>IF($B37="","",IFERROR(SUMIFS(tbLancamentoAtrasos[Qde Horas],tbLancamentoAtrasos[Funcionário],$B37,tbLancamentoAtrasos[Data],"&gt;="&amp;N$9,tbLancamentoAtrasos[Data],"&lt;"&amp;O$9),0))</f>
        <v/>
      </c>
      <c r="O37" s="36" t="str">
        <f t="shared" si="1"/>
        <v/>
      </c>
    </row>
    <row r="38" spans="1:15" ht="20.100000000000001" customHeight="1" x14ac:dyDescent="0.25">
      <c r="A38" s="23">
        <v>10</v>
      </c>
      <c r="B38" s="34" t="str">
        <f>IFERROR(INDEX(DinamicaAno!$K$2:$M$101,MATCH(LARGE(DinamicaAno!$M$2:$M$101,ResAno!$A38),DinamicaAno!$M$2:$M$101,0),1),"")</f>
        <v/>
      </c>
      <c r="C38" s="35" t="str">
        <f>IF($B38="","",IFERROR(SUMIFS(tbLancamentoAtrasos[Qde Horas],tbLancamentoAtrasos[Funcionário],$B38,tbLancamentoAtrasos[Data],"&gt;="&amp;C$9,tbLancamentoAtrasos[Data],"&lt;"&amp;D$9),0))</f>
        <v/>
      </c>
      <c r="D38" s="35" t="str">
        <f>IF($B38="","",IFERROR(SUMIFS(tbLancamentoAtrasos[Qde Horas],tbLancamentoAtrasos[Funcionário],$B38,tbLancamentoAtrasos[Data],"&gt;="&amp;D$9,tbLancamentoAtrasos[Data],"&lt;"&amp;E$9),0))</f>
        <v/>
      </c>
      <c r="E38" s="35" t="str">
        <f>IF($B38="","",IFERROR(SUMIFS(tbLancamentoAtrasos[Qde Horas],tbLancamentoAtrasos[Funcionário],$B38,tbLancamentoAtrasos[Data],"&gt;="&amp;E$9,tbLancamentoAtrasos[Data],"&lt;"&amp;F$9),0))</f>
        <v/>
      </c>
      <c r="F38" s="35" t="str">
        <f>IF($B38="","",IFERROR(SUMIFS(tbLancamentoAtrasos[Qde Horas],tbLancamentoAtrasos[Funcionário],$B38,tbLancamentoAtrasos[Data],"&gt;="&amp;F$9,tbLancamentoAtrasos[Data],"&lt;"&amp;G$9),0))</f>
        <v/>
      </c>
      <c r="G38" s="35" t="str">
        <f>IF($B38="","",IFERROR(SUMIFS(tbLancamentoAtrasos[Qde Horas],tbLancamentoAtrasos[Funcionário],$B38,tbLancamentoAtrasos[Data],"&gt;="&amp;G$9,tbLancamentoAtrasos[Data],"&lt;"&amp;H$9),0))</f>
        <v/>
      </c>
      <c r="H38" s="35" t="str">
        <f>IF($B38="","",IFERROR(SUMIFS(tbLancamentoAtrasos[Qde Horas],tbLancamentoAtrasos[Funcionário],$B38,tbLancamentoAtrasos[Data],"&gt;="&amp;H$9,tbLancamentoAtrasos[Data],"&lt;"&amp;I$9),0))</f>
        <v/>
      </c>
      <c r="I38" s="35" t="str">
        <f>IF($B38="","",IFERROR(SUMIFS(tbLancamentoAtrasos[Qde Horas],tbLancamentoAtrasos[Funcionário],$B38,tbLancamentoAtrasos[Data],"&gt;="&amp;I$9,tbLancamentoAtrasos[Data],"&lt;"&amp;J$9),0))</f>
        <v/>
      </c>
      <c r="J38" s="35" t="str">
        <f>IF($B38="","",IFERROR(SUMIFS(tbLancamentoAtrasos[Qde Horas],tbLancamentoAtrasos[Funcionário],$B38,tbLancamentoAtrasos[Data],"&gt;="&amp;J$9,tbLancamentoAtrasos[Data],"&lt;"&amp;K$9),0))</f>
        <v/>
      </c>
      <c r="K38" s="35" t="str">
        <f>IF($B38="","",IFERROR(SUMIFS(tbLancamentoAtrasos[Qde Horas],tbLancamentoAtrasos[Funcionário],$B38,tbLancamentoAtrasos[Data],"&gt;="&amp;K$9,tbLancamentoAtrasos[Data],"&lt;"&amp;L$9),0))</f>
        <v/>
      </c>
      <c r="L38" s="35" t="str">
        <f>IF($B38="","",IFERROR(SUMIFS(tbLancamentoAtrasos[Qde Horas],tbLancamentoAtrasos[Funcionário],$B38,tbLancamentoAtrasos[Data],"&gt;="&amp;L$9,tbLancamentoAtrasos[Data],"&lt;"&amp;M$9),0))</f>
        <v/>
      </c>
      <c r="M38" s="35" t="str">
        <f>IF($B38="","",IFERROR(SUMIFS(tbLancamentoAtrasos[Qde Horas],tbLancamentoAtrasos[Funcionário],$B38,tbLancamentoAtrasos[Data],"&gt;="&amp;M$9,tbLancamentoAtrasos[Data],"&lt;"&amp;N$9),0))</f>
        <v/>
      </c>
      <c r="N38" s="35" t="str">
        <f>IF($B38="","",IFERROR(SUMIFS(tbLancamentoAtrasos[Qde Horas],tbLancamentoAtrasos[Funcionário],$B38,tbLancamentoAtrasos[Data],"&gt;="&amp;N$9,tbLancamentoAtrasos[Data],"&lt;"&amp;O$9),0))</f>
        <v/>
      </c>
      <c r="O38" s="36" t="str">
        <f t="shared" si="1"/>
        <v/>
      </c>
    </row>
    <row r="39" spans="1:15" ht="20.100000000000001" customHeight="1" x14ac:dyDescent="0.25">
      <c r="A39" s="23">
        <v>11</v>
      </c>
      <c r="B39" s="34" t="str">
        <f>IFERROR(INDEX(DinamicaAno!$K$2:$M$101,MATCH(LARGE(DinamicaAno!$M$2:$M$101,ResAno!$A39),DinamicaAno!$M$2:$M$101,0),1),"")</f>
        <v/>
      </c>
      <c r="C39" s="35" t="str">
        <f>IF($B39="","",IFERROR(SUMIFS(tbLancamentoAtrasos[Qde Horas],tbLancamentoAtrasos[Funcionário],$B39,tbLancamentoAtrasos[Data],"&gt;="&amp;C$9,tbLancamentoAtrasos[Data],"&lt;"&amp;D$9),0))</f>
        <v/>
      </c>
      <c r="D39" s="35" t="str">
        <f>IF($B39="","",IFERROR(SUMIFS(tbLancamentoAtrasos[Qde Horas],tbLancamentoAtrasos[Funcionário],$B39,tbLancamentoAtrasos[Data],"&gt;="&amp;D$9,tbLancamentoAtrasos[Data],"&lt;"&amp;E$9),0))</f>
        <v/>
      </c>
      <c r="E39" s="35" t="str">
        <f>IF($B39="","",IFERROR(SUMIFS(tbLancamentoAtrasos[Qde Horas],tbLancamentoAtrasos[Funcionário],$B39,tbLancamentoAtrasos[Data],"&gt;="&amp;E$9,tbLancamentoAtrasos[Data],"&lt;"&amp;F$9),0))</f>
        <v/>
      </c>
      <c r="F39" s="35" t="str">
        <f>IF($B39="","",IFERROR(SUMIFS(tbLancamentoAtrasos[Qde Horas],tbLancamentoAtrasos[Funcionário],$B39,tbLancamentoAtrasos[Data],"&gt;="&amp;F$9,tbLancamentoAtrasos[Data],"&lt;"&amp;G$9),0))</f>
        <v/>
      </c>
      <c r="G39" s="35" t="str">
        <f>IF($B39="","",IFERROR(SUMIFS(tbLancamentoAtrasos[Qde Horas],tbLancamentoAtrasos[Funcionário],$B39,tbLancamentoAtrasos[Data],"&gt;="&amp;G$9,tbLancamentoAtrasos[Data],"&lt;"&amp;H$9),0))</f>
        <v/>
      </c>
      <c r="H39" s="35" t="str">
        <f>IF($B39="","",IFERROR(SUMIFS(tbLancamentoAtrasos[Qde Horas],tbLancamentoAtrasos[Funcionário],$B39,tbLancamentoAtrasos[Data],"&gt;="&amp;H$9,tbLancamentoAtrasos[Data],"&lt;"&amp;I$9),0))</f>
        <v/>
      </c>
      <c r="I39" s="35" t="str">
        <f>IF($B39="","",IFERROR(SUMIFS(tbLancamentoAtrasos[Qde Horas],tbLancamentoAtrasos[Funcionário],$B39,tbLancamentoAtrasos[Data],"&gt;="&amp;I$9,tbLancamentoAtrasos[Data],"&lt;"&amp;J$9),0))</f>
        <v/>
      </c>
      <c r="J39" s="35" t="str">
        <f>IF($B39="","",IFERROR(SUMIFS(tbLancamentoAtrasos[Qde Horas],tbLancamentoAtrasos[Funcionário],$B39,tbLancamentoAtrasos[Data],"&gt;="&amp;J$9,tbLancamentoAtrasos[Data],"&lt;"&amp;K$9),0))</f>
        <v/>
      </c>
      <c r="K39" s="35" t="str">
        <f>IF($B39="","",IFERROR(SUMIFS(tbLancamentoAtrasos[Qde Horas],tbLancamentoAtrasos[Funcionário],$B39,tbLancamentoAtrasos[Data],"&gt;="&amp;K$9,tbLancamentoAtrasos[Data],"&lt;"&amp;L$9),0))</f>
        <v/>
      </c>
      <c r="L39" s="35" t="str">
        <f>IF($B39="","",IFERROR(SUMIFS(tbLancamentoAtrasos[Qde Horas],tbLancamentoAtrasos[Funcionário],$B39,tbLancamentoAtrasos[Data],"&gt;="&amp;L$9,tbLancamentoAtrasos[Data],"&lt;"&amp;M$9),0))</f>
        <v/>
      </c>
      <c r="M39" s="35" t="str">
        <f>IF($B39="","",IFERROR(SUMIFS(tbLancamentoAtrasos[Qde Horas],tbLancamentoAtrasos[Funcionário],$B39,tbLancamentoAtrasos[Data],"&gt;="&amp;M$9,tbLancamentoAtrasos[Data],"&lt;"&amp;N$9),0))</f>
        <v/>
      </c>
      <c r="N39" s="35" t="str">
        <f>IF($B39="","",IFERROR(SUMIFS(tbLancamentoAtrasos[Qde Horas],tbLancamentoAtrasos[Funcionário],$B39,tbLancamentoAtrasos[Data],"&gt;="&amp;N$9,tbLancamentoAtrasos[Data],"&lt;"&amp;O$9),0))</f>
        <v/>
      </c>
      <c r="O39" s="36" t="str">
        <f t="shared" si="1"/>
        <v/>
      </c>
    </row>
    <row r="40" spans="1:15" ht="20.100000000000001" customHeight="1" x14ac:dyDescent="0.25">
      <c r="A40" s="23">
        <v>12</v>
      </c>
      <c r="B40" s="34" t="str">
        <f>IFERROR(INDEX(DinamicaAno!$K$2:$M$101,MATCH(LARGE(DinamicaAno!$M$2:$M$101,ResAno!$A40),DinamicaAno!$M$2:$M$101,0),1),"")</f>
        <v/>
      </c>
      <c r="C40" s="35" t="str">
        <f>IF($B40="","",IFERROR(SUMIFS(tbLancamentoAtrasos[Qde Horas],tbLancamentoAtrasos[Funcionário],$B40,tbLancamentoAtrasos[Data],"&gt;="&amp;C$9,tbLancamentoAtrasos[Data],"&lt;"&amp;D$9),0))</f>
        <v/>
      </c>
      <c r="D40" s="35" t="str">
        <f>IF($B40="","",IFERROR(SUMIFS(tbLancamentoAtrasos[Qde Horas],tbLancamentoAtrasos[Funcionário],$B40,tbLancamentoAtrasos[Data],"&gt;="&amp;D$9,tbLancamentoAtrasos[Data],"&lt;"&amp;E$9),0))</f>
        <v/>
      </c>
      <c r="E40" s="35" t="str">
        <f>IF($B40="","",IFERROR(SUMIFS(tbLancamentoAtrasos[Qde Horas],tbLancamentoAtrasos[Funcionário],$B40,tbLancamentoAtrasos[Data],"&gt;="&amp;E$9,tbLancamentoAtrasos[Data],"&lt;"&amp;F$9),0))</f>
        <v/>
      </c>
      <c r="F40" s="35" t="str">
        <f>IF($B40="","",IFERROR(SUMIFS(tbLancamentoAtrasos[Qde Horas],tbLancamentoAtrasos[Funcionário],$B40,tbLancamentoAtrasos[Data],"&gt;="&amp;F$9,tbLancamentoAtrasos[Data],"&lt;"&amp;G$9),0))</f>
        <v/>
      </c>
      <c r="G40" s="35" t="str">
        <f>IF($B40="","",IFERROR(SUMIFS(tbLancamentoAtrasos[Qde Horas],tbLancamentoAtrasos[Funcionário],$B40,tbLancamentoAtrasos[Data],"&gt;="&amp;G$9,tbLancamentoAtrasos[Data],"&lt;"&amp;H$9),0))</f>
        <v/>
      </c>
      <c r="H40" s="35" t="str">
        <f>IF($B40="","",IFERROR(SUMIFS(tbLancamentoAtrasos[Qde Horas],tbLancamentoAtrasos[Funcionário],$B40,tbLancamentoAtrasos[Data],"&gt;="&amp;H$9,tbLancamentoAtrasos[Data],"&lt;"&amp;I$9),0))</f>
        <v/>
      </c>
      <c r="I40" s="35" t="str">
        <f>IF($B40="","",IFERROR(SUMIFS(tbLancamentoAtrasos[Qde Horas],tbLancamentoAtrasos[Funcionário],$B40,tbLancamentoAtrasos[Data],"&gt;="&amp;I$9,tbLancamentoAtrasos[Data],"&lt;"&amp;J$9),0))</f>
        <v/>
      </c>
      <c r="J40" s="35" t="str">
        <f>IF($B40="","",IFERROR(SUMIFS(tbLancamentoAtrasos[Qde Horas],tbLancamentoAtrasos[Funcionário],$B40,tbLancamentoAtrasos[Data],"&gt;="&amp;J$9,tbLancamentoAtrasos[Data],"&lt;"&amp;K$9),0))</f>
        <v/>
      </c>
      <c r="K40" s="35" t="str">
        <f>IF($B40="","",IFERROR(SUMIFS(tbLancamentoAtrasos[Qde Horas],tbLancamentoAtrasos[Funcionário],$B40,tbLancamentoAtrasos[Data],"&gt;="&amp;K$9,tbLancamentoAtrasos[Data],"&lt;"&amp;L$9),0))</f>
        <v/>
      </c>
      <c r="L40" s="35" t="str">
        <f>IF($B40="","",IFERROR(SUMIFS(tbLancamentoAtrasos[Qde Horas],tbLancamentoAtrasos[Funcionário],$B40,tbLancamentoAtrasos[Data],"&gt;="&amp;L$9,tbLancamentoAtrasos[Data],"&lt;"&amp;M$9),0))</f>
        <v/>
      </c>
      <c r="M40" s="35" t="str">
        <f>IF($B40="","",IFERROR(SUMIFS(tbLancamentoAtrasos[Qde Horas],tbLancamentoAtrasos[Funcionário],$B40,tbLancamentoAtrasos[Data],"&gt;="&amp;M$9,tbLancamentoAtrasos[Data],"&lt;"&amp;N$9),0))</f>
        <v/>
      </c>
      <c r="N40" s="35" t="str">
        <f>IF($B40="","",IFERROR(SUMIFS(tbLancamentoAtrasos[Qde Horas],tbLancamentoAtrasos[Funcionário],$B40,tbLancamentoAtrasos[Data],"&gt;="&amp;N$9,tbLancamentoAtrasos[Data],"&lt;"&amp;O$9),0))</f>
        <v/>
      </c>
      <c r="O40" s="36" t="str">
        <f t="shared" si="1"/>
        <v/>
      </c>
    </row>
    <row r="41" spans="1:15" ht="20.100000000000001" customHeight="1" x14ac:dyDescent="0.25">
      <c r="A41" s="23">
        <v>13</v>
      </c>
      <c r="B41" s="34" t="str">
        <f>IFERROR(INDEX(DinamicaAno!$K$2:$M$101,MATCH(LARGE(DinamicaAno!$M$2:$M$101,ResAno!$A41),DinamicaAno!$M$2:$M$101,0),1),"")</f>
        <v/>
      </c>
      <c r="C41" s="35" t="str">
        <f>IF($B41="","",IFERROR(SUMIFS(tbLancamentoAtrasos[Qde Horas],tbLancamentoAtrasos[Funcionário],$B41,tbLancamentoAtrasos[Data],"&gt;="&amp;C$9,tbLancamentoAtrasos[Data],"&lt;"&amp;D$9),0))</f>
        <v/>
      </c>
      <c r="D41" s="35" t="str">
        <f>IF($B41="","",IFERROR(SUMIFS(tbLancamentoAtrasos[Qde Horas],tbLancamentoAtrasos[Funcionário],$B41,tbLancamentoAtrasos[Data],"&gt;="&amp;D$9,tbLancamentoAtrasos[Data],"&lt;"&amp;E$9),0))</f>
        <v/>
      </c>
      <c r="E41" s="35" t="str">
        <f>IF($B41="","",IFERROR(SUMIFS(tbLancamentoAtrasos[Qde Horas],tbLancamentoAtrasos[Funcionário],$B41,tbLancamentoAtrasos[Data],"&gt;="&amp;E$9,tbLancamentoAtrasos[Data],"&lt;"&amp;F$9),0))</f>
        <v/>
      </c>
      <c r="F41" s="35" t="str">
        <f>IF($B41="","",IFERROR(SUMIFS(tbLancamentoAtrasos[Qde Horas],tbLancamentoAtrasos[Funcionário],$B41,tbLancamentoAtrasos[Data],"&gt;="&amp;F$9,tbLancamentoAtrasos[Data],"&lt;"&amp;G$9),0))</f>
        <v/>
      </c>
      <c r="G41" s="35" t="str">
        <f>IF($B41="","",IFERROR(SUMIFS(tbLancamentoAtrasos[Qde Horas],tbLancamentoAtrasos[Funcionário],$B41,tbLancamentoAtrasos[Data],"&gt;="&amp;G$9,tbLancamentoAtrasos[Data],"&lt;"&amp;H$9),0))</f>
        <v/>
      </c>
      <c r="H41" s="35" t="str">
        <f>IF($B41="","",IFERROR(SUMIFS(tbLancamentoAtrasos[Qde Horas],tbLancamentoAtrasos[Funcionário],$B41,tbLancamentoAtrasos[Data],"&gt;="&amp;H$9,tbLancamentoAtrasos[Data],"&lt;"&amp;I$9),0))</f>
        <v/>
      </c>
      <c r="I41" s="35" t="str">
        <f>IF($B41="","",IFERROR(SUMIFS(tbLancamentoAtrasos[Qde Horas],tbLancamentoAtrasos[Funcionário],$B41,tbLancamentoAtrasos[Data],"&gt;="&amp;I$9,tbLancamentoAtrasos[Data],"&lt;"&amp;J$9),0))</f>
        <v/>
      </c>
      <c r="J41" s="35" t="str">
        <f>IF($B41="","",IFERROR(SUMIFS(tbLancamentoAtrasos[Qde Horas],tbLancamentoAtrasos[Funcionário],$B41,tbLancamentoAtrasos[Data],"&gt;="&amp;J$9,tbLancamentoAtrasos[Data],"&lt;"&amp;K$9),0))</f>
        <v/>
      </c>
      <c r="K41" s="35" t="str">
        <f>IF($B41="","",IFERROR(SUMIFS(tbLancamentoAtrasos[Qde Horas],tbLancamentoAtrasos[Funcionário],$B41,tbLancamentoAtrasos[Data],"&gt;="&amp;K$9,tbLancamentoAtrasos[Data],"&lt;"&amp;L$9),0))</f>
        <v/>
      </c>
      <c r="L41" s="35" t="str">
        <f>IF($B41="","",IFERROR(SUMIFS(tbLancamentoAtrasos[Qde Horas],tbLancamentoAtrasos[Funcionário],$B41,tbLancamentoAtrasos[Data],"&gt;="&amp;L$9,tbLancamentoAtrasos[Data],"&lt;"&amp;M$9),0))</f>
        <v/>
      </c>
      <c r="M41" s="35" t="str">
        <f>IF($B41="","",IFERROR(SUMIFS(tbLancamentoAtrasos[Qde Horas],tbLancamentoAtrasos[Funcionário],$B41,tbLancamentoAtrasos[Data],"&gt;="&amp;M$9,tbLancamentoAtrasos[Data],"&lt;"&amp;N$9),0))</f>
        <v/>
      </c>
      <c r="N41" s="35" t="str">
        <f>IF($B41="","",IFERROR(SUMIFS(tbLancamentoAtrasos[Qde Horas],tbLancamentoAtrasos[Funcionário],$B41,tbLancamentoAtrasos[Data],"&gt;="&amp;N$9,tbLancamentoAtrasos[Data],"&lt;"&amp;O$9),0))</f>
        <v/>
      </c>
      <c r="O41" s="36" t="str">
        <f t="shared" si="1"/>
        <v/>
      </c>
    </row>
    <row r="42" spans="1:15" ht="20.100000000000001" customHeight="1" x14ac:dyDescent="0.25">
      <c r="A42" s="23">
        <v>14</v>
      </c>
      <c r="B42" s="34" t="str">
        <f>IFERROR(INDEX(DinamicaAno!$K$2:$M$101,MATCH(LARGE(DinamicaAno!$M$2:$M$101,ResAno!$A42),DinamicaAno!$M$2:$M$101,0),1),"")</f>
        <v/>
      </c>
      <c r="C42" s="35" t="str">
        <f>IF($B42="","",IFERROR(SUMIFS(tbLancamentoAtrasos[Qde Horas],tbLancamentoAtrasos[Funcionário],$B42,tbLancamentoAtrasos[Data],"&gt;="&amp;C$9,tbLancamentoAtrasos[Data],"&lt;"&amp;D$9),0))</f>
        <v/>
      </c>
      <c r="D42" s="35" t="str">
        <f>IF($B42="","",IFERROR(SUMIFS(tbLancamentoAtrasos[Qde Horas],tbLancamentoAtrasos[Funcionário],$B42,tbLancamentoAtrasos[Data],"&gt;="&amp;D$9,tbLancamentoAtrasos[Data],"&lt;"&amp;E$9),0))</f>
        <v/>
      </c>
      <c r="E42" s="35" t="str">
        <f>IF($B42="","",IFERROR(SUMIFS(tbLancamentoAtrasos[Qde Horas],tbLancamentoAtrasos[Funcionário],$B42,tbLancamentoAtrasos[Data],"&gt;="&amp;E$9,tbLancamentoAtrasos[Data],"&lt;"&amp;F$9),0))</f>
        <v/>
      </c>
      <c r="F42" s="35" t="str">
        <f>IF($B42="","",IFERROR(SUMIFS(tbLancamentoAtrasos[Qde Horas],tbLancamentoAtrasos[Funcionário],$B42,tbLancamentoAtrasos[Data],"&gt;="&amp;F$9,tbLancamentoAtrasos[Data],"&lt;"&amp;G$9),0))</f>
        <v/>
      </c>
      <c r="G42" s="35" t="str">
        <f>IF($B42="","",IFERROR(SUMIFS(tbLancamentoAtrasos[Qde Horas],tbLancamentoAtrasos[Funcionário],$B42,tbLancamentoAtrasos[Data],"&gt;="&amp;G$9,tbLancamentoAtrasos[Data],"&lt;"&amp;H$9),0))</f>
        <v/>
      </c>
      <c r="H42" s="35" t="str">
        <f>IF($B42="","",IFERROR(SUMIFS(tbLancamentoAtrasos[Qde Horas],tbLancamentoAtrasos[Funcionário],$B42,tbLancamentoAtrasos[Data],"&gt;="&amp;H$9,tbLancamentoAtrasos[Data],"&lt;"&amp;I$9),0))</f>
        <v/>
      </c>
      <c r="I42" s="35" t="str">
        <f>IF($B42="","",IFERROR(SUMIFS(tbLancamentoAtrasos[Qde Horas],tbLancamentoAtrasos[Funcionário],$B42,tbLancamentoAtrasos[Data],"&gt;="&amp;I$9,tbLancamentoAtrasos[Data],"&lt;"&amp;J$9),0))</f>
        <v/>
      </c>
      <c r="J42" s="35" t="str">
        <f>IF($B42="","",IFERROR(SUMIFS(tbLancamentoAtrasos[Qde Horas],tbLancamentoAtrasos[Funcionário],$B42,tbLancamentoAtrasos[Data],"&gt;="&amp;J$9,tbLancamentoAtrasos[Data],"&lt;"&amp;K$9),0))</f>
        <v/>
      </c>
      <c r="K42" s="35" t="str">
        <f>IF($B42="","",IFERROR(SUMIFS(tbLancamentoAtrasos[Qde Horas],tbLancamentoAtrasos[Funcionário],$B42,tbLancamentoAtrasos[Data],"&gt;="&amp;K$9,tbLancamentoAtrasos[Data],"&lt;"&amp;L$9),0))</f>
        <v/>
      </c>
      <c r="L42" s="35" t="str">
        <f>IF($B42="","",IFERROR(SUMIFS(tbLancamentoAtrasos[Qde Horas],tbLancamentoAtrasos[Funcionário],$B42,tbLancamentoAtrasos[Data],"&gt;="&amp;L$9,tbLancamentoAtrasos[Data],"&lt;"&amp;M$9),0))</f>
        <v/>
      </c>
      <c r="M42" s="35" t="str">
        <f>IF($B42="","",IFERROR(SUMIFS(tbLancamentoAtrasos[Qde Horas],tbLancamentoAtrasos[Funcionário],$B42,tbLancamentoAtrasos[Data],"&gt;="&amp;M$9,tbLancamentoAtrasos[Data],"&lt;"&amp;N$9),0))</f>
        <v/>
      </c>
      <c r="N42" s="35" t="str">
        <f>IF($B42="","",IFERROR(SUMIFS(tbLancamentoAtrasos[Qde Horas],tbLancamentoAtrasos[Funcionário],$B42,tbLancamentoAtrasos[Data],"&gt;="&amp;N$9,tbLancamentoAtrasos[Data],"&lt;"&amp;O$9),0))</f>
        <v/>
      </c>
      <c r="O42" s="36" t="str">
        <f t="shared" si="1"/>
        <v/>
      </c>
    </row>
    <row r="43" spans="1:15" ht="20.100000000000001" customHeight="1" x14ac:dyDescent="0.25">
      <c r="A43" s="23">
        <v>15</v>
      </c>
      <c r="B43" s="34" t="str">
        <f>IFERROR(INDEX(DinamicaAno!$K$2:$M$101,MATCH(LARGE(DinamicaAno!$M$2:$M$101,ResAno!$A43),DinamicaAno!$M$2:$M$101,0),1),"")</f>
        <v/>
      </c>
      <c r="C43" s="35" t="str">
        <f>IF($B43="","",IFERROR(SUMIFS(tbLancamentoAtrasos[Qde Horas],tbLancamentoAtrasos[Funcionário],$B43,tbLancamentoAtrasos[Data],"&gt;="&amp;C$9,tbLancamentoAtrasos[Data],"&lt;"&amp;D$9),0))</f>
        <v/>
      </c>
      <c r="D43" s="35" t="str">
        <f>IF($B43="","",IFERROR(SUMIFS(tbLancamentoAtrasos[Qde Horas],tbLancamentoAtrasos[Funcionário],$B43,tbLancamentoAtrasos[Data],"&gt;="&amp;D$9,tbLancamentoAtrasos[Data],"&lt;"&amp;E$9),0))</f>
        <v/>
      </c>
      <c r="E43" s="35" t="str">
        <f>IF($B43="","",IFERROR(SUMIFS(tbLancamentoAtrasos[Qde Horas],tbLancamentoAtrasos[Funcionário],$B43,tbLancamentoAtrasos[Data],"&gt;="&amp;E$9,tbLancamentoAtrasos[Data],"&lt;"&amp;F$9),0))</f>
        <v/>
      </c>
      <c r="F43" s="35" t="str">
        <f>IF($B43="","",IFERROR(SUMIFS(tbLancamentoAtrasos[Qde Horas],tbLancamentoAtrasos[Funcionário],$B43,tbLancamentoAtrasos[Data],"&gt;="&amp;F$9,tbLancamentoAtrasos[Data],"&lt;"&amp;G$9),0))</f>
        <v/>
      </c>
      <c r="G43" s="35" t="str">
        <f>IF($B43="","",IFERROR(SUMIFS(tbLancamentoAtrasos[Qde Horas],tbLancamentoAtrasos[Funcionário],$B43,tbLancamentoAtrasos[Data],"&gt;="&amp;G$9,tbLancamentoAtrasos[Data],"&lt;"&amp;H$9),0))</f>
        <v/>
      </c>
      <c r="H43" s="35" t="str">
        <f>IF($B43="","",IFERROR(SUMIFS(tbLancamentoAtrasos[Qde Horas],tbLancamentoAtrasos[Funcionário],$B43,tbLancamentoAtrasos[Data],"&gt;="&amp;H$9,tbLancamentoAtrasos[Data],"&lt;"&amp;I$9),0))</f>
        <v/>
      </c>
      <c r="I43" s="35" t="str">
        <f>IF($B43="","",IFERROR(SUMIFS(tbLancamentoAtrasos[Qde Horas],tbLancamentoAtrasos[Funcionário],$B43,tbLancamentoAtrasos[Data],"&gt;="&amp;I$9,tbLancamentoAtrasos[Data],"&lt;"&amp;J$9),0))</f>
        <v/>
      </c>
      <c r="J43" s="35" t="str">
        <f>IF($B43="","",IFERROR(SUMIFS(tbLancamentoAtrasos[Qde Horas],tbLancamentoAtrasos[Funcionário],$B43,tbLancamentoAtrasos[Data],"&gt;="&amp;J$9,tbLancamentoAtrasos[Data],"&lt;"&amp;K$9),0))</f>
        <v/>
      </c>
      <c r="K43" s="35" t="str">
        <f>IF($B43="","",IFERROR(SUMIFS(tbLancamentoAtrasos[Qde Horas],tbLancamentoAtrasos[Funcionário],$B43,tbLancamentoAtrasos[Data],"&gt;="&amp;K$9,tbLancamentoAtrasos[Data],"&lt;"&amp;L$9),0))</f>
        <v/>
      </c>
      <c r="L43" s="35" t="str">
        <f>IF($B43="","",IFERROR(SUMIFS(tbLancamentoAtrasos[Qde Horas],tbLancamentoAtrasos[Funcionário],$B43,tbLancamentoAtrasos[Data],"&gt;="&amp;L$9,tbLancamentoAtrasos[Data],"&lt;"&amp;M$9),0))</f>
        <v/>
      </c>
      <c r="M43" s="35" t="str">
        <f>IF($B43="","",IFERROR(SUMIFS(tbLancamentoAtrasos[Qde Horas],tbLancamentoAtrasos[Funcionário],$B43,tbLancamentoAtrasos[Data],"&gt;="&amp;M$9,tbLancamentoAtrasos[Data],"&lt;"&amp;N$9),0))</f>
        <v/>
      </c>
      <c r="N43" s="35" t="str">
        <f>IF($B43="","",IFERROR(SUMIFS(tbLancamentoAtrasos[Qde Horas],tbLancamentoAtrasos[Funcionário],$B43,tbLancamentoAtrasos[Data],"&gt;="&amp;N$9,tbLancamentoAtrasos[Data],"&lt;"&amp;O$9),0))</f>
        <v/>
      </c>
      <c r="O43" s="36" t="str">
        <f t="shared" si="1"/>
        <v/>
      </c>
    </row>
    <row r="44" spans="1:15" ht="15" customHeight="1" x14ac:dyDescent="0.25"/>
    <row r="45" spans="1:15" ht="20.100000000000001" customHeight="1" x14ac:dyDescent="0.25">
      <c r="B45" s="28" t="str">
        <f>"Os 15 funcionário com mais horas de saída antecipada em "&amp;$C$6</f>
        <v>Os 15 funcionário com mais horas de saída antecipada em 2023</v>
      </c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</row>
    <row r="46" spans="1:15" ht="20.100000000000001" customHeight="1" x14ac:dyDescent="0.25">
      <c r="B46" s="32" t="s">
        <v>46</v>
      </c>
      <c r="C46" s="33" t="s">
        <v>33</v>
      </c>
      <c r="D46" s="33" t="s">
        <v>34</v>
      </c>
      <c r="E46" s="33" t="s">
        <v>35</v>
      </c>
      <c r="F46" s="33" t="s">
        <v>36</v>
      </c>
      <c r="G46" s="33" t="s">
        <v>37</v>
      </c>
      <c r="H46" s="33" t="s">
        <v>38</v>
      </c>
      <c r="I46" s="33" t="s">
        <v>39</v>
      </c>
      <c r="J46" s="33" t="s">
        <v>40</v>
      </c>
      <c r="K46" s="33" t="s">
        <v>41</v>
      </c>
      <c r="L46" s="33" t="s">
        <v>42</v>
      </c>
      <c r="M46" s="33" t="s">
        <v>43</v>
      </c>
      <c r="N46" s="33" t="s">
        <v>44</v>
      </c>
      <c r="O46" s="33" t="s">
        <v>45</v>
      </c>
    </row>
    <row r="47" spans="1:15" ht="20.100000000000001" customHeight="1" x14ac:dyDescent="0.25">
      <c r="A47" s="23">
        <v>1</v>
      </c>
      <c r="B47" s="34" t="str">
        <f>IFERROR(INDEX(DinamicaAno!$O$2:$Q$101,MATCH(LARGE(DinamicaAno!$Q$2:$Q$101,ResAno!$A47),DinamicaAno!$Q$2:$Q$101,0),1),"")</f>
        <v>Bertrano de Tal</v>
      </c>
      <c r="C47" s="35">
        <f>IF($B47="","",IFERROR(SUMIFS(tbLancamentoAntecipada[Qde Horas],tbLancamentoAntecipada[Funcionário],$B47,tbLancamentoAntecipada[Data],"&gt;="&amp;C$9,tbLancamentoAntecipada[Data],"&lt;"&amp;D$9),0))</f>
        <v>0</v>
      </c>
      <c r="D47" s="35">
        <f>IF($B47="","",IFERROR(SUMIFS(tbLancamentoAntecipada[Qde Horas],tbLancamentoAntecipada[Funcionário],$B47,tbLancamentoAntecipada[Data],"&gt;="&amp;D$9,tbLancamentoAntecipada[Data],"&lt;"&amp;E$9),0))</f>
        <v>0</v>
      </c>
      <c r="E47" s="35">
        <f>IF($B47="","",IFERROR(SUMIFS(tbLancamentoAntecipada[Qde Horas],tbLancamentoAntecipada[Funcionário],$B47,tbLancamentoAntecipada[Data],"&gt;="&amp;E$9,tbLancamentoAntecipada[Data],"&lt;"&amp;F$9),0))</f>
        <v>0</v>
      </c>
      <c r="F47" s="35">
        <f>IF($B47="","",IFERROR(SUMIFS(tbLancamentoAntecipada[Qde Horas],tbLancamentoAntecipada[Funcionário],$B47,tbLancamentoAntecipada[Data],"&gt;="&amp;F$9,tbLancamentoAntecipada[Data],"&lt;"&amp;G$9),0))</f>
        <v>0</v>
      </c>
      <c r="G47" s="35">
        <f>IF($B47="","",IFERROR(SUMIFS(tbLancamentoAntecipada[Qde Horas],tbLancamentoAntecipada[Funcionário],$B47,tbLancamentoAntecipada[Data],"&gt;="&amp;G$9,tbLancamentoAntecipada[Data],"&lt;"&amp;H$9),0))</f>
        <v>1</v>
      </c>
      <c r="H47" s="35">
        <f>IF($B47="","",IFERROR(SUMIFS(tbLancamentoAntecipada[Qde Horas],tbLancamentoAntecipada[Funcionário],$B47,tbLancamentoAntecipada[Data],"&gt;="&amp;H$9,tbLancamentoAntecipada[Data],"&lt;"&amp;I$9),0))</f>
        <v>0</v>
      </c>
      <c r="I47" s="35">
        <f>IF($B47="","",IFERROR(SUMIFS(tbLancamentoAntecipada[Qde Horas],tbLancamentoAntecipada[Funcionário],$B47,tbLancamentoAntecipada[Data],"&gt;="&amp;I$9,tbLancamentoAntecipada[Data],"&lt;"&amp;J$9),0))</f>
        <v>0</v>
      </c>
      <c r="J47" s="35">
        <f>IF($B47="","",IFERROR(SUMIFS(tbLancamentoAntecipada[Qde Horas],tbLancamentoAntecipada[Funcionário],$B47,tbLancamentoAntecipada[Data],"&gt;="&amp;J$9,tbLancamentoAntecipada[Data],"&lt;"&amp;K$9),0))</f>
        <v>0</v>
      </c>
      <c r="K47" s="35">
        <f>IF($B47="","",IFERROR(SUMIFS(tbLancamentoAntecipada[Qde Horas],tbLancamentoAntecipada[Funcionário],$B47,tbLancamentoAntecipada[Data],"&gt;="&amp;K$9,tbLancamentoAntecipada[Data],"&lt;"&amp;L$9),0))</f>
        <v>0</v>
      </c>
      <c r="L47" s="35">
        <f>IF($B47="","",IFERROR(SUMIFS(tbLancamentoAntecipada[Qde Horas],tbLancamentoAntecipada[Funcionário],$B47,tbLancamentoAntecipada[Data],"&gt;="&amp;L$9,tbLancamentoAntecipada[Data],"&lt;"&amp;M$9),0))</f>
        <v>0</v>
      </c>
      <c r="M47" s="35">
        <f>IF($B47="","",IFERROR(SUMIFS(tbLancamentoAntecipada[Qde Horas],tbLancamentoAntecipada[Funcionário],$B47,tbLancamentoAntecipada[Data],"&gt;="&amp;M$9,tbLancamentoAntecipada[Data],"&lt;"&amp;N$9),0))</f>
        <v>0</v>
      </c>
      <c r="N47" s="35">
        <f>IF($B47="","",IFERROR(SUMIFS(tbLancamentoAntecipada[Qde Horas],tbLancamentoAntecipada[Funcionário],$B47,tbLancamentoAntecipada[Data],"&gt;="&amp;N$9,tbLancamentoAntecipada[Data],"&lt;"&amp;O$9),0))</f>
        <v>0</v>
      </c>
      <c r="O47" s="36">
        <f>IF($B47="","",SUM(C47:N47))</f>
        <v>1</v>
      </c>
    </row>
    <row r="48" spans="1:15" ht="20.100000000000001" customHeight="1" x14ac:dyDescent="0.25">
      <c r="A48" s="23">
        <v>2</v>
      </c>
      <c r="B48" s="34" t="str">
        <f>IFERROR(INDEX(DinamicaAno!$O$2:$Q$101,MATCH(LARGE(DinamicaAno!$Q$2:$Q$101,ResAno!$A48),DinamicaAno!$Q$2:$Q$101,0),1),"")</f>
        <v/>
      </c>
      <c r="C48" s="35" t="str">
        <f>IF($B48="","",IFERROR(SUMIFS(tbLancamentoAntecipada[Qde Horas],tbLancamentoAntecipada[Funcionário],$B48,tbLancamentoAntecipada[Data],"&gt;="&amp;C$9,tbLancamentoAntecipada[Data],"&lt;"&amp;D$9),0))</f>
        <v/>
      </c>
      <c r="D48" s="35" t="str">
        <f>IF($B48="","",IFERROR(SUMIFS(tbLancamentoAntecipada[Qde Horas],tbLancamentoAntecipada[Funcionário],$B48,tbLancamentoAntecipada[Data],"&gt;="&amp;D$9,tbLancamentoAntecipada[Data],"&lt;"&amp;E$9),0))</f>
        <v/>
      </c>
      <c r="E48" s="35" t="str">
        <f>IF($B48="","",IFERROR(SUMIFS(tbLancamentoAntecipada[Qde Horas],tbLancamentoAntecipada[Funcionário],$B48,tbLancamentoAntecipada[Data],"&gt;="&amp;E$9,tbLancamentoAntecipada[Data],"&lt;"&amp;F$9),0))</f>
        <v/>
      </c>
      <c r="F48" s="35" t="str">
        <f>IF($B48="","",IFERROR(SUMIFS(tbLancamentoAntecipada[Qde Horas],tbLancamentoAntecipada[Funcionário],$B48,tbLancamentoAntecipada[Data],"&gt;="&amp;F$9,tbLancamentoAntecipada[Data],"&lt;"&amp;G$9),0))</f>
        <v/>
      </c>
      <c r="G48" s="35" t="str">
        <f>IF($B48="","",IFERROR(SUMIFS(tbLancamentoAntecipada[Qde Horas],tbLancamentoAntecipada[Funcionário],$B48,tbLancamentoAntecipada[Data],"&gt;="&amp;G$9,tbLancamentoAntecipada[Data],"&lt;"&amp;H$9),0))</f>
        <v/>
      </c>
      <c r="H48" s="35" t="str">
        <f>IF($B48="","",IFERROR(SUMIFS(tbLancamentoAntecipada[Qde Horas],tbLancamentoAntecipada[Funcionário],$B48,tbLancamentoAntecipada[Data],"&gt;="&amp;H$9,tbLancamentoAntecipada[Data],"&lt;"&amp;I$9),0))</f>
        <v/>
      </c>
      <c r="I48" s="35" t="str">
        <f>IF($B48="","",IFERROR(SUMIFS(tbLancamentoAntecipada[Qde Horas],tbLancamentoAntecipada[Funcionário],$B48,tbLancamentoAntecipada[Data],"&gt;="&amp;I$9,tbLancamentoAntecipada[Data],"&lt;"&amp;J$9),0))</f>
        <v/>
      </c>
      <c r="J48" s="35" t="str">
        <f>IF($B48="","",IFERROR(SUMIFS(tbLancamentoAntecipada[Qde Horas],tbLancamentoAntecipada[Funcionário],$B48,tbLancamentoAntecipada[Data],"&gt;="&amp;J$9,tbLancamentoAntecipada[Data],"&lt;"&amp;K$9),0))</f>
        <v/>
      </c>
      <c r="K48" s="35" t="str">
        <f>IF($B48="","",IFERROR(SUMIFS(tbLancamentoAntecipada[Qde Horas],tbLancamentoAntecipada[Funcionário],$B48,tbLancamentoAntecipada[Data],"&gt;="&amp;K$9,tbLancamentoAntecipada[Data],"&lt;"&amp;L$9),0))</f>
        <v/>
      </c>
      <c r="L48" s="35" t="str">
        <f>IF($B48="","",IFERROR(SUMIFS(tbLancamentoAntecipada[Qde Horas],tbLancamentoAntecipada[Funcionário],$B48,tbLancamentoAntecipada[Data],"&gt;="&amp;L$9,tbLancamentoAntecipada[Data],"&lt;"&amp;M$9),0))</f>
        <v/>
      </c>
      <c r="M48" s="35" t="str">
        <f>IF($B48="","",IFERROR(SUMIFS(tbLancamentoAntecipada[Qde Horas],tbLancamentoAntecipada[Funcionário],$B48,tbLancamentoAntecipada[Data],"&gt;="&amp;M$9,tbLancamentoAntecipada[Data],"&lt;"&amp;N$9),0))</f>
        <v/>
      </c>
      <c r="N48" s="35" t="str">
        <f>IF($B48="","",IFERROR(SUMIFS(tbLancamentoAntecipada[Qde Horas],tbLancamentoAntecipada[Funcionário],$B48,tbLancamentoAntecipada[Data],"&gt;="&amp;N$9,tbLancamentoAntecipada[Data],"&lt;"&amp;O$9),0))</f>
        <v/>
      </c>
      <c r="O48" s="36" t="str">
        <f t="shared" ref="O48:O61" si="2">IF($B48="","",SUM(C48:N48))</f>
        <v/>
      </c>
    </row>
    <row r="49" spans="1:15" ht="20.100000000000001" customHeight="1" x14ac:dyDescent="0.25">
      <c r="A49" s="23">
        <v>3</v>
      </c>
      <c r="B49" s="34" t="str">
        <f>IFERROR(INDEX(DinamicaAno!$O$2:$Q$101,MATCH(LARGE(DinamicaAno!$Q$2:$Q$101,ResAno!$A49),DinamicaAno!$Q$2:$Q$101,0),1),"")</f>
        <v/>
      </c>
      <c r="C49" s="35" t="str">
        <f>IF($B49="","",IFERROR(SUMIFS(tbLancamentoAntecipada[Qde Horas],tbLancamentoAntecipada[Funcionário],$B49,tbLancamentoAntecipada[Data],"&gt;="&amp;C$9,tbLancamentoAntecipada[Data],"&lt;"&amp;D$9),0))</f>
        <v/>
      </c>
      <c r="D49" s="35" t="str">
        <f>IF($B49="","",IFERROR(SUMIFS(tbLancamentoAntecipada[Qde Horas],tbLancamentoAntecipada[Funcionário],$B49,tbLancamentoAntecipada[Data],"&gt;="&amp;D$9,tbLancamentoAntecipada[Data],"&lt;"&amp;E$9),0))</f>
        <v/>
      </c>
      <c r="E49" s="35" t="str">
        <f>IF($B49="","",IFERROR(SUMIFS(tbLancamentoAntecipada[Qde Horas],tbLancamentoAntecipada[Funcionário],$B49,tbLancamentoAntecipada[Data],"&gt;="&amp;E$9,tbLancamentoAntecipada[Data],"&lt;"&amp;F$9),0))</f>
        <v/>
      </c>
      <c r="F49" s="35" t="str">
        <f>IF($B49="","",IFERROR(SUMIFS(tbLancamentoAntecipada[Qde Horas],tbLancamentoAntecipada[Funcionário],$B49,tbLancamentoAntecipada[Data],"&gt;="&amp;F$9,tbLancamentoAntecipada[Data],"&lt;"&amp;G$9),0))</f>
        <v/>
      </c>
      <c r="G49" s="35" t="str">
        <f>IF($B49="","",IFERROR(SUMIFS(tbLancamentoAntecipada[Qde Horas],tbLancamentoAntecipada[Funcionário],$B49,tbLancamentoAntecipada[Data],"&gt;="&amp;G$9,tbLancamentoAntecipada[Data],"&lt;"&amp;H$9),0))</f>
        <v/>
      </c>
      <c r="H49" s="35" t="str">
        <f>IF($B49="","",IFERROR(SUMIFS(tbLancamentoAntecipada[Qde Horas],tbLancamentoAntecipada[Funcionário],$B49,tbLancamentoAntecipada[Data],"&gt;="&amp;H$9,tbLancamentoAntecipada[Data],"&lt;"&amp;I$9),0))</f>
        <v/>
      </c>
      <c r="I49" s="35" t="str">
        <f>IF($B49="","",IFERROR(SUMIFS(tbLancamentoAntecipada[Qde Horas],tbLancamentoAntecipada[Funcionário],$B49,tbLancamentoAntecipada[Data],"&gt;="&amp;I$9,tbLancamentoAntecipada[Data],"&lt;"&amp;J$9),0))</f>
        <v/>
      </c>
      <c r="J49" s="35" t="str">
        <f>IF($B49="","",IFERROR(SUMIFS(tbLancamentoAntecipada[Qde Horas],tbLancamentoAntecipada[Funcionário],$B49,tbLancamentoAntecipada[Data],"&gt;="&amp;J$9,tbLancamentoAntecipada[Data],"&lt;"&amp;K$9),0))</f>
        <v/>
      </c>
      <c r="K49" s="35" t="str">
        <f>IF($B49="","",IFERROR(SUMIFS(tbLancamentoAntecipada[Qde Horas],tbLancamentoAntecipada[Funcionário],$B49,tbLancamentoAntecipada[Data],"&gt;="&amp;K$9,tbLancamentoAntecipada[Data],"&lt;"&amp;L$9),0))</f>
        <v/>
      </c>
      <c r="L49" s="35" t="str">
        <f>IF($B49="","",IFERROR(SUMIFS(tbLancamentoAntecipada[Qde Horas],tbLancamentoAntecipada[Funcionário],$B49,tbLancamentoAntecipada[Data],"&gt;="&amp;L$9,tbLancamentoAntecipada[Data],"&lt;"&amp;M$9),0))</f>
        <v/>
      </c>
      <c r="M49" s="35" t="str">
        <f>IF($B49="","",IFERROR(SUMIFS(tbLancamentoAntecipada[Qde Horas],tbLancamentoAntecipada[Funcionário],$B49,tbLancamentoAntecipada[Data],"&gt;="&amp;M$9,tbLancamentoAntecipada[Data],"&lt;"&amp;N$9),0))</f>
        <v/>
      </c>
      <c r="N49" s="35" t="str">
        <f>IF($B49="","",IFERROR(SUMIFS(tbLancamentoAntecipada[Qde Horas],tbLancamentoAntecipada[Funcionário],$B49,tbLancamentoAntecipada[Data],"&gt;="&amp;N$9,tbLancamentoAntecipada[Data],"&lt;"&amp;O$9),0))</f>
        <v/>
      </c>
      <c r="O49" s="36" t="str">
        <f t="shared" si="2"/>
        <v/>
      </c>
    </row>
    <row r="50" spans="1:15" ht="20.100000000000001" customHeight="1" x14ac:dyDescent="0.25">
      <c r="A50" s="23">
        <v>4</v>
      </c>
      <c r="B50" s="34" t="str">
        <f>IFERROR(INDEX(DinamicaAno!$O$2:$Q$101,MATCH(LARGE(DinamicaAno!$Q$2:$Q$101,ResAno!$A50),DinamicaAno!$Q$2:$Q$101,0),1),"")</f>
        <v/>
      </c>
      <c r="C50" s="35" t="str">
        <f>IF($B50="","",IFERROR(SUMIFS(tbLancamentoAntecipada[Qde Horas],tbLancamentoAntecipada[Funcionário],$B50,tbLancamentoAntecipada[Data],"&gt;="&amp;C$9,tbLancamentoAntecipada[Data],"&lt;"&amp;D$9),0))</f>
        <v/>
      </c>
      <c r="D50" s="35" t="str">
        <f>IF($B50="","",IFERROR(SUMIFS(tbLancamentoAntecipada[Qde Horas],tbLancamentoAntecipada[Funcionário],$B50,tbLancamentoAntecipada[Data],"&gt;="&amp;D$9,tbLancamentoAntecipada[Data],"&lt;"&amp;E$9),0))</f>
        <v/>
      </c>
      <c r="E50" s="35" t="str">
        <f>IF($B50="","",IFERROR(SUMIFS(tbLancamentoAntecipada[Qde Horas],tbLancamentoAntecipada[Funcionário],$B50,tbLancamentoAntecipada[Data],"&gt;="&amp;E$9,tbLancamentoAntecipada[Data],"&lt;"&amp;F$9),0))</f>
        <v/>
      </c>
      <c r="F50" s="35" t="str">
        <f>IF($B50="","",IFERROR(SUMIFS(tbLancamentoAntecipada[Qde Horas],tbLancamentoAntecipada[Funcionário],$B50,tbLancamentoAntecipada[Data],"&gt;="&amp;F$9,tbLancamentoAntecipada[Data],"&lt;"&amp;G$9),0))</f>
        <v/>
      </c>
      <c r="G50" s="35" t="str">
        <f>IF($B50="","",IFERROR(SUMIFS(tbLancamentoAntecipada[Qde Horas],tbLancamentoAntecipada[Funcionário],$B50,tbLancamentoAntecipada[Data],"&gt;="&amp;G$9,tbLancamentoAntecipada[Data],"&lt;"&amp;H$9),0))</f>
        <v/>
      </c>
      <c r="H50" s="35" t="str">
        <f>IF($B50="","",IFERROR(SUMIFS(tbLancamentoAntecipada[Qde Horas],tbLancamentoAntecipada[Funcionário],$B50,tbLancamentoAntecipada[Data],"&gt;="&amp;H$9,tbLancamentoAntecipada[Data],"&lt;"&amp;I$9),0))</f>
        <v/>
      </c>
      <c r="I50" s="35" t="str">
        <f>IF($B50="","",IFERROR(SUMIFS(tbLancamentoAntecipada[Qde Horas],tbLancamentoAntecipada[Funcionário],$B50,tbLancamentoAntecipada[Data],"&gt;="&amp;I$9,tbLancamentoAntecipada[Data],"&lt;"&amp;J$9),0))</f>
        <v/>
      </c>
      <c r="J50" s="35" t="str">
        <f>IF($B50="","",IFERROR(SUMIFS(tbLancamentoAntecipada[Qde Horas],tbLancamentoAntecipada[Funcionário],$B50,tbLancamentoAntecipada[Data],"&gt;="&amp;J$9,tbLancamentoAntecipada[Data],"&lt;"&amp;K$9),0))</f>
        <v/>
      </c>
      <c r="K50" s="35" t="str">
        <f>IF($B50="","",IFERROR(SUMIFS(tbLancamentoAntecipada[Qde Horas],tbLancamentoAntecipada[Funcionário],$B50,tbLancamentoAntecipada[Data],"&gt;="&amp;K$9,tbLancamentoAntecipada[Data],"&lt;"&amp;L$9),0))</f>
        <v/>
      </c>
      <c r="L50" s="35" t="str">
        <f>IF($B50="","",IFERROR(SUMIFS(tbLancamentoAntecipada[Qde Horas],tbLancamentoAntecipada[Funcionário],$B50,tbLancamentoAntecipada[Data],"&gt;="&amp;L$9,tbLancamentoAntecipada[Data],"&lt;"&amp;M$9),0))</f>
        <v/>
      </c>
      <c r="M50" s="35" t="str">
        <f>IF($B50="","",IFERROR(SUMIFS(tbLancamentoAntecipada[Qde Horas],tbLancamentoAntecipada[Funcionário],$B50,tbLancamentoAntecipada[Data],"&gt;="&amp;M$9,tbLancamentoAntecipada[Data],"&lt;"&amp;N$9),0))</f>
        <v/>
      </c>
      <c r="N50" s="35" t="str">
        <f>IF($B50="","",IFERROR(SUMIFS(tbLancamentoAntecipada[Qde Horas],tbLancamentoAntecipada[Funcionário],$B50,tbLancamentoAntecipada[Data],"&gt;="&amp;N$9,tbLancamentoAntecipada[Data],"&lt;"&amp;O$9),0))</f>
        <v/>
      </c>
      <c r="O50" s="36" t="str">
        <f t="shared" si="2"/>
        <v/>
      </c>
    </row>
    <row r="51" spans="1:15" ht="20.100000000000001" customHeight="1" x14ac:dyDescent="0.25">
      <c r="A51" s="23">
        <v>5</v>
      </c>
      <c r="B51" s="34" t="str">
        <f>IFERROR(INDEX(DinamicaAno!$O$2:$Q$101,MATCH(LARGE(DinamicaAno!$Q$2:$Q$101,ResAno!$A51),DinamicaAno!$Q$2:$Q$101,0),1),"")</f>
        <v/>
      </c>
      <c r="C51" s="35" t="str">
        <f>IF($B51="","",IFERROR(SUMIFS(tbLancamentoAntecipada[Qde Horas],tbLancamentoAntecipada[Funcionário],$B51,tbLancamentoAntecipada[Data],"&gt;="&amp;C$9,tbLancamentoAntecipada[Data],"&lt;"&amp;D$9),0))</f>
        <v/>
      </c>
      <c r="D51" s="35" t="str">
        <f>IF($B51="","",IFERROR(SUMIFS(tbLancamentoAntecipada[Qde Horas],tbLancamentoAntecipada[Funcionário],$B51,tbLancamentoAntecipada[Data],"&gt;="&amp;D$9,tbLancamentoAntecipada[Data],"&lt;"&amp;E$9),0))</f>
        <v/>
      </c>
      <c r="E51" s="35" t="str">
        <f>IF($B51="","",IFERROR(SUMIFS(tbLancamentoAntecipada[Qde Horas],tbLancamentoAntecipada[Funcionário],$B51,tbLancamentoAntecipada[Data],"&gt;="&amp;E$9,tbLancamentoAntecipada[Data],"&lt;"&amp;F$9),0))</f>
        <v/>
      </c>
      <c r="F51" s="35" t="str">
        <f>IF($B51="","",IFERROR(SUMIFS(tbLancamentoAntecipada[Qde Horas],tbLancamentoAntecipada[Funcionário],$B51,tbLancamentoAntecipada[Data],"&gt;="&amp;F$9,tbLancamentoAntecipada[Data],"&lt;"&amp;G$9),0))</f>
        <v/>
      </c>
      <c r="G51" s="35" t="str">
        <f>IF($B51="","",IFERROR(SUMIFS(tbLancamentoAntecipada[Qde Horas],tbLancamentoAntecipada[Funcionário],$B51,tbLancamentoAntecipada[Data],"&gt;="&amp;G$9,tbLancamentoAntecipada[Data],"&lt;"&amp;H$9),0))</f>
        <v/>
      </c>
      <c r="H51" s="35" t="str">
        <f>IF($B51="","",IFERROR(SUMIFS(tbLancamentoAntecipada[Qde Horas],tbLancamentoAntecipada[Funcionário],$B51,tbLancamentoAntecipada[Data],"&gt;="&amp;H$9,tbLancamentoAntecipada[Data],"&lt;"&amp;I$9),0))</f>
        <v/>
      </c>
      <c r="I51" s="35" t="str">
        <f>IF($B51="","",IFERROR(SUMIFS(tbLancamentoAntecipada[Qde Horas],tbLancamentoAntecipada[Funcionário],$B51,tbLancamentoAntecipada[Data],"&gt;="&amp;I$9,tbLancamentoAntecipada[Data],"&lt;"&amp;J$9),0))</f>
        <v/>
      </c>
      <c r="J51" s="35" t="str">
        <f>IF($B51="","",IFERROR(SUMIFS(tbLancamentoAntecipada[Qde Horas],tbLancamentoAntecipada[Funcionário],$B51,tbLancamentoAntecipada[Data],"&gt;="&amp;J$9,tbLancamentoAntecipada[Data],"&lt;"&amp;K$9),0))</f>
        <v/>
      </c>
      <c r="K51" s="35" t="str">
        <f>IF($B51="","",IFERROR(SUMIFS(tbLancamentoAntecipada[Qde Horas],tbLancamentoAntecipada[Funcionário],$B51,tbLancamentoAntecipada[Data],"&gt;="&amp;K$9,tbLancamentoAntecipada[Data],"&lt;"&amp;L$9),0))</f>
        <v/>
      </c>
      <c r="L51" s="35" t="str">
        <f>IF($B51="","",IFERROR(SUMIFS(tbLancamentoAntecipada[Qde Horas],tbLancamentoAntecipada[Funcionário],$B51,tbLancamentoAntecipada[Data],"&gt;="&amp;L$9,tbLancamentoAntecipada[Data],"&lt;"&amp;M$9),0))</f>
        <v/>
      </c>
      <c r="M51" s="35" t="str">
        <f>IF($B51="","",IFERROR(SUMIFS(tbLancamentoAntecipada[Qde Horas],tbLancamentoAntecipada[Funcionário],$B51,tbLancamentoAntecipada[Data],"&gt;="&amp;M$9,tbLancamentoAntecipada[Data],"&lt;"&amp;N$9),0))</f>
        <v/>
      </c>
      <c r="N51" s="35" t="str">
        <f>IF($B51="","",IFERROR(SUMIFS(tbLancamentoAntecipada[Qde Horas],tbLancamentoAntecipada[Funcionário],$B51,tbLancamentoAntecipada[Data],"&gt;="&amp;N$9,tbLancamentoAntecipada[Data],"&lt;"&amp;O$9),0))</f>
        <v/>
      </c>
      <c r="O51" s="36" t="str">
        <f t="shared" si="2"/>
        <v/>
      </c>
    </row>
    <row r="52" spans="1:15" ht="20.100000000000001" customHeight="1" x14ac:dyDescent="0.25">
      <c r="A52" s="23">
        <v>6</v>
      </c>
      <c r="B52" s="34" t="str">
        <f>IFERROR(INDEX(DinamicaAno!$O$2:$Q$101,MATCH(LARGE(DinamicaAno!$Q$2:$Q$101,ResAno!$A52),DinamicaAno!$Q$2:$Q$101,0),1),"")</f>
        <v/>
      </c>
      <c r="C52" s="35" t="str">
        <f>IF($B52="","",IFERROR(SUMIFS(tbLancamentoAntecipada[Qde Horas],tbLancamentoAntecipada[Funcionário],$B52,tbLancamentoAntecipada[Data],"&gt;="&amp;C$9,tbLancamentoAntecipada[Data],"&lt;"&amp;D$9),0))</f>
        <v/>
      </c>
      <c r="D52" s="35" t="str">
        <f>IF($B52="","",IFERROR(SUMIFS(tbLancamentoAntecipada[Qde Horas],tbLancamentoAntecipada[Funcionário],$B52,tbLancamentoAntecipada[Data],"&gt;="&amp;D$9,tbLancamentoAntecipada[Data],"&lt;"&amp;E$9),0))</f>
        <v/>
      </c>
      <c r="E52" s="35" t="str">
        <f>IF($B52="","",IFERROR(SUMIFS(tbLancamentoAntecipada[Qde Horas],tbLancamentoAntecipada[Funcionário],$B52,tbLancamentoAntecipada[Data],"&gt;="&amp;E$9,tbLancamentoAntecipada[Data],"&lt;"&amp;F$9),0))</f>
        <v/>
      </c>
      <c r="F52" s="35" t="str">
        <f>IF($B52="","",IFERROR(SUMIFS(tbLancamentoAntecipada[Qde Horas],tbLancamentoAntecipada[Funcionário],$B52,tbLancamentoAntecipada[Data],"&gt;="&amp;F$9,tbLancamentoAntecipada[Data],"&lt;"&amp;G$9),0))</f>
        <v/>
      </c>
      <c r="G52" s="35" t="str">
        <f>IF($B52="","",IFERROR(SUMIFS(tbLancamentoAntecipada[Qde Horas],tbLancamentoAntecipada[Funcionário],$B52,tbLancamentoAntecipada[Data],"&gt;="&amp;G$9,tbLancamentoAntecipada[Data],"&lt;"&amp;H$9),0))</f>
        <v/>
      </c>
      <c r="H52" s="35" t="str">
        <f>IF($B52="","",IFERROR(SUMIFS(tbLancamentoAntecipada[Qde Horas],tbLancamentoAntecipada[Funcionário],$B52,tbLancamentoAntecipada[Data],"&gt;="&amp;H$9,tbLancamentoAntecipada[Data],"&lt;"&amp;I$9),0))</f>
        <v/>
      </c>
      <c r="I52" s="35" t="str">
        <f>IF($B52="","",IFERROR(SUMIFS(tbLancamentoAntecipada[Qde Horas],tbLancamentoAntecipada[Funcionário],$B52,tbLancamentoAntecipada[Data],"&gt;="&amp;I$9,tbLancamentoAntecipada[Data],"&lt;"&amp;J$9),0))</f>
        <v/>
      </c>
      <c r="J52" s="35" t="str">
        <f>IF($B52="","",IFERROR(SUMIFS(tbLancamentoAntecipada[Qde Horas],tbLancamentoAntecipada[Funcionário],$B52,tbLancamentoAntecipada[Data],"&gt;="&amp;J$9,tbLancamentoAntecipada[Data],"&lt;"&amp;K$9),0))</f>
        <v/>
      </c>
      <c r="K52" s="35" t="str">
        <f>IF($B52="","",IFERROR(SUMIFS(tbLancamentoAntecipada[Qde Horas],tbLancamentoAntecipada[Funcionário],$B52,tbLancamentoAntecipada[Data],"&gt;="&amp;K$9,tbLancamentoAntecipada[Data],"&lt;"&amp;L$9),0))</f>
        <v/>
      </c>
      <c r="L52" s="35" t="str">
        <f>IF($B52="","",IFERROR(SUMIFS(tbLancamentoAntecipada[Qde Horas],tbLancamentoAntecipada[Funcionário],$B52,tbLancamentoAntecipada[Data],"&gt;="&amp;L$9,tbLancamentoAntecipada[Data],"&lt;"&amp;M$9),0))</f>
        <v/>
      </c>
      <c r="M52" s="35" t="str">
        <f>IF($B52="","",IFERROR(SUMIFS(tbLancamentoAntecipada[Qde Horas],tbLancamentoAntecipada[Funcionário],$B52,tbLancamentoAntecipada[Data],"&gt;="&amp;M$9,tbLancamentoAntecipada[Data],"&lt;"&amp;N$9),0))</f>
        <v/>
      </c>
      <c r="N52" s="35" t="str">
        <f>IF($B52="","",IFERROR(SUMIFS(tbLancamentoAntecipada[Qde Horas],tbLancamentoAntecipada[Funcionário],$B52,tbLancamentoAntecipada[Data],"&gt;="&amp;N$9,tbLancamentoAntecipada[Data],"&lt;"&amp;O$9),0))</f>
        <v/>
      </c>
      <c r="O52" s="36" t="str">
        <f t="shared" si="2"/>
        <v/>
      </c>
    </row>
    <row r="53" spans="1:15" ht="20.100000000000001" customHeight="1" x14ac:dyDescent="0.25">
      <c r="A53" s="23">
        <v>7</v>
      </c>
      <c r="B53" s="34" t="str">
        <f>IFERROR(INDEX(DinamicaAno!$O$2:$Q$101,MATCH(LARGE(DinamicaAno!$Q$2:$Q$101,ResAno!$A53),DinamicaAno!$Q$2:$Q$101,0),1),"")</f>
        <v/>
      </c>
      <c r="C53" s="35" t="str">
        <f>IF($B53="","",IFERROR(SUMIFS(tbLancamentoAntecipada[Qde Horas],tbLancamentoAntecipada[Funcionário],$B53,tbLancamentoAntecipada[Data],"&gt;="&amp;C$9,tbLancamentoAntecipada[Data],"&lt;"&amp;D$9),0))</f>
        <v/>
      </c>
      <c r="D53" s="35" t="str">
        <f>IF($B53="","",IFERROR(SUMIFS(tbLancamentoAntecipada[Qde Horas],tbLancamentoAntecipada[Funcionário],$B53,tbLancamentoAntecipada[Data],"&gt;="&amp;D$9,tbLancamentoAntecipada[Data],"&lt;"&amp;E$9),0))</f>
        <v/>
      </c>
      <c r="E53" s="35" t="str">
        <f>IF($B53="","",IFERROR(SUMIFS(tbLancamentoAntecipada[Qde Horas],tbLancamentoAntecipada[Funcionário],$B53,tbLancamentoAntecipada[Data],"&gt;="&amp;E$9,tbLancamentoAntecipada[Data],"&lt;"&amp;F$9),0))</f>
        <v/>
      </c>
      <c r="F53" s="35" t="str">
        <f>IF($B53="","",IFERROR(SUMIFS(tbLancamentoAntecipada[Qde Horas],tbLancamentoAntecipada[Funcionário],$B53,tbLancamentoAntecipada[Data],"&gt;="&amp;F$9,tbLancamentoAntecipada[Data],"&lt;"&amp;G$9),0))</f>
        <v/>
      </c>
      <c r="G53" s="35" t="str">
        <f>IF($B53="","",IFERROR(SUMIFS(tbLancamentoAntecipada[Qde Horas],tbLancamentoAntecipada[Funcionário],$B53,tbLancamentoAntecipada[Data],"&gt;="&amp;G$9,tbLancamentoAntecipada[Data],"&lt;"&amp;H$9),0))</f>
        <v/>
      </c>
      <c r="H53" s="35" t="str">
        <f>IF($B53="","",IFERROR(SUMIFS(tbLancamentoAntecipada[Qde Horas],tbLancamentoAntecipada[Funcionário],$B53,tbLancamentoAntecipada[Data],"&gt;="&amp;H$9,tbLancamentoAntecipada[Data],"&lt;"&amp;I$9),0))</f>
        <v/>
      </c>
      <c r="I53" s="35" t="str">
        <f>IF($B53="","",IFERROR(SUMIFS(tbLancamentoAntecipada[Qde Horas],tbLancamentoAntecipada[Funcionário],$B53,tbLancamentoAntecipada[Data],"&gt;="&amp;I$9,tbLancamentoAntecipada[Data],"&lt;"&amp;J$9),0))</f>
        <v/>
      </c>
      <c r="J53" s="35" t="str">
        <f>IF($B53="","",IFERROR(SUMIFS(tbLancamentoAntecipada[Qde Horas],tbLancamentoAntecipada[Funcionário],$B53,tbLancamentoAntecipada[Data],"&gt;="&amp;J$9,tbLancamentoAntecipada[Data],"&lt;"&amp;K$9),0))</f>
        <v/>
      </c>
      <c r="K53" s="35" t="str">
        <f>IF($B53="","",IFERROR(SUMIFS(tbLancamentoAntecipada[Qde Horas],tbLancamentoAntecipada[Funcionário],$B53,tbLancamentoAntecipada[Data],"&gt;="&amp;K$9,tbLancamentoAntecipada[Data],"&lt;"&amp;L$9),0))</f>
        <v/>
      </c>
      <c r="L53" s="35" t="str">
        <f>IF($B53="","",IFERROR(SUMIFS(tbLancamentoAntecipada[Qde Horas],tbLancamentoAntecipada[Funcionário],$B53,tbLancamentoAntecipada[Data],"&gt;="&amp;L$9,tbLancamentoAntecipada[Data],"&lt;"&amp;M$9),0))</f>
        <v/>
      </c>
      <c r="M53" s="35" t="str">
        <f>IF($B53="","",IFERROR(SUMIFS(tbLancamentoAntecipada[Qde Horas],tbLancamentoAntecipada[Funcionário],$B53,tbLancamentoAntecipada[Data],"&gt;="&amp;M$9,tbLancamentoAntecipada[Data],"&lt;"&amp;N$9),0))</f>
        <v/>
      </c>
      <c r="N53" s="35" t="str">
        <f>IF($B53="","",IFERROR(SUMIFS(tbLancamentoAntecipada[Qde Horas],tbLancamentoAntecipada[Funcionário],$B53,tbLancamentoAntecipada[Data],"&gt;="&amp;N$9,tbLancamentoAntecipada[Data],"&lt;"&amp;O$9),0))</f>
        <v/>
      </c>
      <c r="O53" s="36" t="str">
        <f t="shared" si="2"/>
        <v/>
      </c>
    </row>
    <row r="54" spans="1:15" ht="20.100000000000001" customHeight="1" x14ac:dyDescent="0.25">
      <c r="A54" s="23">
        <v>8</v>
      </c>
      <c r="B54" s="34" t="str">
        <f>IFERROR(INDEX(DinamicaAno!$O$2:$Q$101,MATCH(LARGE(DinamicaAno!$Q$2:$Q$101,ResAno!$A54),DinamicaAno!$Q$2:$Q$101,0),1),"")</f>
        <v/>
      </c>
      <c r="C54" s="35" t="str">
        <f>IF($B54="","",IFERROR(SUMIFS(tbLancamentoAntecipada[Qde Horas],tbLancamentoAntecipada[Funcionário],$B54,tbLancamentoAntecipada[Data],"&gt;="&amp;C$9,tbLancamentoAntecipada[Data],"&lt;"&amp;D$9),0))</f>
        <v/>
      </c>
      <c r="D54" s="35" t="str">
        <f>IF($B54="","",IFERROR(SUMIFS(tbLancamentoAntecipada[Qde Horas],tbLancamentoAntecipada[Funcionário],$B54,tbLancamentoAntecipada[Data],"&gt;="&amp;D$9,tbLancamentoAntecipada[Data],"&lt;"&amp;E$9),0))</f>
        <v/>
      </c>
      <c r="E54" s="35" t="str">
        <f>IF($B54="","",IFERROR(SUMIFS(tbLancamentoAntecipada[Qde Horas],tbLancamentoAntecipada[Funcionário],$B54,tbLancamentoAntecipada[Data],"&gt;="&amp;E$9,tbLancamentoAntecipada[Data],"&lt;"&amp;F$9),0))</f>
        <v/>
      </c>
      <c r="F54" s="35" t="str">
        <f>IF($B54="","",IFERROR(SUMIFS(tbLancamentoAntecipada[Qde Horas],tbLancamentoAntecipada[Funcionário],$B54,tbLancamentoAntecipada[Data],"&gt;="&amp;F$9,tbLancamentoAntecipada[Data],"&lt;"&amp;G$9),0))</f>
        <v/>
      </c>
      <c r="G54" s="35" t="str">
        <f>IF($B54="","",IFERROR(SUMIFS(tbLancamentoAntecipada[Qde Horas],tbLancamentoAntecipada[Funcionário],$B54,tbLancamentoAntecipada[Data],"&gt;="&amp;G$9,tbLancamentoAntecipada[Data],"&lt;"&amp;H$9),0))</f>
        <v/>
      </c>
      <c r="H54" s="35" t="str">
        <f>IF($B54="","",IFERROR(SUMIFS(tbLancamentoAntecipada[Qde Horas],tbLancamentoAntecipada[Funcionário],$B54,tbLancamentoAntecipada[Data],"&gt;="&amp;H$9,tbLancamentoAntecipada[Data],"&lt;"&amp;I$9),0))</f>
        <v/>
      </c>
      <c r="I54" s="35" t="str">
        <f>IF($B54="","",IFERROR(SUMIFS(tbLancamentoAntecipada[Qde Horas],tbLancamentoAntecipada[Funcionário],$B54,tbLancamentoAntecipada[Data],"&gt;="&amp;I$9,tbLancamentoAntecipada[Data],"&lt;"&amp;J$9),0))</f>
        <v/>
      </c>
      <c r="J54" s="35" t="str">
        <f>IF($B54="","",IFERROR(SUMIFS(tbLancamentoAntecipada[Qde Horas],tbLancamentoAntecipada[Funcionário],$B54,tbLancamentoAntecipada[Data],"&gt;="&amp;J$9,tbLancamentoAntecipada[Data],"&lt;"&amp;K$9),0))</f>
        <v/>
      </c>
      <c r="K54" s="35" t="str">
        <f>IF($B54="","",IFERROR(SUMIFS(tbLancamentoAntecipada[Qde Horas],tbLancamentoAntecipada[Funcionário],$B54,tbLancamentoAntecipada[Data],"&gt;="&amp;K$9,tbLancamentoAntecipada[Data],"&lt;"&amp;L$9),0))</f>
        <v/>
      </c>
      <c r="L54" s="35" t="str">
        <f>IF($B54="","",IFERROR(SUMIFS(tbLancamentoAntecipada[Qde Horas],tbLancamentoAntecipada[Funcionário],$B54,tbLancamentoAntecipada[Data],"&gt;="&amp;L$9,tbLancamentoAntecipada[Data],"&lt;"&amp;M$9),0))</f>
        <v/>
      </c>
      <c r="M54" s="35" t="str">
        <f>IF($B54="","",IFERROR(SUMIFS(tbLancamentoAntecipada[Qde Horas],tbLancamentoAntecipada[Funcionário],$B54,tbLancamentoAntecipada[Data],"&gt;="&amp;M$9,tbLancamentoAntecipada[Data],"&lt;"&amp;N$9),0))</f>
        <v/>
      </c>
      <c r="N54" s="35" t="str">
        <f>IF($B54="","",IFERROR(SUMIFS(tbLancamentoAntecipada[Qde Horas],tbLancamentoAntecipada[Funcionário],$B54,tbLancamentoAntecipada[Data],"&gt;="&amp;N$9,tbLancamentoAntecipada[Data],"&lt;"&amp;O$9),0))</f>
        <v/>
      </c>
      <c r="O54" s="36" t="str">
        <f t="shared" si="2"/>
        <v/>
      </c>
    </row>
    <row r="55" spans="1:15" ht="20.100000000000001" customHeight="1" x14ac:dyDescent="0.25">
      <c r="A55" s="23">
        <v>9</v>
      </c>
      <c r="B55" s="34" t="str">
        <f>IFERROR(INDEX(DinamicaAno!$O$2:$Q$101,MATCH(LARGE(DinamicaAno!$Q$2:$Q$101,ResAno!$A55),DinamicaAno!$Q$2:$Q$101,0),1),"")</f>
        <v/>
      </c>
      <c r="C55" s="35" t="str">
        <f>IF($B55="","",IFERROR(SUMIFS(tbLancamentoAntecipada[Qde Horas],tbLancamentoAntecipada[Funcionário],$B55,tbLancamentoAntecipada[Data],"&gt;="&amp;C$9,tbLancamentoAntecipada[Data],"&lt;"&amp;D$9),0))</f>
        <v/>
      </c>
      <c r="D55" s="35" t="str">
        <f>IF($B55="","",IFERROR(SUMIFS(tbLancamentoAntecipada[Qde Horas],tbLancamentoAntecipada[Funcionário],$B55,tbLancamentoAntecipada[Data],"&gt;="&amp;D$9,tbLancamentoAntecipada[Data],"&lt;"&amp;E$9),0))</f>
        <v/>
      </c>
      <c r="E55" s="35" t="str">
        <f>IF($B55="","",IFERROR(SUMIFS(tbLancamentoAntecipada[Qde Horas],tbLancamentoAntecipada[Funcionário],$B55,tbLancamentoAntecipada[Data],"&gt;="&amp;E$9,tbLancamentoAntecipada[Data],"&lt;"&amp;F$9),0))</f>
        <v/>
      </c>
      <c r="F55" s="35" t="str">
        <f>IF($B55="","",IFERROR(SUMIFS(tbLancamentoAntecipada[Qde Horas],tbLancamentoAntecipada[Funcionário],$B55,tbLancamentoAntecipada[Data],"&gt;="&amp;F$9,tbLancamentoAntecipada[Data],"&lt;"&amp;G$9),0))</f>
        <v/>
      </c>
      <c r="G55" s="35" t="str">
        <f>IF($B55="","",IFERROR(SUMIFS(tbLancamentoAntecipada[Qde Horas],tbLancamentoAntecipada[Funcionário],$B55,tbLancamentoAntecipada[Data],"&gt;="&amp;G$9,tbLancamentoAntecipada[Data],"&lt;"&amp;H$9),0))</f>
        <v/>
      </c>
      <c r="H55" s="35" t="str">
        <f>IF($B55="","",IFERROR(SUMIFS(tbLancamentoAntecipada[Qde Horas],tbLancamentoAntecipada[Funcionário],$B55,tbLancamentoAntecipada[Data],"&gt;="&amp;H$9,tbLancamentoAntecipada[Data],"&lt;"&amp;I$9),0))</f>
        <v/>
      </c>
      <c r="I55" s="35" t="str">
        <f>IF($B55="","",IFERROR(SUMIFS(tbLancamentoAntecipada[Qde Horas],tbLancamentoAntecipada[Funcionário],$B55,tbLancamentoAntecipada[Data],"&gt;="&amp;I$9,tbLancamentoAntecipada[Data],"&lt;"&amp;J$9),0))</f>
        <v/>
      </c>
      <c r="J55" s="35" t="str">
        <f>IF($B55="","",IFERROR(SUMIFS(tbLancamentoAntecipada[Qde Horas],tbLancamentoAntecipada[Funcionário],$B55,tbLancamentoAntecipada[Data],"&gt;="&amp;J$9,tbLancamentoAntecipada[Data],"&lt;"&amp;K$9),0))</f>
        <v/>
      </c>
      <c r="K55" s="35" t="str">
        <f>IF($B55="","",IFERROR(SUMIFS(tbLancamentoAntecipada[Qde Horas],tbLancamentoAntecipada[Funcionário],$B55,tbLancamentoAntecipada[Data],"&gt;="&amp;K$9,tbLancamentoAntecipada[Data],"&lt;"&amp;L$9),0))</f>
        <v/>
      </c>
      <c r="L55" s="35" t="str">
        <f>IF($B55="","",IFERROR(SUMIFS(tbLancamentoAntecipada[Qde Horas],tbLancamentoAntecipada[Funcionário],$B55,tbLancamentoAntecipada[Data],"&gt;="&amp;L$9,tbLancamentoAntecipada[Data],"&lt;"&amp;M$9),0))</f>
        <v/>
      </c>
      <c r="M55" s="35" t="str">
        <f>IF($B55="","",IFERROR(SUMIFS(tbLancamentoAntecipada[Qde Horas],tbLancamentoAntecipada[Funcionário],$B55,tbLancamentoAntecipada[Data],"&gt;="&amp;M$9,tbLancamentoAntecipada[Data],"&lt;"&amp;N$9),0))</f>
        <v/>
      </c>
      <c r="N55" s="35" t="str">
        <f>IF($B55="","",IFERROR(SUMIFS(tbLancamentoAntecipada[Qde Horas],tbLancamentoAntecipada[Funcionário],$B55,tbLancamentoAntecipada[Data],"&gt;="&amp;N$9,tbLancamentoAntecipada[Data],"&lt;"&amp;O$9),0))</f>
        <v/>
      </c>
      <c r="O55" s="36" t="str">
        <f t="shared" si="2"/>
        <v/>
      </c>
    </row>
    <row r="56" spans="1:15" ht="20.100000000000001" customHeight="1" x14ac:dyDescent="0.25">
      <c r="A56" s="23">
        <v>10</v>
      </c>
      <c r="B56" s="34" t="str">
        <f>IFERROR(INDEX(DinamicaAno!$O$2:$Q$101,MATCH(LARGE(DinamicaAno!$Q$2:$Q$101,ResAno!$A56),DinamicaAno!$Q$2:$Q$101,0),1),"")</f>
        <v/>
      </c>
      <c r="C56" s="35" t="str">
        <f>IF($B56="","",IFERROR(SUMIFS(tbLancamentoAntecipada[Qde Horas],tbLancamentoAntecipada[Funcionário],$B56,tbLancamentoAntecipada[Data],"&gt;="&amp;C$9,tbLancamentoAntecipada[Data],"&lt;"&amp;D$9),0))</f>
        <v/>
      </c>
      <c r="D56" s="35" t="str">
        <f>IF($B56="","",IFERROR(SUMIFS(tbLancamentoAntecipada[Qde Horas],tbLancamentoAntecipada[Funcionário],$B56,tbLancamentoAntecipada[Data],"&gt;="&amp;D$9,tbLancamentoAntecipada[Data],"&lt;"&amp;E$9),0))</f>
        <v/>
      </c>
      <c r="E56" s="35" t="str">
        <f>IF($B56="","",IFERROR(SUMIFS(tbLancamentoAntecipada[Qde Horas],tbLancamentoAntecipada[Funcionário],$B56,tbLancamentoAntecipada[Data],"&gt;="&amp;E$9,tbLancamentoAntecipada[Data],"&lt;"&amp;F$9),0))</f>
        <v/>
      </c>
      <c r="F56" s="35" t="str">
        <f>IF($B56="","",IFERROR(SUMIFS(tbLancamentoAntecipada[Qde Horas],tbLancamentoAntecipada[Funcionário],$B56,tbLancamentoAntecipada[Data],"&gt;="&amp;F$9,tbLancamentoAntecipada[Data],"&lt;"&amp;G$9),0))</f>
        <v/>
      </c>
      <c r="G56" s="35" t="str">
        <f>IF($B56="","",IFERROR(SUMIFS(tbLancamentoAntecipada[Qde Horas],tbLancamentoAntecipada[Funcionário],$B56,tbLancamentoAntecipada[Data],"&gt;="&amp;G$9,tbLancamentoAntecipada[Data],"&lt;"&amp;H$9),0))</f>
        <v/>
      </c>
      <c r="H56" s="35" t="str">
        <f>IF($B56="","",IFERROR(SUMIFS(tbLancamentoAntecipada[Qde Horas],tbLancamentoAntecipada[Funcionário],$B56,tbLancamentoAntecipada[Data],"&gt;="&amp;H$9,tbLancamentoAntecipada[Data],"&lt;"&amp;I$9),0))</f>
        <v/>
      </c>
      <c r="I56" s="35" t="str">
        <f>IF($B56="","",IFERROR(SUMIFS(tbLancamentoAntecipada[Qde Horas],tbLancamentoAntecipada[Funcionário],$B56,tbLancamentoAntecipada[Data],"&gt;="&amp;I$9,tbLancamentoAntecipada[Data],"&lt;"&amp;J$9),0))</f>
        <v/>
      </c>
      <c r="J56" s="35" t="str">
        <f>IF($B56="","",IFERROR(SUMIFS(tbLancamentoAntecipada[Qde Horas],tbLancamentoAntecipada[Funcionário],$B56,tbLancamentoAntecipada[Data],"&gt;="&amp;J$9,tbLancamentoAntecipada[Data],"&lt;"&amp;K$9),0))</f>
        <v/>
      </c>
      <c r="K56" s="35" t="str">
        <f>IF($B56="","",IFERROR(SUMIFS(tbLancamentoAntecipada[Qde Horas],tbLancamentoAntecipada[Funcionário],$B56,tbLancamentoAntecipada[Data],"&gt;="&amp;K$9,tbLancamentoAntecipada[Data],"&lt;"&amp;L$9),0))</f>
        <v/>
      </c>
      <c r="L56" s="35" t="str">
        <f>IF($B56="","",IFERROR(SUMIFS(tbLancamentoAntecipada[Qde Horas],tbLancamentoAntecipada[Funcionário],$B56,tbLancamentoAntecipada[Data],"&gt;="&amp;L$9,tbLancamentoAntecipada[Data],"&lt;"&amp;M$9),0))</f>
        <v/>
      </c>
      <c r="M56" s="35" t="str">
        <f>IF($B56="","",IFERROR(SUMIFS(tbLancamentoAntecipada[Qde Horas],tbLancamentoAntecipada[Funcionário],$B56,tbLancamentoAntecipada[Data],"&gt;="&amp;M$9,tbLancamentoAntecipada[Data],"&lt;"&amp;N$9),0))</f>
        <v/>
      </c>
      <c r="N56" s="35" t="str">
        <f>IF($B56="","",IFERROR(SUMIFS(tbLancamentoAntecipada[Qde Horas],tbLancamentoAntecipada[Funcionário],$B56,tbLancamentoAntecipada[Data],"&gt;="&amp;N$9,tbLancamentoAntecipada[Data],"&lt;"&amp;O$9),0))</f>
        <v/>
      </c>
      <c r="O56" s="36" t="str">
        <f t="shared" si="2"/>
        <v/>
      </c>
    </row>
    <row r="57" spans="1:15" ht="20.100000000000001" customHeight="1" x14ac:dyDescent="0.25">
      <c r="A57" s="23">
        <v>11</v>
      </c>
      <c r="B57" s="34" t="str">
        <f>IFERROR(INDEX(DinamicaAno!$O$2:$Q$101,MATCH(LARGE(DinamicaAno!$Q$2:$Q$101,ResAno!$A57),DinamicaAno!$Q$2:$Q$101,0),1),"")</f>
        <v/>
      </c>
      <c r="C57" s="35" t="str">
        <f>IF($B57="","",IFERROR(SUMIFS(tbLancamentoAntecipada[Qde Horas],tbLancamentoAntecipada[Funcionário],$B57,tbLancamentoAntecipada[Data],"&gt;="&amp;C$9,tbLancamentoAntecipada[Data],"&lt;"&amp;D$9),0))</f>
        <v/>
      </c>
      <c r="D57" s="35" t="str">
        <f>IF($B57="","",IFERROR(SUMIFS(tbLancamentoAntecipada[Qde Horas],tbLancamentoAntecipada[Funcionário],$B57,tbLancamentoAntecipada[Data],"&gt;="&amp;D$9,tbLancamentoAntecipada[Data],"&lt;"&amp;E$9),0))</f>
        <v/>
      </c>
      <c r="E57" s="35" t="str">
        <f>IF($B57="","",IFERROR(SUMIFS(tbLancamentoAntecipada[Qde Horas],tbLancamentoAntecipada[Funcionário],$B57,tbLancamentoAntecipada[Data],"&gt;="&amp;E$9,tbLancamentoAntecipada[Data],"&lt;"&amp;F$9),0))</f>
        <v/>
      </c>
      <c r="F57" s="35" t="str">
        <f>IF($B57="","",IFERROR(SUMIFS(tbLancamentoAntecipada[Qde Horas],tbLancamentoAntecipada[Funcionário],$B57,tbLancamentoAntecipada[Data],"&gt;="&amp;F$9,tbLancamentoAntecipada[Data],"&lt;"&amp;G$9),0))</f>
        <v/>
      </c>
      <c r="G57" s="35" t="str">
        <f>IF($B57="","",IFERROR(SUMIFS(tbLancamentoAntecipada[Qde Horas],tbLancamentoAntecipada[Funcionário],$B57,tbLancamentoAntecipada[Data],"&gt;="&amp;G$9,tbLancamentoAntecipada[Data],"&lt;"&amp;H$9),0))</f>
        <v/>
      </c>
      <c r="H57" s="35" t="str">
        <f>IF($B57="","",IFERROR(SUMIFS(tbLancamentoAntecipada[Qde Horas],tbLancamentoAntecipada[Funcionário],$B57,tbLancamentoAntecipada[Data],"&gt;="&amp;H$9,tbLancamentoAntecipada[Data],"&lt;"&amp;I$9),0))</f>
        <v/>
      </c>
      <c r="I57" s="35" t="str">
        <f>IF($B57="","",IFERROR(SUMIFS(tbLancamentoAntecipada[Qde Horas],tbLancamentoAntecipada[Funcionário],$B57,tbLancamentoAntecipada[Data],"&gt;="&amp;I$9,tbLancamentoAntecipada[Data],"&lt;"&amp;J$9),0))</f>
        <v/>
      </c>
      <c r="J57" s="35" t="str">
        <f>IF($B57="","",IFERROR(SUMIFS(tbLancamentoAntecipada[Qde Horas],tbLancamentoAntecipada[Funcionário],$B57,tbLancamentoAntecipada[Data],"&gt;="&amp;J$9,tbLancamentoAntecipada[Data],"&lt;"&amp;K$9),0))</f>
        <v/>
      </c>
      <c r="K57" s="35" t="str">
        <f>IF($B57="","",IFERROR(SUMIFS(tbLancamentoAntecipada[Qde Horas],tbLancamentoAntecipada[Funcionário],$B57,tbLancamentoAntecipada[Data],"&gt;="&amp;K$9,tbLancamentoAntecipada[Data],"&lt;"&amp;L$9),0))</f>
        <v/>
      </c>
      <c r="L57" s="35" t="str">
        <f>IF($B57="","",IFERROR(SUMIFS(tbLancamentoAntecipada[Qde Horas],tbLancamentoAntecipada[Funcionário],$B57,tbLancamentoAntecipada[Data],"&gt;="&amp;L$9,tbLancamentoAntecipada[Data],"&lt;"&amp;M$9),0))</f>
        <v/>
      </c>
      <c r="M57" s="35" t="str">
        <f>IF($B57="","",IFERROR(SUMIFS(tbLancamentoAntecipada[Qde Horas],tbLancamentoAntecipada[Funcionário],$B57,tbLancamentoAntecipada[Data],"&gt;="&amp;M$9,tbLancamentoAntecipada[Data],"&lt;"&amp;N$9),0))</f>
        <v/>
      </c>
      <c r="N57" s="35" t="str">
        <f>IF($B57="","",IFERROR(SUMIFS(tbLancamentoAntecipada[Qde Horas],tbLancamentoAntecipada[Funcionário],$B57,tbLancamentoAntecipada[Data],"&gt;="&amp;N$9,tbLancamentoAntecipada[Data],"&lt;"&amp;O$9),0))</f>
        <v/>
      </c>
      <c r="O57" s="36" t="str">
        <f t="shared" si="2"/>
        <v/>
      </c>
    </row>
    <row r="58" spans="1:15" ht="20.100000000000001" customHeight="1" x14ac:dyDescent="0.25">
      <c r="A58" s="23">
        <v>12</v>
      </c>
      <c r="B58" s="34" t="str">
        <f>IFERROR(INDEX(DinamicaAno!$O$2:$Q$101,MATCH(LARGE(DinamicaAno!$Q$2:$Q$101,ResAno!$A58),DinamicaAno!$Q$2:$Q$101,0),1),"")</f>
        <v/>
      </c>
      <c r="C58" s="35" t="str">
        <f>IF($B58="","",IFERROR(SUMIFS(tbLancamentoAntecipada[Qde Horas],tbLancamentoAntecipada[Funcionário],$B58,tbLancamentoAntecipada[Data],"&gt;="&amp;C$9,tbLancamentoAntecipada[Data],"&lt;"&amp;D$9),0))</f>
        <v/>
      </c>
      <c r="D58" s="35" t="str">
        <f>IF($B58="","",IFERROR(SUMIFS(tbLancamentoAntecipada[Qde Horas],tbLancamentoAntecipada[Funcionário],$B58,tbLancamentoAntecipada[Data],"&gt;="&amp;D$9,tbLancamentoAntecipada[Data],"&lt;"&amp;E$9),0))</f>
        <v/>
      </c>
      <c r="E58" s="35" t="str">
        <f>IF($B58="","",IFERROR(SUMIFS(tbLancamentoAntecipada[Qde Horas],tbLancamentoAntecipada[Funcionário],$B58,tbLancamentoAntecipada[Data],"&gt;="&amp;E$9,tbLancamentoAntecipada[Data],"&lt;"&amp;F$9),0))</f>
        <v/>
      </c>
      <c r="F58" s="35" t="str">
        <f>IF($B58="","",IFERROR(SUMIFS(tbLancamentoAntecipada[Qde Horas],tbLancamentoAntecipada[Funcionário],$B58,tbLancamentoAntecipada[Data],"&gt;="&amp;F$9,tbLancamentoAntecipada[Data],"&lt;"&amp;G$9),0))</f>
        <v/>
      </c>
      <c r="G58" s="35" t="str">
        <f>IF($B58="","",IFERROR(SUMIFS(tbLancamentoAntecipada[Qde Horas],tbLancamentoAntecipada[Funcionário],$B58,tbLancamentoAntecipada[Data],"&gt;="&amp;G$9,tbLancamentoAntecipada[Data],"&lt;"&amp;H$9),0))</f>
        <v/>
      </c>
      <c r="H58" s="35" t="str">
        <f>IF($B58="","",IFERROR(SUMIFS(tbLancamentoAntecipada[Qde Horas],tbLancamentoAntecipada[Funcionário],$B58,tbLancamentoAntecipada[Data],"&gt;="&amp;H$9,tbLancamentoAntecipada[Data],"&lt;"&amp;I$9),0))</f>
        <v/>
      </c>
      <c r="I58" s="35" t="str">
        <f>IF($B58="","",IFERROR(SUMIFS(tbLancamentoAntecipada[Qde Horas],tbLancamentoAntecipada[Funcionário],$B58,tbLancamentoAntecipada[Data],"&gt;="&amp;I$9,tbLancamentoAntecipada[Data],"&lt;"&amp;J$9),0))</f>
        <v/>
      </c>
      <c r="J58" s="35" t="str">
        <f>IF($B58="","",IFERROR(SUMIFS(tbLancamentoAntecipada[Qde Horas],tbLancamentoAntecipada[Funcionário],$B58,tbLancamentoAntecipada[Data],"&gt;="&amp;J$9,tbLancamentoAntecipada[Data],"&lt;"&amp;K$9),0))</f>
        <v/>
      </c>
      <c r="K58" s="35" t="str">
        <f>IF($B58="","",IFERROR(SUMIFS(tbLancamentoAntecipada[Qde Horas],tbLancamentoAntecipada[Funcionário],$B58,tbLancamentoAntecipada[Data],"&gt;="&amp;K$9,tbLancamentoAntecipada[Data],"&lt;"&amp;L$9),0))</f>
        <v/>
      </c>
      <c r="L58" s="35" t="str">
        <f>IF($B58="","",IFERROR(SUMIFS(tbLancamentoAntecipada[Qde Horas],tbLancamentoAntecipada[Funcionário],$B58,tbLancamentoAntecipada[Data],"&gt;="&amp;L$9,tbLancamentoAntecipada[Data],"&lt;"&amp;M$9),0))</f>
        <v/>
      </c>
      <c r="M58" s="35" t="str">
        <f>IF($B58="","",IFERROR(SUMIFS(tbLancamentoAntecipada[Qde Horas],tbLancamentoAntecipada[Funcionário],$B58,tbLancamentoAntecipada[Data],"&gt;="&amp;M$9,tbLancamentoAntecipada[Data],"&lt;"&amp;N$9),0))</f>
        <v/>
      </c>
      <c r="N58" s="35" t="str">
        <f>IF($B58="","",IFERROR(SUMIFS(tbLancamentoAntecipada[Qde Horas],tbLancamentoAntecipada[Funcionário],$B58,tbLancamentoAntecipada[Data],"&gt;="&amp;N$9,tbLancamentoAntecipada[Data],"&lt;"&amp;O$9),0))</f>
        <v/>
      </c>
      <c r="O58" s="36" t="str">
        <f t="shared" si="2"/>
        <v/>
      </c>
    </row>
    <row r="59" spans="1:15" ht="20.100000000000001" customHeight="1" x14ac:dyDescent="0.25">
      <c r="A59" s="23">
        <v>13</v>
      </c>
      <c r="B59" s="34" t="str">
        <f>IFERROR(INDEX(DinamicaAno!$O$2:$Q$101,MATCH(LARGE(DinamicaAno!$Q$2:$Q$101,ResAno!$A59),DinamicaAno!$Q$2:$Q$101,0),1),"")</f>
        <v/>
      </c>
      <c r="C59" s="35" t="str">
        <f>IF($B59="","",IFERROR(SUMIFS(tbLancamentoAntecipada[Qde Horas],tbLancamentoAntecipada[Funcionário],$B59,tbLancamentoAntecipada[Data],"&gt;="&amp;C$9,tbLancamentoAntecipada[Data],"&lt;"&amp;D$9),0))</f>
        <v/>
      </c>
      <c r="D59" s="35" t="str">
        <f>IF($B59="","",IFERROR(SUMIFS(tbLancamentoAntecipada[Qde Horas],tbLancamentoAntecipada[Funcionário],$B59,tbLancamentoAntecipada[Data],"&gt;="&amp;D$9,tbLancamentoAntecipada[Data],"&lt;"&amp;E$9),0))</f>
        <v/>
      </c>
      <c r="E59" s="35" t="str">
        <f>IF($B59="","",IFERROR(SUMIFS(tbLancamentoAntecipada[Qde Horas],tbLancamentoAntecipada[Funcionário],$B59,tbLancamentoAntecipada[Data],"&gt;="&amp;E$9,tbLancamentoAntecipada[Data],"&lt;"&amp;F$9),0))</f>
        <v/>
      </c>
      <c r="F59" s="35" t="str">
        <f>IF($B59="","",IFERROR(SUMIFS(tbLancamentoAntecipada[Qde Horas],tbLancamentoAntecipada[Funcionário],$B59,tbLancamentoAntecipada[Data],"&gt;="&amp;F$9,tbLancamentoAntecipada[Data],"&lt;"&amp;G$9),0))</f>
        <v/>
      </c>
      <c r="G59" s="35" t="str">
        <f>IF($B59="","",IFERROR(SUMIFS(tbLancamentoAntecipada[Qde Horas],tbLancamentoAntecipada[Funcionário],$B59,tbLancamentoAntecipada[Data],"&gt;="&amp;G$9,tbLancamentoAntecipada[Data],"&lt;"&amp;H$9),0))</f>
        <v/>
      </c>
      <c r="H59" s="35" t="str">
        <f>IF($B59="","",IFERROR(SUMIFS(tbLancamentoAntecipada[Qde Horas],tbLancamentoAntecipada[Funcionário],$B59,tbLancamentoAntecipada[Data],"&gt;="&amp;H$9,tbLancamentoAntecipada[Data],"&lt;"&amp;I$9),0))</f>
        <v/>
      </c>
      <c r="I59" s="35" t="str">
        <f>IF($B59="","",IFERROR(SUMIFS(tbLancamentoAntecipada[Qde Horas],tbLancamentoAntecipada[Funcionário],$B59,tbLancamentoAntecipada[Data],"&gt;="&amp;I$9,tbLancamentoAntecipada[Data],"&lt;"&amp;J$9),0))</f>
        <v/>
      </c>
      <c r="J59" s="35" t="str">
        <f>IF($B59="","",IFERROR(SUMIFS(tbLancamentoAntecipada[Qde Horas],tbLancamentoAntecipada[Funcionário],$B59,tbLancamentoAntecipada[Data],"&gt;="&amp;J$9,tbLancamentoAntecipada[Data],"&lt;"&amp;K$9),0))</f>
        <v/>
      </c>
      <c r="K59" s="35" t="str">
        <f>IF($B59="","",IFERROR(SUMIFS(tbLancamentoAntecipada[Qde Horas],tbLancamentoAntecipada[Funcionário],$B59,tbLancamentoAntecipada[Data],"&gt;="&amp;K$9,tbLancamentoAntecipada[Data],"&lt;"&amp;L$9),0))</f>
        <v/>
      </c>
      <c r="L59" s="35" t="str">
        <f>IF($B59="","",IFERROR(SUMIFS(tbLancamentoAntecipada[Qde Horas],tbLancamentoAntecipada[Funcionário],$B59,tbLancamentoAntecipada[Data],"&gt;="&amp;L$9,tbLancamentoAntecipada[Data],"&lt;"&amp;M$9),0))</f>
        <v/>
      </c>
      <c r="M59" s="35" t="str">
        <f>IF($B59="","",IFERROR(SUMIFS(tbLancamentoAntecipada[Qde Horas],tbLancamentoAntecipada[Funcionário],$B59,tbLancamentoAntecipada[Data],"&gt;="&amp;M$9,tbLancamentoAntecipada[Data],"&lt;"&amp;N$9),0))</f>
        <v/>
      </c>
      <c r="N59" s="35" t="str">
        <f>IF($B59="","",IFERROR(SUMIFS(tbLancamentoAntecipada[Qde Horas],tbLancamentoAntecipada[Funcionário],$B59,tbLancamentoAntecipada[Data],"&gt;="&amp;N$9,tbLancamentoAntecipada[Data],"&lt;"&amp;O$9),0))</f>
        <v/>
      </c>
      <c r="O59" s="36" t="str">
        <f t="shared" si="2"/>
        <v/>
      </c>
    </row>
    <row r="60" spans="1:15" ht="20.100000000000001" customHeight="1" x14ac:dyDescent="0.25">
      <c r="A60" s="23">
        <v>14</v>
      </c>
      <c r="B60" s="34" t="str">
        <f>IFERROR(INDEX(DinamicaAno!$O$2:$Q$101,MATCH(LARGE(DinamicaAno!$Q$2:$Q$101,ResAno!$A60),DinamicaAno!$Q$2:$Q$101,0),1),"")</f>
        <v/>
      </c>
      <c r="C60" s="35" t="str">
        <f>IF($B60="","",IFERROR(SUMIFS(tbLancamentoAntecipada[Qde Horas],tbLancamentoAntecipada[Funcionário],$B60,tbLancamentoAntecipada[Data],"&gt;="&amp;C$9,tbLancamentoAntecipada[Data],"&lt;"&amp;D$9),0))</f>
        <v/>
      </c>
      <c r="D60" s="35" t="str">
        <f>IF($B60="","",IFERROR(SUMIFS(tbLancamentoAntecipada[Qde Horas],tbLancamentoAntecipada[Funcionário],$B60,tbLancamentoAntecipada[Data],"&gt;="&amp;D$9,tbLancamentoAntecipada[Data],"&lt;"&amp;E$9),0))</f>
        <v/>
      </c>
      <c r="E60" s="35" t="str">
        <f>IF($B60="","",IFERROR(SUMIFS(tbLancamentoAntecipada[Qde Horas],tbLancamentoAntecipada[Funcionário],$B60,tbLancamentoAntecipada[Data],"&gt;="&amp;E$9,tbLancamentoAntecipada[Data],"&lt;"&amp;F$9),0))</f>
        <v/>
      </c>
      <c r="F60" s="35" t="str">
        <f>IF($B60="","",IFERROR(SUMIFS(tbLancamentoAntecipada[Qde Horas],tbLancamentoAntecipada[Funcionário],$B60,tbLancamentoAntecipada[Data],"&gt;="&amp;F$9,tbLancamentoAntecipada[Data],"&lt;"&amp;G$9),0))</f>
        <v/>
      </c>
      <c r="G60" s="35" t="str">
        <f>IF($B60="","",IFERROR(SUMIFS(tbLancamentoAntecipada[Qde Horas],tbLancamentoAntecipada[Funcionário],$B60,tbLancamentoAntecipada[Data],"&gt;="&amp;G$9,tbLancamentoAntecipada[Data],"&lt;"&amp;H$9),0))</f>
        <v/>
      </c>
      <c r="H60" s="35" t="str">
        <f>IF($B60="","",IFERROR(SUMIFS(tbLancamentoAntecipada[Qde Horas],tbLancamentoAntecipada[Funcionário],$B60,tbLancamentoAntecipada[Data],"&gt;="&amp;H$9,tbLancamentoAntecipada[Data],"&lt;"&amp;I$9),0))</f>
        <v/>
      </c>
      <c r="I60" s="35" t="str">
        <f>IF($B60="","",IFERROR(SUMIFS(tbLancamentoAntecipada[Qde Horas],tbLancamentoAntecipada[Funcionário],$B60,tbLancamentoAntecipada[Data],"&gt;="&amp;I$9,tbLancamentoAntecipada[Data],"&lt;"&amp;J$9),0))</f>
        <v/>
      </c>
      <c r="J60" s="35" t="str">
        <f>IF($B60="","",IFERROR(SUMIFS(tbLancamentoAntecipada[Qde Horas],tbLancamentoAntecipada[Funcionário],$B60,tbLancamentoAntecipada[Data],"&gt;="&amp;J$9,tbLancamentoAntecipada[Data],"&lt;"&amp;K$9),0))</f>
        <v/>
      </c>
      <c r="K60" s="35" t="str">
        <f>IF($B60="","",IFERROR(SUMIFS(tbLancamentoAntecipada[Qde Horas],tbLancamentoAntecipada[Funcionário],$B60,tbLancamentoAntecipada[Data],"&gt;="&amp;K$9,tbLancamentoAntecipada[Data],"&lt;"&amp;L$9),0))</f>
        <v/>
      </c>
      <c r="L60" s="35" t="str">
        <f>IF($B60="","",IFERROR(SUMIFS(tbLancamentoAntecipada[Qde Horas],tbLancamentoAntecipada[Funcionário],$B60,tbLancamentoAntecipada[Data],"&gt;="&amp;L$9,tbLancamentoAntecipada[Data],"&lt;"&amp;M$9),0))</f>
        <v/>
      </c>
      <c r="M60" s="35" t="str">
        <f>IF($B60="","",IFERROR(SUMIFS(tbLancamentoAntecipada[Qde Horas],tbLancamentoAntecipada[Funcionário],$B60,tbLancamentoAntecipada[Data],"&gt;="&amp;M$9,tbLancamentoAntecipada[Data],"&lt;"&amp;N$9),0))</f>
        <v/>
      </c>
      <c r="N60" s="35" t="str">
        <f>IF($B60="","",IFERROR(SUMIFS(tbLancamentoAntecipada[Qde Horas],tbLancamentoAntecipada[Funcionário],$B60,tbLancamentoAntecipada[Data],"&gt;="&amp;N$9,tbLancamentoAntecipada[Data],"&lt;"&amp;O$9),0))</f>
        <v/>
      </c>
      <c r="O60" s="36" t="str">
        <f t="shared" si="2"/>
        <v/>
      </c>
    </row>
    <row r="61" spans="1:15" ht="20.100000000000001" customHeight="1" x14ac:dyDescent="0.25">
      <c r="A61" s="23">
        <v>15</v>
      </c>
      <c r="B61" s="34" t="str">
        <f>IFERROR(INDEX(DinamicaAno!$O$2:$Q$101,MATCH(LARGE(DinamicaAno!$Q$2:$Q$101,ResAno!$A61),DinamicaAno!$Q$2:$Q$101,0),1),"")</f>
        <v/>
      </c>
      <c r="C61" s="35" t="str">
        <f>IF($B61="","",IFERROR(SUMIFS(tbLancamentoAntecipada[Qde Horas],tbLancamentoAntecipada[Funcionário],$B61,tbLancamentoAntecipada[Data],"&gt;="&amp;C$9,tbLancamentoAntecipada[Data],"&lt;"&amp;D$9),0))</f>
        <v/>
      </c>
      <c r="D61" s="35" t="str">
        <f>IF($B61="","",IFERROR(SUMIFS(tbLancamentoAntecipada[Qde Horas],tbLancamentoAntecipada[Funcionário],$B61,tbLancamentoAntecipada[Data],"&gt;="&amp;D$9,tbLancamentoAntecipada[Data],"&lt;"&amp;E$9),0))</f>
        <v/>
      </c>
      <c r="E61" s="35" t="str">
        <f>IF($B61="","",IFERROR(SUMIFS(tbLancamentoAntecipada[Qde Horas],tbLancamentoAntecipada[Funcionário],$B61,tbLancamentoAntecipada[Data],"&gt;="&amp;E$9,tbLancamentoAntecipada[Data],"&lt;"&amp;F$9),0))</f>
        <v/>
      </c>
      <c r="F61" s="35" t="str">
        <f>IF($B61="","",IFERROR(SUMIFS(tbLancamentoAntecipada[Qde Horas],tbLancamentoAntecipada[Funcionário],$B61,tbLancamentoAntecipada[Data],"&gt;="&amp;F$9,tbLancamentoAntecipada[Data],"&lt;"&amp;G$9),0))</f>
        <v/>
      </c>
      <c r="G61" s="35" t="str">
        <f>IF($B61="","",IFERROR(SUMIFS(tbLancamentoAntecipada[Qde Horas],tbLancamentoAntecipada[Funcionário],$B61,tbLancamentoAntecipada[Data],"&gt;="&amp;G$9,tbLancamentoAntecipada[Data],"&lt;"&amp;H$9),0))</f>
        <v/>
      </c>
      <c r="H61" s="35" t="str">
        <f>IF($B61="","",IFERROR(SUMIFS(tbLancamentoAntecipada[Qde Horas],tbLancamentoAntecipada[Funcionário],$B61,tbLancamentoAntecipada[Data],"&gt;="&amp;H$9,tbLancamentoAntecipada[Data],"&lt;"&amp;I$9),0))</f>
        <v/>
      </c>
      <c r="I61" s="35" t="str">
        <f>IF($B61="","",IFERROR(SUMIFS(tbLancamentoAntecipada[Qde Horas],tbLancamentoAntecipada[Funcionário],$B61,tbLancamentoAntecipada[Data],"&gt;="&amp;I$9,tbLancamentoAntecipada[Data],"&lt;"&amp;J$9),0))</f>
        <v/>
      </c>
      <c r="J61" s="35" t="str">
        <f>IF($B61="","",IFERROR(SUMIFS(tbLancamentoAntecipada[Qde Horas],tbLancamentoAntecipada[Funcionário],$B61,tbLancamentoAntecipada[Data],"&gt;="&amp;J$9,tbLancamentoAntecipada[Data],"&lt;"&amp;K$9),0))</f>
        <v/>
      </c>
      <c r="K61" s="35" t="str">
        <f>IF($B61="","",IFERROR(SUMIFS(tbLancamentoAntecipada[Qde Horas],tbLancamentoAntecipada[Funcionário],$B61,tbLancamentoAntecipada[Data],"&gt;="&amp;K$9,tbLancamentoAntecipada[Data],"&lt;"&amp;L$9),0))</f>
        <v/>
      </c>
      <c r="L61" s="35" t="str">
        <f>IF($B61="","",IFERROR(SUMIFS(tbLancamentoAntecipada[Qde Horas],tbLancamentoAntecipada[Funcionário],$B61,tbLancamentoAntecipada[Data],"&gt;="&amp;L$9,tbLancamentoAntecipada[Data],"&lt;"&amp;M$9),0))</f>
        <v/>
      </c>
      <c r="M61" s="35" t="str">
        <f>IF($B61="","",IFERROR(SUMIFS(tbLancamentoAntecipada[Qde Horas],tbLancamentoAntecipada[Funcionário],$B61,tbLancamentoAntecipada[Data],"&gt;="&amp;M$9,tbLancamentoAntecipada[Data],"&lt;"&amp;N$9),0))</f>
        <v/>
      </c>
      <c r="N61" s="35" t="str">
        <f>IF($B61="","",IFERROR(SUMIFS(tbLancamentoAntecipada[Qde Horas],tbLancamentoAntecipada[Funcionário],$B61,tbLancamentoAntecipada[Data],"&gt;="&amp;N$9,tbLancamentoAntecipada[Data],"&lt;"&amp;O$9),0))</f>
        <v/>
      </c>
      <c r="O61" s="36" t="str">
        <f t="shared" si="2"/>
        <v/>
      </c>
    </row>
    <row r="62" spans="1:15" ht="15" customHeight="1" x14ac:dyDescent="0.25"/>
    <row r="63" spans="1:15" ht="20.100000000000001" customHeight="1" x14ac:dyDescent="0.25">
      <c r="B63" s="28" t="str">
        <f>"Os 15 postos de serviço com mais faltas em "&amp;$C$6</f>
        <v>Os 15 postos de serviço com mais faltas em 2023</v>
      </c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</row>
    <row r="64" spans="1:15" ht="20.100000000000001" customHeight="1" x14ac:dyDescent="0.25">
      <c r="B64" s="32" t="s">
        <v>4</v>
      </c>
      <c r="C64" s="33" t="s">
        <v>33</v>
      </c>
      <c r="D64" s="33" t="s">
        <v>34</v>
      </c>
      <c r="E64" s="33" t="s">
        <v>35</v>
      </c>
      <c r="F64" s="33" t="s">
        <v>36</v>
      </c>
      <c r="G64" s="33" t="s">
        <v>37</v>
      </c>
      <c r="H64" s="33" t="s">
        <v>38</v>
      </c>
      <c r="I64" s="33" t="s">
        <v>39</v>
      </c>
      <c r="J64" s="33" t="s">
        <v>40</v>
      </c>
      <c r="K64" s="33" t="s">
        <v>41</v>
      </c>
      <c r="L64" s="33" t="s">
        <v>42</v>
      </c>
      <c r="M64" s="33" t="s">
        <v>43</v>
      </c>
      <c r="N64" s="33" t="s">
        <v>44</v>
      </c>
      <c r="O64" s="33" t="s">
        <v>45</v>
      </c>
    </row>
    <row r="65" spans="1:15" ht="20.100000000000001" customHeight="1" x14ac:dyDescent="0.25">
      <c r="A65" s="23">
        <v>1</v>
      </c>
      <c r="B65" s="34" t="str">
        <f>IFERROR(INDEX(DinamicaAno!$S$2:$U$101,MATCH(LARGE(DinamicaAno!$U$2:$U$101,ResAno!$A65),DinamicaAno!$U$2:$U$101,0),1),"")</f>
        <v>Empresa de Teste AS</v>
      </c>
      <c r="C65" s="35">
        <f>IF($B65="","",IFERROR(COUNTIFS(tbLancamentoFaltas[Posto de Serviço],$B65,tbLancamentoFaltas[Data],"&gt;="&amp;C$9,tbLancamentoFaltas[Data],"&lt;"&amp;D$9),0))</f>
        <v>0</v>
      </c>
      <c r="D65" s="35">
        <f>IF($B65="","",IFERROR(COUNTIFS(tbLancamentoFaltas[Posto de Serviço],$B65,tbLancamentoFaltas[Data],"&gt;="&amp;D$9,tbLancamentoFaltas[Data],"&lt;"&amp;E$9),0))</f>
        <v>0</v>
      </c>
      <c r="E65" s="35">
        <f>IF($B65="","",IFERROR(COUNTIFS(tbLancamentoFaltas[Posto de Serviço],$B65,tbLancamentoFaltas[Data],"&gt;="&amp;E$9,tbLancamentoFaltas[Data],"&lt;"&amp;F$9),0))</f>
        <v>0</v>
      </c>
      <c r="F65" s="35">
        <f>IF($B65="","",IFERROR(COUNTIFS(tbLancamentoFaltas[Posto de Serviço],$B65,tbLancamentoFaltas[Data],"&gt;="&amp;F$9,tbLancamentoFaltas[Data],"&lt;"&amp;G$9),0))</f>
        <v>0</v>
      </c>
      <c r="G65" s="35">
        <f>IF($B65="","",IFERROR(COUNTIFS(tbLancamentoFaltas[Posto de Serviço],$B65,tbLancamentoFaltas[Data],"&gt;="&amp;G$9,tbLancamentoFaltas[Data],"&lt;"&amp;H$9),0))</f>
        <v>1</v>
      </c>
      <c r="H65" s="35">
        <f>IF($B65="","",IFERROR(COUNTIFS(tbLancamentoFaltas[Posto de Serviço],$B65,tbLancamentoFaltas[Data],"&gt;="&amp;H$9,tbLancamentoFaltas[Data],"&lt;"&amp;I$9),0))</f>
        <v>0</v>
      </c>
      <c r="I65" s="35">
        <f>IF($B65="","",IFERROR(COUNTIFS(tbLancamentoFaltas[Posto de Serviço],$B65,tbLancamentoFaltas[Data],"&gt;="&amp;I$9,tbLancamentoFaltas[Data],"&lt;"&amp;J$9),0))</f>
        <v>0</v>
      </c>
      <c r="J65" s="35">
        <f>IF($B65="","",IFERROR(COUNTIFS(tbLancamentoFaltas[Posto de Serviço],$B65,tbLancamentoFaltas[Data],"&gt;="&amp;J$9,tbLancamentoFaltas[Data],"&lt;"&amp;K$9),0))</f>
        <v>0</v>
      </c>
      <c r="K65" s="35">
        <f>IF($B65="","",IFERROR(COUNTIFS(tbLancamentoFaltas[Posto de Serviço],$B65,tbLancamentoFaltas[Data],"&gt;="&amp;K$9,tbLancamentoFaltas[Data],"&lt;"&amp;L$9),0))</f>
        <v>0</v>
      </c>
      <c r="L65" s="35">
        <f>IF($B65="","",IFERROR(COUNTIFS(tbLancamentoFaltas[Posto de Serviço],$B65,tbLancamentoFaltas[Data],"&gt;="&amp;L$9,tbLancamentoFaltas[Data],"&lt;"&amp;M$9),0))</f>
        <v>0</v>
      </c>
      <c r="M65" s="35">
        <f>IF($B65="","",IFERROR(COUNTIFS(tbLancamentoFaltas[Posto de Serviço],$B65,tbLancamentoFaltas[Data],"&gt;="&amp;M$9,tbLancamentoFaltas[Data],"&lt;"&amp;N$9),0))</f>
        <v>0</v>
      </c>
      <c r="N65" s="35">
        <f>IF($B65="","",IFERROR(COUNTIFS(tbLancamentoFaltas[Posto de Serviço],$B65,tbLancamentoFaltas[Data],"&gt;="&amp;N$9,tbLancamentoFaltas[Data],"&lt;"&amp;O$9),0))</f>
        <v>0</v>
      </c>
      <c r="O65" s="36">
        <f>IF($B65="","",SUM(C65:N65))</f>
        <v>1</v>
      </c>
    </row>
    <row r="66" spans="1:15" ht="20.100000000000001" customHeight="1" x14ac:dyDescent="0.25">
      <c r="A66" s="23">
        <v>2</v>
      </c>
      <c r="B66" s="34" t="str">
        <f>IFERROR(INDEX(DinamicaAno!$S$2:$U$101,MATCH(LARGE(DinamicaAno!$U$2:$U$101,ResAno!$A66),DinamicaAno!$U$2:$U$101,0),1),"")</f>
        <v/>
      </c>
      <c r="C66" s="35" t="str">
        <f>IF($B66="","",IFERROR(COUNTIFS(tbLancamentoFaltas[Posto de Serviço],$B66,tbLancamentoFaltas[Data],"&gt;="&amp;C$9,tbLancamentoFaltas[Data],"&lt;"&amp;D$9),0))</f>
        <v/>
      </c>
      <c r="D66" s="35" t="str">
        <f>IF($B66="","",IFERROR(COUNTIFS(tbLancamentoFaltas[Posto de Serviço],$B66,tbLancamentoFaltas[Data],"&gt;="&amp;D$9,tbLancamentoFaltas[Data],"&lt;"&amp;E$9),0))</f>
        <v/>
      </c>
      <c r="E66" s="35" t="str">
        <f>IF($B66="","",IFERROR(COUNTIFS(tbLancamentoFaltas[Posto de Serviço],$B66,tbLancamentoFaltas[Data],"&gt;="&amp;E$9,tbLancamentoFaltas[Data],"&lt;"&amp;F$9),0))</f>
        <v/>
      </c>
      <c r="F66" s="35" t="str">
        <f>IF($B66="","",IFERROR(COUNTIFS(tbLancamentoFaltas[Posto de Serviço],$B66,tbLancamentoFaltas[Data],"&gt;="&amp;F$9,tbLancamentoFaltas[Data],"&lt;"&amp;G$9),0))</f>
        <v/>
      </c>
      <c r="G66" s="35" t="str">
        <f>IF($B66="","",IFERROR(COUNTIFS(tbLancamentoFaltas[Posto de Serviço],$B66,tbLancamentoFaltas[Data],"&gt;="&amp;G$9,tbLancamentoFaltas[Data],"&lt;"&amp;H$9),0))</f>
        <v/>
      </c>
      <c r="H66" s="35" t="str">
        <f>IF($B66="","",IFERROR(COUNTIFS(tbLancamentoFaltas[Posto de Serviço],$B66,tbLancamentoFaltas[Data],"&gt;="&amp;H$9,tbLancamentoFaltas[Data],"&lt;"&amp;I$9),0))</f>
        <v/>
      </c>
      <c r="I66" s="35" t="str">
        <f>IF($B66="","",IFERROR(COUNTIFS(tbLancamentoFaltas[Posto de Serviço],$B66,tbLancamentoFaltas[Data],"&gt;="&amp;I$9,tbLancamentoFaltas[Data],"&lt;"&amp;J$9),0))</f>
        <v/>
      </c>
      <c r="J66" s="35" t="str">
        <f>IF($B66="","",IFERROR(COUNTIFS(tbLancamentoFaltas[Posto de Serviço],$B66,tbLancamentoFaltas[Data],"&gt;="&amp;J$9,tbLancamentoFaltas[Data],"&lt;"&amp;K$9),0))</f>
        <v/>
      </c>
      <c r="K66" s="35" t="str">
        <f>IF($B66="","",IFERROR(COUNTIFS(tbLancamentoFaltas[Posto de Serviço],$B66,tbLancamentoFaltas[Data],"&gt;="&amp;K$9,tbLancamentoFaltas[Data],"&lt;"&amp;L$9),0))</f>
        <v/>
      </c>
      <c r="L66" s="35" t="str">
        <f>IF($B66="","",IFERROR(COUNTIFS(tbLancamentoFaltas[Posto de Serviço],$B66,tbLancamentoFaltas[Data],"&gt;="&amp;L$9,tbLancamentoFaltas[Data],"&lt;"&amp;M$9),0))</f>
        <v/>
      </c>
      <c r="M66" s="35" t="str">
        <f>IF($B66="","",IFERROR(COUNTIFS(tbLancamentoFaltas[Posto de Serviço],$B66,tbLancamentoFaltas[Data],"&gt;="&amp;M$9,tbLancamentoFaltas[Data],"&lt;"&amp;N$9),0))</f>
        <v/>
      </c>
      <c r="N66" s="35" t="str">
        <f>IF($B66="","",IFERROR(COUNTIFS(tbLancamentoFaltas[Posto de Serviço],$B66,tbLancamentoFaltas[Data],"&gt;="&amp;N$9,tbLancamentoFaltas[Data],"&lt;"&amp;O$9),0))</f>
        <v/>
      </c>
      <c r="O66" s="36" t="str">
        <f t="shared" ref="O66:O79" si="3">IF($B66="","",SUM(C66:N66))</f>
        <v/>
      </c>
    </row>
    <row r="67" spans="1:15" ht="20.100000000000001" customHeight="1" x14ac:dyDescent="0.25">
      <c r="A67" s="23">
        <v>3</v>
      </c>
      <c r="B67" s="34" t="str">
        <f>IFERROR(INDEX(DinamicaAno!$S$2:$U$101,MATCH(LARGE(DinamicaAno!$U$2:$U$101,ResAno!$A67),DinamicaAno!$U$2:$U$101,0),1),"")</f>
        <v/>
      </c>
      <c r="C67" s="35" t="str">
        <f>IF($B67="","",IFERROR(COUNTIFS(tbLancamentoFaltas[Posto de Serviço],$B67,tbLancamentoFaltas[Data],"&gt;="&amp;C$9,tbLancamentoFaltas[Data],"&lt;"&amp;D$9),0))</f>
        <v/>
      </c>
      <c r="D67" s="35" t="str">
        <f>IF($B67="","",IFERROR(COUNTIFS(tbLancamentoFaltas[Posto de Serviço],$B67,tbLancamentoFaltas[Data],"&gt;="&amp;D$9,tbLancamentoFaltas[Data],"&lt;"&amp;E$9),0))</f>
        <v/>
      </c>
      <c r="E67" s="35" t="str">
        <f>IF($B67="","",IFERROR(COUNTIFS(tbLancamentoFaltas[Posto de Serviço],$B67,tbLancamentoFaltas[Data],"&gt;="&amp;E$9,tbLancamentoFaltas[Data],"&lt;"&amp;F$9),0))</f>
        <v/>
      </c>
      <c r="F67" s="35" t="str">
        <f>IF($B67="","",IFERROR(COUNTIFS(tbLancamentoFaltas[Posto de Serviço],$B67,tbLancamentoFaltas[Data],"&gt;="&amp;F$9,tbLancamentoFaltas[Data],"&lt;"&amp;G$9),0))</f>
        <v/>
      </c>
      <c r="G67" s="35" t="str">
        <f>IF($B67="","",IFERROR(COUNTIFS(tbLancamentoFaltas[Posto de Serviço],$B67,tbLancamentoFaltas[Data],"&gt;="&amp;G$9,tbLancamentoFaltas[Data],"&lt;"&amp;H$9),0))</f>
        <v/>
      </c>
      <c r="H67" s="35" t="str">
        <f>IF($B67="","",IFERROR(COUNTIFS(tbLancamentoFaltas[Posto de Serviço],$B67,tbLancamentoFaltas[Data],"&gt;="&amp;H$9,tbLancamentoFaltas[Data],"&lt;"&amp;I$9),0))</f>
        <v/>
      </c>
      <c r="I67" s="35" t="str">
        <f>IF($B67="","",IFERROR(COUNTIFS(tbLancamentoFaltas[Posto de Serviço],$B67,tbLancamentoFaltas[Data],"&gt;="&amp;I$9,tbLancamentoFaltas[Data],"&lt;"&amp;J$9),0))</f>
        <v/>
      </c>
      <c r="J67" s="35" t="str">
        <f>IF($B67="","",IFERROR(COUNTIFS(tbLancamentoFaltas[Posto de Serviço],$B67,tbLancamentoFaltas[Data],"&gt;="&amp;J$9,tbLancamentoFaltas[Data],"&lt;"&amp;K$9),0))</f>
        <v/>
      </c>
      <c r="K67" s="35" t="str">
        <f>IF($B67="","",IFERROR(COUNTIFS(tbLancamentoFaltas[Posto de Serviço],$B67,tbLancamentoFaltas[Data],"&gt;="&amp;K$9,tbLancamentoFaltas[Data],"&lt;"&amp;L$9),0))</f>
        <v/>
      </c>
      <c r="L67" s="35" t="str">
        <f>IF($B67="","",IFERROR(COUNTIFS(tbLancamentoFaltas[Posto de Serviço],$B67,tbLancamentoFaltas[Data],"&gt;="&amp;L$9,tbLancamentoFaltas[Data],"&lt;"&amp;M$9),0))</f>
        <v/>
      </c>
      <c r="M67" s="35" t="str">
        <f>IF($B67="","",IFERROR(COUNTIFS(tbLancamentoFaltas[Posto de Serviço],$B67,tbLancamentoFaltas[Data],"&gt;="&amp;M$9,tbLancamentoFaltas[Data],"&lt;"&amp;N$9),0))</f>
        <v/>
      </c>
      <c r="N67" s="35" t="str">
        <f>IF($B67="","",IFERROR(COUNTIFS(tbLancamentoFaltas[Posto de Serviço],$B67,tbLancamentoFaltas[Data],"&gt;="&amp;N$9,tbLancamentoFaltas[Data],"&lt;"&amp;O$9),0))</f>
        <v/>
      </c>
      <c r="O67" s="36" t="str">
        <f t="shared" si="3"/>
        <v/>
      </c>
    </row>
    <row r="68" spans="1:15" ht="20.100000000000001" customHeight="1" x14ac:dyDescent="0.25">
      <c r="A68" s="23">
        <v>4</v>
      </c>
      <c r="B68" s="34" t="str">
        <f>IFERROR(INDEX(DinamicaAno!$S$2:$U$101,MATCH(LARGE(DinamicaAno!$U$2:$U$101,ResAno!$A68),DinamicaAno!$U$2:$U$101,0),1),"")</f>
        <v/>
      </c>
      <c r="C68" s="35" t="str">
        <f>IF($B68="","",IFERROR(COUNTIFS(tbLancamentoFaltas[Posto de Serviço],$B68,tbLancamentoFaltas[Data],"&gt;="&amp;C$9,tbLancamentoFaltas[Data],"&lt;"&amp;D$9),0))</f>
        <v/>
      </c>
      <c r="D68" s="35" t="str">
        <f>IF($B68="","",IFERROR(COUNTIFS(tbLancamentoFaltas[Posto de Serviço],$B68,tbLancamentoFaltas[Data],"&gt;="&amp;D$9,tbLancamentoFaltas[Data],"&lt;"&amp;E$9),0))</f>
        <v/>
      </c>
      <c r="E68" s="35" t="str">
        <f>IF($B68="","",IFERROR(COUNTIFS(tbLancamentoFaltas[Posto de Serviço],$B68,tbLancamentoFaltas[Data],"&gt;="&amp;E$9,tbLancamentoFaltas[Data],"&lt;"&amp;F$9),0))</f>
        <v/>
      </c>
      <c r="F68" s="35" t="str">
        <f>IF($B68="","",IFERROR(COUNTIFS(tbLancamentoFaltas[Posto de Serviço],$B68,tbLancamentoFaltas[Data],"&gt;="&amp;F$9,tbLancamentoFaltas[Data],"&lt;"&amp;G$9),0))</f>
        <v/>
      </c>
      <c r="G68" s="35" t="str">
        <f>IF($B68="","",IFERROR(COUNTIFS(tbLancamentoFaltas[Posto de Serviço],$B68,tbLancamentoFaltas[Data],"&gt;="&amp;G$9,tbLancamentoFaltas[Data],"&lt;"&amp;H$9),0))</f>
        <v/>
      </c>
      <c r="H68" s="35" t="str">
        <f>IF($B68="","",IFERROR(COUNTIFS(tbLancamentoFaltas[Posto de Serviço],$B68,tbLancamentoFaltas[Data],"&gt;="&amp;H$9,tbLancamentoFaltas[Data],"&lt;"&amp;I$9),0))</f>
        <v/>
      </c>
      <c r="I68" s="35" t="str">
        <f>IF($B68="","",IFERROR(COUNTIFS(tbLancamentoFaltas[Posto de Serviço],$B68,tbLancamentoFaltas[Data],"&gt;="&amp;I$9,tbLancamentoFaltas[Data],"&lt;"&amp;J$9),0))</f>
        <v/>
      </c>
      <c r="J68" s="35" t="str">
        <f>IF($B68="","",IFERROR(COUNTIFS(tbLancamentoFaltas[Posto de Serviço],$B68,tbLancamentoFaltas[Data],"&gt;="&amp;J$9,tbLancamentoFaltas[Data],"&lt;"&amp;K$9),0))</f>
        <v/>
      </c>
      <c r="K68" s="35" t="str">
        <f>IF($B68="","",IFERROR(COUNTIFS(tbLancamentoFaltas[Posto de Serviço],$B68,tbLancamentoFaltas[Data],"&gt;="&amp;K$9,tbLancamentoFaltas[Data],"&lt;"&amp;L$9),0))</f>
        <v/>
      </c>
      <c r="L68" s="35" t="str">
        <f>IF($B68="","",IFERROR(COUNTIFS(tbLancamentoFaltas[Posto de Serviço],$B68,tbLancamentoFaltas[Data],"&gt;="&amp;L$9,tbLancamentoFaltas[Data],"&lt;"&amp;M$9),0))</f>
        <v/>
      </c>
      <c r="M68" s="35" t="str">
        <f>IF($B68="","",IFERROR(COUNTIFS(tbLancamentoFaltas[Posto de Serviço],$B68,tbLancamentoFaltas[Data],"&gt;="&amp;M$9,tbLancamentoFaltas[Data],"&lt;"&amp;N$9),0))</f>
        <v/>
      </c>
      <c r="N68" s="35" t="str">
        <f>IF($B68="","",IFERROR(COUNTIFS(tbLancamentoFaltas[Posto de Serviço],$B68,tbLancamentoFaltas[Data],"&gt;="&amp;N$9,tbLancamentoFaltas[Data],"&lt;"&amp;O$9),0))</f>
        <v/>
      </c>
      <c r="O68" s="36" t="str">
        <f t="shared" si="3"/>
        <v/>
      </c>
    </row>
    <row r="69" spans="1:15" ht="20.100000000000001" customHeight="1" x14ac:dyDescent="0.25">
      <c r="A69" s="23">
        <v>5</v>
      </c>
      <c r="B69" s="34" t="str">
        <f>IFERROR(INDEX(DinamicaAno!$S$2:$U$101,MATCH(LARGE(DinamicaAno!$U$2:$U$101,ResAno!$A69),DinamicaAno!$U$2:$U$101,0),1),"")</f>
        <v/>
      </c>
      <c r="C69" s="35" t="str">
        <f>IF($B69="","",IFERROR(COUNTIFS(tbLancamentoFaltas[Posto de Serviço],$B69,tbLancamentoFaltas[Data],"&gt;="&amp;C$9,tbLancamentoFaltas[Data],"&lt;"&amp;D$9),0))</f>
        <v/>
      </c>
      <c r="D69" s="35" t="str">
        <f>IF($B69="","",IFERROR(COUNTIFS(tbLancamentoFaltas[Posto de Serviço],$B69,tbLancamentoFaltas[Data],"&gt;="&amp;D$9,tbLancamentoFaltas[Data],"&lt;"&amp;E$9),0))</f>
        <v/>
      </c>
      <c r="E69" s="35" t="str">
        <f>IF($B69="","",IFERROR(COUNTIFS(tbLancamentoFaltas[Posto de Serviço],$B69,tbLancamentoFaltas[Data],"&gt;="&amp;E$9,tbLancamentoFaltas[Data],"&lt;"&amp;F$9),0))</f>
        <v/>
      </c>
      <c r="F69" s="35" t="str">
        <f>IF($B69="","",IFERROR(COUNTIFS(tbLancamentoFaltas[Posto de Serviço],$B69,tbLancamentoFaltas[Data],"&gt;="&amp;F$9,tbLancamentoFaltas[Data],"&lt;"&amp;G$9),0))</f>
        <v/>
      </c>
      <c r="G69" s="35" t="str">
        <f>IF($B69="","",IFERROR(COUNTIFS(tbLancamentoFaltas[Posto de Serviço],$B69,tbLancamentoFaltas[Data],"&gt;="&amp;G$9,tbLancamentoFaltas[Data],"&lt;"&amp;H$9),0))</f>
        <v/>
      </c>
      <c r="H69" s="35" t="str">
        <f>IF($B69="","",IFERROR(COUNTIFS(tbLancamentoFaltas[Posto de Serviço],$B69,tbLancamentoFaltas[Data],"&gt;="&amp;H$9,tbLancamentoFaltas[Data],"&lt;"&amp;I$9),0))</f>
        <v/>
      </c>
      <c r="I69" s="35" t="str">
        <f>IF($B69="","",IFERROR(COUNTIFS(tbLancamentoFaltas[Posto de Serviço],$B69,tbLancamentoFaltas[Data],"&gt;="&amp;I$9,tbLancamentoFaltas[Data],"&lt;"&amp;J$9),0))</f>
        <v/>
      </c>
      <c r="J69" s="35" t="str">
        <f>IF($B69="","",IFERROR(COUNTIFS(tbLancamentoFaltas[Posto de Serviço],$B69,tbLancamentoFaltas[Data],"&gt;="&amp;J$9,tbLancamentoFaltas[Data],"&lt;"&amp;K$9),0))</f>
        <v/>
      </c>
      <c r="K69" s="35" t="str">
        <f>IF($B69="","",IFERROR(COUNTIFS(tbLancamentoFaltas[Posto de Serviço],$B69,tbLancamentoFaltas[Data],"&gt;="&amp;K$9,tbLancamentoFaltas[Data],"&lt;"&amp;L$9),0))</f>
        <v/>
      </c>
      <c r="L69" s="35" t="str">
        <f>IF($B69="","",IFERROR(COUNTIFS(tbLancamentoFaltas[Posto de Serviço],$B69,tbLancamentoFaltas[Data],"&gt;="&amp;L$9,tbLancamentoFaltas[Data],"&lt;"&amp;M$9),0))</f>
        <v/>
      </c>
      <c r="M69" s="35" t="str">
        <f>IF($B69="","",IFERROR(COUNTIFS(tbLancamentoFaltas[Posto de Serviço],$B69,tbLancamentoFaltas[Data],"&gt;="&amp;M$9,tbLancamentoFaltas[Data],"&lt;"&amp;N$9),0))</f>
        <v/>
      </c>
      <c r="N69" s="35" t="str">
        <f>IF($B69="","",IFERROR(COUNTIFS(tbLancamentoFaltas[Posto de Serviço],$B69,tbLancamentoFaltas[Data],"&gt;="&amp;N$9,tbLancamentoFaltas[Data],"&lt;"&amp;O$9),0))</f>
        <v/>
      </c>
      <c r="O69" s="36" t="str">
        <f t="shared" si="3"/>
        <v/>
      </c>
    </row>
    <row r="70" spans="1:15" ht="20.100000000000001" customHeight="1" x14ac:dyDescent="0.25">
      <c r="A70" s="23">
        <v>6</v>
      </c>
      <c r="B70" s="34" t="str">
        <f>IFERROR(INDEX(DinamicaAno!$S$2:$U$101,MATCH(LARGE(DinamicaAno!$U$2:$U$101,ResAno!$A70),DinamicaAno!$U$2:$U$101,0),1),"")</f>
        <v/>
      </c>
      <c r="C70" s="35" t="str">
        <f>IF($B70="","",IFERROR(COUNTIFS(tbLancamentoFaltas[Posto de Serviço],$B70,tbLancamentoFaltas[Data],"&gt;="&amp;C$9,tbLancamentoFaltas[Data],"&lt;"&amp;D$9),0))</f>
        <v/>
      </c>
      <c r="D70" s="35" t="str">
        <f>IF($B70="","",IFERROR(COUNTIFS(tbLancamentoFaltas[Posto de Serviço],$B70,tbLancamentoFaltas[Data],"&gt;="&amp;D$9,tbLancamentoFaltas[Data],"&lt;"&amp;E$9),0))</f>
        <v/>
      </c>
      <c r="E70" s="35" t="str">
        <f>IF($B70="","",IFERROR(COUNTIFS(tbLancamentoFaltas[Posto de Serviço],$B70,tbLancamentoFaltas[Data],"&gt;="&amp;E$9,tbLancamentoFaltas[Data],"&lt;"&amp;F$9),0))</f>
        <v/>
      </c>
      <c r="F70" s="35" t="str">
        <f>IF($B70="","",IFERROR(COUNTIFS(tbLancamentoFaltas[Posto de Serviço],$B70,tbLancamentoFaltas[Data],"&gt;="&amp;F$9,tbLancamentoFaltas[Data],"&lt;"&amp;G$9),0))</f>
        <v/>
      </c>
      <c r="G70" s="35" t="str">
        <f>IF($B70="","",IFERROR(COUNTIFS(tbLancamentoFaltas[Posto de Serviço],$B70,tbLancamentoFaltas[Data],"&gt;="&amp;G$9,tbLancamentoFaltas[Data],"&lt;"&amp;H$9),0))</f>
        <v/>
      </c>
      <c r="H70" s="35" t="str">
        <f>IF($B70="","",IFERROR(COUNTIFS(tbLancamentoFaltas[Posto de Serviço],$B70,tbLancamentoFaltas[Data],"&gt;="&amp;H$9,tbLancamentoFaltas[Data],"&lt;"&amp;I$9),0))</f>
        <v/>
      </c>
      <c r="I70" s="35" t="str">
        <f>IF($B70="","",IFERROR(COUNTIFS(tbLancamentoFaltas[Posto de Serviço],$B70,tbLancamentoFaltas[Data],"&gt;="&amp;I$9,tbLancamentoFaltas[Data],"&lt;"&amp;J$9),0))</f>
        <v/>
      </c>
      <c r="J70" s="35" t="str">
        <f>IF($B70="","",IFERROR(COUNTIFS(tbLancamentoFaltas[Posto de Serviço],$B70,tbLancamentoFaltas[Data],"&gt;="&amp;J$9,tbLancamentoFaltas[Data],"&lt;"&amp;K$9),0))</f>
        <v/>
      </c>
      <c r="K70" s="35" t="str">
        <f>IF($B70="","",IFERROR(COUNTIFS(tbLancamentoFaltas[Posto de Serviço],$B70,tbLancamentoFaltas[Data],"&gt;="&amp;K$9,tbLancamentoFaltas[Data],"&lt;"&amp;L$9),0))</f>
        <v/>
      </c>
      <c r="L70" s="35" t="str">
        <f>IF($B70="","",IFERROR(COUNTIFS(tbLancamentoFaltas[Posto de Serviço],$B70,tbLancamentoFaltas[Data],"&gt;="&amp;L$9,tbLancamentoFaltas[Data],"&lt;"&amp;M$9),0))</f>
        <v/>
      </c>
      <c r="M70" s="35" t="str">
        <f>IF($B70="","",IFERROR(COUNTIFS(tbLancamentoFaltas[Posto de Serviço],$B70,tbLancamentoFaltas[Data],"&gt;="&amp;M$9,tbLancamentoFaltas[Data],"&lt;"&amp;N$9),0))</f>
        <v/>
      </c>
      <c r="N70" s="35" t="str">
        <f>IF($B70="","",IFERROR(COUNTIFS(tbLancamentoFaltas[Posto de Serviço],$B70,tbLancamentoFaltas[Data],"&gt;="&amp;N$9,tbLancamentoFaltas[Data],"&lt;"&amp;O$9),0))</f>
        <v/>
      </c>
      <c r="O70" s="36" t="str">
        <f t="shared" si="3"/>
        <v/>
      </c>
    </row>
    <row r="71" spans="1:15" ht="20.100000000000001" customHeight="1" x14ac:dyDescent="0.25">
      <c r="A71" s="23">
        <v>7</v>
      </c>
      <c r="B71" s="34" t="str">
        <f>IFERROR(INDEX(DinamicaAno!$S$2:$U$101,MATCH(LARGE(DinamicaAno!$U$2:$U$101,ResAno!$A71),DinamicaAno!$U$2:$U$101,0),1),"")</f>
        <v/>
      </c>
      <c r="C71" s="35" t="str">
        <f>IF($B71="","",IFERROR(COUNTIFS(tbLancamentoFaltas[Posto de Serviço],$B71,tbLancamentoFaltas[Data],"&gt;="&amp;C$9,tbLancamentoFaltas[Data],"&lt;"&amp;D$9),0))</f>
        <v/>
      </c>
      <c r="D71" s="35" t="str">
        <f>IF($B71="","",IFERROR(COUNTIFS(tbLancamentoFaltas[Posto de Serviço],$B71,tbLancamentoFaltas[Data],"&gt;="&amp;D$9,tbLancamentoFaltas[Data],"&lt;"&amp;E$9),0))</f>
        <v/>
      </c>
      <c r="E71" s="35" t="str">
        <f>IF($B71="","",IFERROR(COUNTIFS(tbLancamentoFaltas[Posto de Serviço],$B71,tbLancamentoFaltas[Data],"&gt;="&amp;E$9,tbLancamentoFaltas[Data],"&lt;"&amp;F$9),0))</f>
        <v/>
      </c>
      <c r="F71" s="35" t="str">
        <f>IF($B71="","",IFERROR(COUNTIFS(tbLancamentoFaltas[Posto de Serviço],$B71,tbLancamentoFaltas[Data],"&gt;="&amp;F$9,tbLancamentoFaltas[Data],"&lt;"&amp;G$9),0))</f>
        <v/>
      </c>
      <c r="G71" s="35" t="str">
        <f>IF($B71="","",IFERROR(COUNTIFS(tbLancamentoFaltas[Posto de Serviço],$B71,tbLancamentoFaltas[Data],"&gt;="&amp;G$9,tbLancamentoFaltas[Data],"&lt;"&amp;H$9),0))</f>
        <v/>
      </c>
      <c r="H71" s="35" t="str">
        <f>IF($B71="","",IFERROR(COUNTIFS(tbLancamentoFaltas[Posto de Serviço],$B71,tbLancamentoFaltas[Data],"&gt;="&amp;H$9,tbLancamentoFaltas[Data],"&lt;"&amp;I$9),0))</f>
        <v/>
      </c>
      <c r="I71" s="35" t="str">
        <f>IF($B71="","",IFERROR(COUNTIFS(tbLancamentoFaltas[Posto de Serviço],$B71,tbLancamentoFaltas[Data],"&gt;="&amp;I$9,tbLancamentoFaltas[Data],"&lt;"&amp;J$9),0))</f>
        <v/>
      </c>
      <c r="J71" s="35" t="str">
        <f>IF($B71="","",IFERROR(COUNTIFS(tbLancamentoFaltas[Posto de Serviço],$B71,tbLancamentoFaltas[Data],"&gt;="&amp;J$9,tbLancamentoFaltas[Data],"&lt;"&amp;K$9),0))</f>
        <v/>
      </c>
      <c r="K71" s="35" t="str">
        <f>IF($B71="","",IFERROR(COUNTIFS(tbLancamentoFaltas[Posto de Serviço],$B71,tbLancamentoFaltas[Data],"&gt;="&amp;K$9,tbLancamentoFaltas[Data],"&lt;"&amp;L$9),0))</f>
        <v/>
      </c>
      <c r="L71" s="35" t="str">
        <f>IF($B71="","",IFERROR(COUNTIFS(tbLancamentoFaltas[Posto de Serviço],$B71,tbLancamentoFaltas[Data],"&gt;="&amp;L$9,tbLancamentoFaltas[Data],"&lt;"&amp;M$9),0))</f>
        <v/>
      </c>
      <c r="M71" s="35" t="str">
        <f>IF($B71="","",IFERROR(COUNTIFS(tbLancamentoFaltas[Posto de Serviço],$B71,tbLancamentoFaltas[Data],"&gt;="&amp;M$9,tbLancamentoFaltas[Data],"&lt;"&amp;N$9),0))</f>
        <v/>
      </c>
      <c r="N71" s="35" t="str">
        <f>IF($B71="","",IFERROR(COUNTIFS(tbLancamentoFaltas[Posto de Serviço],$B71,tbLancamentoFaltas[Data],"&gt;="&amp;N$9,tbLancamentoFaltas[Data],"&lt;"&amp;O$9),0))</f>
        <v/>
      </c>
      <c r="O71" s="36" t="str">
        <f t="shared" si="3"/>
        <v/>
      </c>
    </row>
    <row r="72" spans="1:15" ht="20.100000000000001" customHeight="1" x14ac:dyDescent="0.25">
      <c r="A72" s="23">
        <v>8</v>
      </c>
      <c r="B72" s="34" t="str">
        <f>IFERROR(INDEX(DinamicaAno!$S$2:$U$101,MATCH(LARGE(DinamicaAno!$U$2:$U$101,ResAno!$A72),DinamicaAno!$U$2:$U$101,0),1),"")</f>
        <v/>
      </c>
      <c r="C72" s="35" t="str">
        <f>IF($B72="","",IFERROR(COUNTIFS(tbLancamentoFaltas[Posto de Serviço],$B72,tbLancamentoFaltas[Data],"&gt;="&amp;C$9,tbLancamentoFaltas[Data],"&lt;"&amp;D$9),0))</f>
        <v/>
      </c>
      <c r="D72" s="35" t="str">
        <f>IF($B72="","",IFERROR(COUNTIFS(tbLancamentoFaltas[Posto de Serviço],$B72,tbLancamentoFaltas[Data],"&gt;="&amp;D$9,tbLancamentoFaltas[Data],"&lt;"&amp;E$9),0))</f>
        <v/>
      </c>
      <c r="E72" s="35" t="str">
        <f>IF($B72="","",IFERROR(COUNTIFS(tbLancamentoFaltas[Posto de Serviço],$B72,tbLancamentoFaltas[Data],"&gt;="&amp;E$9,tbLancamentoFaltas[Data],"&lt;"&amp;F$9),0))</f>
        <v/>
      </c>
      <c r="F72" s="35" t="str">
        <f>IF($B72="","",IFERROR(COUNTIFS(tbLancamentoFaltas[Posto de Serviço],$B72,tbLancamentoFaltas[Data],"&gt;="&amp;F$9,tbLancamentoFaltas[Data],"&lt;"&amp;G$9),0))</f>
        <v/>
      </c>
      <c r="G72" s="35" t="str">
        <f>IF($B72="","",IFERROR(COUNTIFS(tbLancamentoFaltas[Posto de Serviço],$B72,tbLancamentoFaltas[Data],"&gt;="&amp;G$9,tbLancamentoFaltas[Data],"&lt;"&amp;H$9),0))</f>
        <v/>
      </c>
      <c r="H72" s="35" t="str">
        <f>IF($B72="","",IFERROR(COUNTIFS(tbLancamentoFaltas[Posto de Serviço],$B72,tbLancamentoFaltas[Data],"&gt;="&amp;H$9,tbLancamentoFaltas[Data],"&lt;"&amp;I$9),0))</f>
        <v/>
      </c>
      <c r="I72" s="35" t="str">
        <f>IF($B72="","",IFERROR(COUNTIFS(tbLancamentoFaltas[Posto de Serviço],$B72,tbLancamentoFaltas[Data],"&gt;="&amp;I$9,tbLancamentoFaltas[Data],"&lt;"&amp;J$9),0))</f>
        <v/>
      </c>
      <c r="J72" s="35" t="str">
        <f>IF($B72="","",IFERROR(COUNTIFS(tbLancamentoFaltas[Posto de Serviço],$B72,tbLancamentoFaltas[Data],"&gt;="&amp;J$9,tbLancamentoFaltas[Data],"&lt;"&amp;K$9),0))</f>
        <v/>
      </c>
      <c r="K72" s="35" t="str">
        <f>IF($B72="","",IFERROR(COUNTIFS(tbLancamentoFaltas[Posto de Serviço],$B72,tbLancamentoFaltas[Data],"&gt;="&amp;K$9,tbLancamentoFaltas[Data],"&lt;"&amp;L$9),0))</f>
        <v/>
      </c>
      <c r="L72" s="35" t="str">
        <f>IF($B72="","",IFERROR(COUNTIFS(tbLancamentoFaltas[Posto de Serviço],$B72,tbLancamentoFaltas[Data],"&gt;="&amp;L$9,tbLancamentoFaltas[Data],"&lt;"&amp;M$9),0))</f>
        <v/>
      </c>
      <c r="M72" s="35" t="str">
        <f>IF($B72="","",IFERROR(COUNTIFS(tbLancamentoFaltas[Posto de Serviço],$B72,tbLancamentoFaltas[Data],"&gt;="&amp;M$9,tbLancamentoFaltas[Data],"&lt;"&amp;N$9),0))</f>
        <v/>
      </c>
      <c r="N72" s="35" t="str">
        <f>IF($B72="","",IFERROR(COUNTIFS(tbLancamentoFaltas[Posto de Serviço],$B72,tbLancamentoFaltas[Data],"&gt;="&amp;N$9,tbLancamentoFaltas[Data],"&lt;"&amp;O$9),0))</f>
        <v/>
      </c>
      <c r="O72" s="36" t="str">
        <f t="shared" si="3"/>
        <v/>
      </c>
    </row>
    <row r="73" spans="1:15" ht="20.100000000000001" customHeight="1" x14ac:dyDescent="0.25">
      <c r="A73" s="23">
        <v>9</v>
      </c>
      <c r="B73" s="34" t="str">
        <f>IFERROR(INDEX(DinamicaAno!$S$2:$U$101,MATCH(LARGE(DinamicaAno!$U$2:$U$101,ResAno!$A73),DinamicaAno!$U$2:$U$101,0),1),"")</f>
        <v/>
      </c>
      <c r="C73" s="35" t="str">
        <f>IF($B73="","",IFERROR(COUNTIFS(tbLancamentoFaltas[Posto de Serviço],$B73,tbLancamentoFaltas[Data],"&gt;="&amp;C$9,tbLancamentoFaltas[Data],"&lt;"&amp;D$9),0))</f>
        <v/>
      </c>
      <c r="D73" s="35" t="str">
        <f>IF($B73="","",IFERROR(COUNTIFS(tbLancamentoFaltas[Posto de Serviço],$B73,tbLancamentoFaltas[Data],"&gt;="&amp;D$9,tbLancamentoFaltas[Data],"&lt;"&amp;E$9),0))</f>
        <v/>
      </c>
      <c r="E73" s="35" t="str">
        <f>IF($B73="","",IFERROR(COUNTIFS(tbLancamentoFaltas[Posto de Serviço],$B73,tbLancamentoFaltas[Data],"&gt;="&amp;E$9,tbLancamentoFaltas[Data],"&lt;"&amp;F$9),0))</f>
        <v/>
      </c>
      <c r="F73" s="35" t="str">
        <f>IF($B73="","",IFERROR(COUNTIFS(tbLancamentoFaltas[Posto de Serviço],$B73,tbLancamentoFaltas[Data],"&gt;="&amp;F$9,tbLancamentoFaltas[Data],"&lt;"&amp;G$9),0))</f>
        <v/>
      </c>
      <c r="G73" s="35" t="str">
        <f>IF($B73="","",IFERROR(COUNTIFS(tbLancamentoFaltas[Posto de Serviço],$B73,tbLancamentoFaltas[Data],"&gt;="&amp;G$9,tbLancamentoFaltas[Data],"&lt;"&amp;H$9),0))</f>
        <v/>
      </c>
      <c r="H73" s="35" t="str">
        <f>IF($B73="","",IFERROR(COUNTIFS(tbLancamentoFaltas[Posto de Serviço],$B73,tbLancamentoFaltas[Data],"&gt;="&amp;H$9,tbLancamentoFaltas[Data],"&lt;"&amp;I$9),0))</f>
        <v/>
      </c>
      <c r="I73" s="35" t="str">
        <f>IF($B73="","",IFERROR(COUNTIFS(tbLancamentoFaltas[Posto de Serviço],$B73,tbLancamentoFaltas[Data],"&gt;="&amp;I$9,tbLancamentoFaltas[Data],"&lt;"&amp;J$9),0))</f>
        <v/>
      </c>
      <c r="J73" s="35" t="str">
        <f>IF($B73="","",IFERROR(COUNTIFS(tbLancamentoFaltas[Posto de Serviço],$B73,tbLancamentoFaltas[Data],"&gt;="&amp;J$9,tbLancamentoFaltas[Data],"&lt;"&amp;K$9),0))</f>
        <v/>
      </c>
      <c r="K73" s="35" t="str">
        <f>IF($B73="","",IFERROR(COUNTIFS(tbLancamentoFaltas[Posto de Serviço],$B73,tbLancamentoFaltas[Data],"&gt;="&amp;K$9,tbLancamentoFaltas[Data],"&lt;"&amp;L$9),0))</f>
        <v/>
      </c>
      <c r="L73" s="35" t="str">
        <f>IF($B73="","",IFERROR(COUNTIFS(tbLancamentoFaltas[Posto de Serviço],$B73,tbLancamentoFaltas[Data],"&gt;="&amp;L$9,tbLancamentoFaltas[Data],"&lt;"&amp;M$9),0))</f>
        <v/>
      </c>
      <c r="M73" s="35" t="str">
        <f>IF($B73="","",IFERROR(COUNTIFS(tbLancamentoFaltas[Posto de Serviço],$B73,tbLancamentoFaltas[Data],"&gt;="&amp;M$9,tbLancamentoFaltas[Data],"&lt;"&amp;N$9),0))</f>
        <v/>
      </c>
      <c r="N73" s="35" t="str">
        <f>IF($B73="","",IFERROR(COUNTIFS(tbLancamentoFaltas[Posto de Serviço],$B73,tbLancamentoFaltas[Data],"&gt;="&amp;N$9,tbLancamentoFaltas[Data],"&lt;"&amp;O$9),0))</f>
        <v/>
      </c>
      <c r="O73" s="36" t="str">
        <f t="shared" si="3"/>
        <v/>
      </c>
    </row>
    <row r="74" spans="1:15" ht="20.100000000000001" customHeight="1" x14ac:dyDescent="0.25">
      <c r="A74" s="23">
        <v>10</v>
      </c>
      <c r="B74" s="34" t="str">
        <f>IFERROR(INDEX(DinamicaAno!$S$2:$U$101,MATCH(LARGE(DinamicaAno!$U$2:$U$101,ResAno!$A74),DinamicaAno!$U$2:$U$101,0),1),"")</f>
        <v/>
      </c>
      <c r="C74" s="35" t="str">
        <f>IF($B74="","",IFERROR(COUNTIFS(tbLancamentoFaltas[Posto de Serviço],$B74,tbLancamentoFaltas[Data],"&gt;="&amp;C$9,tbLancamentoFaltas[Data],"&lt;"&amp;D$9),0))</f>
        <v/>
      </c>
      <c r="D74" s="35" t="str">
        <f>IF($B74="","",IFERROR(COUNTIFS(tbLancamentoFaltas[Posto de Serviço],$B74,tbLancamentoFaltas[Data],"&gt;="&amp;D$9,tbLancamentoFaltas[Data],"&lt;"&amp;E$9),0))</f>
        <v/>
      </c>
      <c r="E74" s="35" t="str">
        <f>IF($B74="","",IFERROR(COUNTIFS(tbLancamentoFaltas[Posto de Serviço],$B74,tbLancamentoFaltas[Data],"&gt;="&amp;E$9,tbLancamentoFaltas[Data],"&lt;"&amp;F$9),0))</f>
        <v/>
      </c>
      <c r="F74" s="35" t="str">
        <f>IF($B74="","",IFERROR(COUNTIFS(tbLancamentoFaltas[Posto de Serviço],$B74,tbLancamentoFaltas[Data],"&gt;="&amp;F$9,tbLancamentoFaltas[Data],"&lt;"&amp;G$9),0))</f>
        <v/>
      </c>
      <c r="G74" s="35" t="str">
        <f>IF($B74="","",IFERROR(COUNTIFS(tbLancamentoFaltas[Posto de Serviço],$B74,tbLancamentoFaltas[Data],"&gt;="&amp;G$9,tbLancamentoFaltas[Data],"&lt;"&amp;H$9),0))</f>
        <v/>
      </c>
      <c r="H74" s="35" t="str">
        <f>IF($B74="","",IFERROR(COUNTIFS(tbLancamentoFaltas[Posto de Serviço],$B74,tbLancamentoFaltas[Data],"&gt;="&amp;H$9,tbLancamentoFaltas[Data],"&lt;"&amp;I$9),0))</f>
        <v/>
      </c>
      <c r="I74" s="35" t="str">
        <f>IF($B74="","",IFERROR(COUNTIFS(tbLancamentoFaltas[Posto de Serviço],$B74,tbLancamentoFaltas[Data],"&gt;="&amp;I$9,tbLancamentoFaltas[Data],"&lt;"&amp;J$9),0))</f>
        <v/>
      </c>
      <c r="J74" s="35" t="str">
        <f>IF($B74="","",IFERROR(COUNTIFS(tbLancamentoFaltas[Posto de Serviço],$B74,tbLancamentoFaltas[Data],"&gt;="&amp;J$9,tbLancamentoFaltas[Data],"&lt;"&amp;K$9),0))</f>
        <v/>
      </c>
      <c r="K74" s="35" t="str">
        <f>IF($B74="","",IFERROR(COUNTIFS(tbLancamentoFaltas[Posto de Serviço],$B74,tbLancamentoFaltas[Data],"&gt;="&amp;K$9,tbLancamentoFaltas[Data],"&lt;"&amp;L$9),0))</f>
        <v/>
      </c>
      <c r="L74" s="35" t="str">
        <f>IF($B74="","",IFERROR(COUNTIFS(tbLancamentoFaltas[Posto de Serviço],$B74,tbLancamentoFaltas[Data],"&gt;="&amp;L$9,tbLancamentoFaltas[Data],"&lt;"&amp;M$9),0))</f>
        <v/>
      </c>
      <c r="M74" s="35" t="str">
        <f>IF($B74="","",IFERROR(COUNTIFS(tbLancamentoFaltas[Posto de Serviço],$B74,tbLancamentoFaltas[Data],"&gt;="&amp;M$9,tbLancamentoFaltas[Data],"&lt;"&amp;N$9),0))</f>
        <v/>
      </c>
      <c r="N74" s="35" t="str">
        <f>IF($B74="","",IFERROR(COUNTIFS(tbLancamentoFaltas[Posto de Serviço],$B74,tbLancamentoFaltas[Data],"&gt;="&amp;N$9,tbLancamentoFaltas[Data],"&lt;"&amp;O$9),0))</f>
        <v/>
      </c>
      <c r="O74" s="36" t="str">
        <f t="shared" si="3"/>
        <v/>
      </c>
    </row>
    <row r="75" spans="1:15" ht="20.100000000000001" customHeight="1" x14ac:dyDescent="0.25">
      <c r="A75" s="23">
        <v>11</v>
      </c>
      <c r="B75" s="34" t="str">
        <f>IFERROR(INDEX(DinamicaAno!$S$2:$U$101,MATCH(LARGE(DinamicaAno!$U$2:$U$101,ResAno!$A75),DinamicaAno!$U$2:$U$101,0),1),"")</f>
        <v/>
      </c>
      <c r="C75" s="35" t="str">
        <f>IF($B75="","",IFERROR(COUNTIFS(tbLancamentoFaltas[Posto de Serviço],$B75,tbLancamentoFaltas[Data],"&gt;="&amp;C$9,tbLancamentoFaltas[Data],"&lt;"&amp;D$9),0))</f>
        <v/>
      </c>
      <c r="D75" s="35" t="str">
        <f>IF($B75="","",IFERROR(COUNTIFS(tbLancamentoFaltas[Posto de Serviço],$B75,tbLancamentoFaltas[Data],"&gt;="&amp;D$9,tbLancamentoFaltas[Data],"&lt;"&amp;E$9),0))</f>
        <v/>
      </c>
      <c r="E75" s="35" t="str">
        <f>IF($B75="","",IFERROR(COUNTIFS(tbLancamentoFaltas[Posto de Serviço],$B75,tbLancamentoFaltas[Data],"&gt;="&amp;E$9,tbLancamentoFaltas[Data],"&lt;"&amp;F$9),0))</f>
        <v/>
      </c>
      <c r="F75" s="35" t="str">
        <f>IF($B75="","",IFERROR(COUNTIFS(tbLancamentoFaltas[Posto de Serviço],$B75,tbLancamentoFaltas[Data],"&gt;="&amp;F$9,tbLancamentoFaltas[Data],"&lt;"&amp;G$9),0))</f>
        <v/>
      </c>
      <c r="G75" s="35" t="str">
        <f>IF($B75="","",IFERROR(COUNTIFS(tbLancamentoFaltas[Posto de Serviço],$B75,tbLancamentoFaltas[Data],"&gt;="&amp;G$9,tbLancamentoFaltas[Data],"&lt;"&amp;H$9),0))</f>
        <v/>
      </c>
      <c r="H75" s="35" t="str">
        <f>IF($B75="","",IFERROR(COUNTIFS(tbLancamentoFaltas[Posto de Serviço],$B75,tbLancamentoFaltas[Data],"&gt;="&amp;H$9,tbLancamentoFaltas[Data],"&lt;"&amp;I$9),0))</f>
        <v/>
      </c>
      <c r="I75" s="35" t="str">
        <f>IF($B75="","",IFERROR(COUNTIFS(tbLancamentoFaltas[Posto de Serviço],$B75,tbLancamentoFaltas[Data],"&gt;="&amp;I$9,tbLancamentoFaltas[Data],"&lt;"&amp;J$9),0))</f>
        <v/>
      </c>
      <c r="J75" s="35" t="str">
        <f>IF($B75="","",IFERROR(COUNTIFS(tbLancamentoFaltas[Posto de Serviço],$B75,tbLancamentoFaltas[Data],"&gt;="&amp;J$9,tbLancamentoFaltas[Data],"&lt;"&amp;K$9),0))</f>
        <v/>
      </c>
      <c r="K75" s="35" t="str">
        <f>IF($B75="","",IFERROR(COUNTIFS(tbLancamentoFaltas[Posto de Serviço],$B75,tbLancamentoFaltas[Data],"&gt;="&amp;K$9,tbLancamentoFaltas[Data],"&lt;"&amp;L$9),0))</f>
        <v/>
      </c>
      <c r="L75" s="35" t="str">
        <f>IF($B75="","",IFERROR(COUNTIFS(tbLancamentoFaltas[Posto de Serviço],$B75,tbLancamentoFaltas[Data],"&gt;="&amp;L$9,tbLancamentoFaltas[Data],"&lt;"&amp;M$9),0))</f>
        <v/>
      </c>
      <c r="M75" s="35" t="str">
        <f>IF($B75="","",IFERROR(COUNTIFS(tbLancamentoFaltas[Posto de Serviço],$B75,tbLancamentoFaltas[Data],"&gt;="&amp;M$9,tbLancamentoFaltas[Data],"&lt;"&amp;N$9),0))</f>
        <v/>
      </c>
      <c r="N75" s="35" t="str">
        <f>IF($B75="","",IFERROR(COUNTIFS(tbLancamentoFaltas[Posto de Serviço],$B75,tbLancamentoFaltas[Data],"&gt;="&amp;N$9,tbLancamentoFaltas[Data],"&lt;"&amp;O$9),0))</f>
        <v/>
      </c>
      <c r="O75" s="36" t="str">
        <f t="shared" si="3"/>
        <v/>
      </c>
    </row>
    <row r="76" spans="1:15" ht="20.100000000000001" customHeight="1" x14ac:dyDescent="0.25">
      <c r="A76" s="23">
        <v>12</v>
      </c>
      <c r="B76" s="34" t="str">
        <f>IFERROR(INDEX(DinamicaAno!$S$2:$U$101,MATCH(LARGE(DinamicaAno!$U$2:$U$101,ResAno!$A76),DinamicaAno!$U$2:$U$101,0),1),"")</f>
        <v/>
      </c>
      <c r="C76" s="35" t="str">
        <f>IF($B76="","",IFERROR(COUNTIFS(tbLancamentoFaltas[Posto de Serviço],$B76,tbLancamentoFaltas[Data],"&gt;="&amp;C$9,tbLancamentoFaltas[Data],"&lt;"&amp;D$9),0))</f>
        <v/>
      </c>
      <c r="D76" s="35" t="str">
        <f>IF($B76="","",IFERROR(COUNTIFS(tbLancamentoFaltas[Posto de Serviço],$B76,tbLancamentoFaltas[Data],"&gt;="&amp;D$9,tbLancamentoFaltas[Data],"&lt;"&amp;E$9),0))</f>
        <v/>
      </c>
      <c r="E76" s="35" t="str">
        <f>IF($B76="","",IFERROR(COUNTIFS(tbLancamentoFaltas[Posto de Serviço],$B76,tbLancamentoFaltas[Data],"&gt;="&amp;E$9,tbLancamentoFaltas[Data],"&lt;"&amp;F$9),0))</f>
        <v/>
      </c>
      <c r="F76" s="35" t="str">
        <f>IF($B76="","",IFERROR(COUNTIFS(tbLancamentoFaltas[Posto de Serviço],$B76,tbLancamentoFaltas[Data],"&gt;="&amp;F$9,tbLancamentoFaltas[Data],"&lt;"&amp;G$9),0))</f>
        <v/>
      </c>
      <c r="G76" s="35" t="str">
        <f>IF($B76="","",IFERROR(COUNTIFS(tbLancamentoFaltas[Posto de Serviço],$B76,tbLancamentoFaltas[Data],"&gt;="&amp;G$9,tbLancamentoFaltas[Data],"&lt;"&amp;H$9),0))</f>
        <v/>
      </c>
      <c r="H76" s="35" t="str">
        <f>IF($B76="","",IFERROR(COUNTIFS(tbLancamentoFaltas[Posto de Serviço],$B76,tbLancamentoFaltas[Data],"&gt;="&amp;H$9,tbLancamentoFaltas[Data],"&lt;"&amp;I$9),0))</f>
        <v/>
      </c>
      <c r="I76" s="35" t="str">
        <f>IF($B76="","",IFERROR(COUNTIFS(tbLancamentoFaltas[Posto de Serviço],$B76,tbLancamentoFaltas[Data],"&gt;="&amp;I$9,tbLancamentoFaltas[Data],"&lt;"&amp;J$9),0))</f>
        <v/>
      </c>
      <c r="J76" s="35" t="str">
        <f>IF($B76="","",IFERROR(COUNTIFS(tbLancamentoFaltas[Posto de Serviço],$B76,tbLancamentoFaltas[Data],"&gt;="&amp;J$9,tbLancamentoFaltas[Data],"&lt;"&amp;K$9),0))</f>
        <v/>
      </c>
      <c r="K76" s="35" t="str">
        <f>IF($B76="","",IFERROR(COUNTIFS(tbLancamentoFaltas[Posto de Serviço],$B76,tbLancamentoFaltas[Data],"&gt;="&amp;K$9,tbLancamentoFaltas[Data],"&lt;"&amp;L$9),0))</f>
        <v/>
      </c>
      <c r="L76" s="35" t="str">
        <f>IF($B76="","",IFERROR(COUNTIFS(tbLancamentoFaltas[Posto de Serviço],$B76,tbLancamentoFaltas[Data],"&gt;="&amp;L$9,tbLancamentoFaltas[Data],"&lt;"&amp;M$9),0))</f>
        <v/>
      </c>
      <c r="M76" s="35" t="str">
        <f>IF($B76="","",IFERROR(COUNTIFS(tbLancamentoFaltas[Posto de Serviço],$B76,tbLancamentoFaltas[Data],"&gt;="&amp;M$9,tbLancamentoFaltas[Data],"&lt;"&amp;N$9),0))</f>
        <v/>
      </c>
      <c r="N76" s="35" t="str">
        <f>IF($B76="","",IFERROR(COUNTIFS(tbLancamentoFaltas[Posto de Serviço],$B76,tbLancamentoFaltas[Data],"&gt;="&amp;N$9,tbLancamentoFaltas[Data],"&lt;"&amp;O$9),0))</f>
        <v/>
      </c>
      <c r="O76" s="36" t="str">
        <f t="shared" si="3"/>
        <v/>
      </c>
    </row>
    <row r="77" spans="1:15" ht="20.100000000000001" customHeight="1" x14ac:dyDescent="0.25">
      <c r="A77" s="23">
        <v>13</v>
      </c>
      <c r="B77" s="34" t="str">
        <f>IFERROR(INDEX(DinamicaAno!$S$2:$U$101,MATCH(LARGE(DinamicaAno!$U$2:$U$101,ResAno!$A77),DinamicaAno!$U$2:$U$101,0),1),"")</f>
        <v/>
      </c>
      <c r="C77" s="35" t="str">
        <f>IF($B77="","",IFERROR(COUNTIFS(tbLancamentoFaltas[Posto de Serviço],$B77,tbLancamentoFaltas[Data],"&gt;="&amp;C$9,tbLancamentoFaltas[Data],"&lt;"&amp;D$9),0))</f>
        <v/>
      </c>
      <c r="D77" s="35" t="str">
        <f>IF($B77="","",IFERROR(COUNTIFS(tbLancamentoFaltas[Posto de Serviço],$B77,tbLancamentoFaltas[Data],"&gt;="&amp;D$9,tbLancamentoFaltas[Data],"&lt;"&amp;E$9),0))</f>
        <v/>
      </c>
      <c r="E77" s="35" t="str">
        <f>IF($B77="","",IFERROR(COUNTIFS(tbLancamentoFaltas[Posto de Serviço],$B77,tbLancamentoFaltas[Data],"&gt;="&amp;E$9,tbLancamentoFaltas[Data],"&lt;"&amp;F$9),0))</f>
        <v/>
      </c>
      <c r="F77" s="35" t="str">
        <f>IF($B77="","",IFERROR(COUNTIFS(tbLancamentoFaltas[Posto de Serviço],$B77,tbLancamentoFaltas[Data],"&gt;="&amp;F$9,tbLancamentoFaltas[Data],"&lt;"&amp;G$9),0))</f>
        <v/>
      </c>
      <c r="G77" s="35" t="str">
        <f>IF($B77="","",IFERROR(COUNTIFS(tbLancamentoFaltas[Posto de Serviço],$B77,tbLancamentoFaltas[Data],"&gt;="&amp;G$9,tbLancamentoFaltas[Data],"&lt;"&amp;H$9),0))</f>
        <v/>
      </c>
      <c r="H77" s="35" t="str">
        <f>IF($B77="","",IFERROR(COUNTIFS(tbLancamentoFaltas[Posto de Serviço],$B77,tbLancamentoFaltas[Data],"&gt;="&amp;H$9,tbLancamentoFaltas[Data],"&lt;"&amp;I$9),0))</f>
        <v/>
      </c>
      <c r="I77" s="35" t="str">
        <f>IF($B77="","",IFERROR(COUNTIFS(tbLancamentoFaltas[Posto de Serviço],$B77,tbLancamentoFaltas[Data],"&gt;="&amp;I$9,tbLancamentoFaltas[Data],"&lt;"&amp;J$9),0))</f>
        <v/>
      </c>
      <c r="J77" s="35" t="str">
        <f>IF($B77="","",IFERROR(COUNTIFS(tbLancamentoFaltas[Posto de Serviço],$B77,tbLancamentoFaltas[Data],"&gt;="&amp;J$9,tbLancamentoFaltas[Data],"&lt;"&amp;K$9),0))</f>
        <v/>
      </c>
      <c r="K77" s="35" t="str">
        <f>IF($B77="","",IFERROR(COUNTIFS(tbLancamentoFaltas[Posto de Serviço],$B77,tbLancamentoFaltas[Data],"&gt;="&amp;K$9,tbLancamentoFaltas[Data],"&lt;"&amp;L$9),0))</f>
        <v/>
      </c>
      <c r="L77" s="35" t="str">
        <f>IF($B77="","",IFERROR(COUNTIFS(tbLancamentoFaltas[Posto de Serviço],$B77,tbLancamentoFaltas[Data],"&gt;="&amp;L$9,tbLancamentoFaltas[Data],"&lt;"&amp;M$9),0))</f>
        <v/>
      </c>
      <c r="M77" s="35" t="str">
        <f>IF($B77="","",IFERROR(COUNTIFS(tbLancamentoFaltas[Posto de Serviço],$B77,tbLancamentoFaltas[Data],"&gt;="&amp;M$9,tbLancamentoFaltas[Data],"&lt;"&amp;N$9),0))</f>
        <v/>
      </c>
      <c r="N77" s="35" t="str">
        <f>IF($B77="","",IFERROR(COUNTIFS(tbLancamentoFaltas[Posto de Serviço],$B77,tbLancamentoFaltas[Data],"&gt;="&amp;N$9,tbLancamentoFaltas[Data],"&lt;"&amp;O$9),0))</f>
        <v/>
      </c>
      <c r="O77" s="36" t="str">
        <f t="shared" si="3"/>
        <v/>
      </c>
    </row>
    <row r="78" spans="1:15" ht="20.100000000000001" customHeight="1" x14ac:dyDescent="0.25">
      <c r="A78" s="23">
        <v>14</v>
      </c>
      <c r="B78" s="34" t="str">
        <f>IFERROR(INDEX(DinamicaAno!$S$2:$U$101,MATCH(LARGE(DinamicaAno!$U$2:$U$101,ResAno!$A78),DinamicaAno!$U$2:$U$101,0),1),"")</f>
        <v/>
      </c>
      <c r="C78" s="35" t="str">
        <f>IF($B78="","",IFERROR(COUNTIFS(tbLancamentoFaltas[Posto de Serviço],$B78,tbLancamentoFaltas[Data],"&gt;="&amp;C$9,tbLancamentoFaltas[Data],"&lt;"&amp;D$9),0))</f>
        <v/>
      </c>
      <c r="D78" s="35" t="str">
        <f>IF($B78="","",IFERROR(COUNTIFS(tbLancamentoFaltas[Posto de Serviço],$B78,tbLancamentoFaltas[Data],"&gt;="&amp;D$9,tbLancamentoFaltas[Data],"&lt;"&amp;E$9),0))</f>
        <v/>
      </c>
      <c r="E78" s="35" t="str">
        <f>IF($B78="","",IFERROR(COUNTIFS(tbLancamentoFaltas[Posto de Serviço],$B78,tbLancamentoFaltas[Data],"&gt;="&amp;E$9,tbLancamentoFaltas[Data],"&lt;"&amp;F$9),0))</f>
        <v/>
      </c>
      <c r="F78" s="35" t="str">
        <f>IF($B78="","",IFERROR(COUNTIFS(tbLancamentoFaltas[Posto de Serviço],$B78,tbLancamentoFaltas[Data],"&gt;="&amp;F$9,tbLancamentoFaltas[Data],"&lt;"&amp;G$9),0))</f>
        <v/>
      </c>
      <c r="G78" s="35" t="str">
        <f>IF($B78="","",IFERROR(COUNTIFS(tbLancamentoFaltas[Posto de Serviço],$B78,tbLancamentoFaltas[Data],"&gt;="&amp;G$9,tbLancamentoFaltas[Data],"&lt;"&amp;H$9),0))</f>
        <v/>
      </c>
      <c r="H78" s="35" t="str">
        <f>IF($B78="","",IFERROR(COUNTIFS(tbLancamentoFaltas[Posto de Serviço],$B78,tbLancamentoFaltas[Data],"&gt;="&amp;H$9,tbLancamentoFaltas[Data],"&lt;"&amp;I$9),0))</f>
        <v/>
      </c>
      <c r="I78" s="35" t="str">
        <f>IF($B78="","",IFERROR(COUNTIFS(tbLancamentoFaltas[Posto de Serviço],$B78,tbLancamentoFaltas[Data],"&gt;="&amp;I$9,tbLancamentoFaltas[Data],"&lt;"&amp;J$9),0))</f>
        <v/>
      </c>
      <c r="J78" s="35" t="str">
        <f>IF($B78="","",IFERROR(COUNTIFS(tbLancamentoFaltas[Posto de Serviço],$B78,tbLancamentoFaltas[Data],"&gt;="&amp;J$9,tbLancamentoFaltas[Data],"&lt;"&amp;K$9),0))</f>
        <v/>
      </c>
      <c r="K78" s="35" t="str">
        <f>IF($B78="","",IFERROR(COUNTIFS(tbLancamentoFaltas[Posto de Serviço],$B78,tbLancamentoFaltas[Data],"&gt;="&amp;K$9,tbLancamentoFaltas[Data],"&lt;"&amp;L$9),0))</f>
        <v/>
      </c>
      <c r="L78" s="35" t="str">
        <f>IF($B78="","",IFERROR(COUNTIFS(tbLancamentoFaltas[Posto de Serviço],$B78,tbLancamentoFaltas[Data],"&gt;="&amp;L$9,tbLancamentoFaltas[Data],"&lt;"&amp;M$9),0))</f>
        <v/>
      </c>
      <c r="M78" s="35" t="str">
        <f>IF($B78="","",IFERROR(COUNTIFS(tbLancamentoFaltas[Posto de Serviço],$B78,tbLancamentoFaltas[Data],"&gt;="&amp;M$9,tbLancamentoFaltas[Data],"&lt;"&amp;N$9),0))</f>
        <v/>
      </c>
      <c r="N78" s="35" t="str">
        <f>IF($B78="","",IFERROR(COUNTIFS(tbLancamentoFaltas[Posto de Serviço],$B78,tbLancamentoFaltas[Data],"&gt;="&amp;N$9,tbLancamentoFaltas[Data],"&lt;"&amp;O$9),0))</f>
        <v/>
      </c>
      <c r="O78" s="36" t="str">
        <f t="shared" si="3"/>
        <v/>
      </c>
    </row>
    <row r="79" spans="1:15" ht="20.100000000000001" customHeight="1" x14ac:dyDescent="0.25">
      <c r="A79" s="23">
        <v>15</v>
      </c>
      <c r="B79" s="34" t="str">
        <f>IFERROR(INDEX(DinamicaAno!$S$2:$U$101,MATCH(LARGE(DinamicaAno!$U$2:$U$101,ResAno!$A79),DinamicaAno!$U$2:$U$101,0),1),"")</f>
        <v/>
      </c>
      <c r="C79" s="35" t="str">
        <f>IF($B79="","",IFERROR(COUNTIFS(tbLancamentoFaltas[Posto de Serviço],$B79,tbLancamentoFaltas[Data],"&gt;="&amp;C$9,tbLancamentoFaltas[Data],"&lt;"&amp;D$9),0))</f>
        <v/>
      </c>
      <c r="D79" s="35" t="str">
        <f>IF($B79="","",IFERROR(COUNTIFS(tbLancamentoFaltas[Posto de Serviço],$B79,tbLancamentoFaltas[Data],"&gt;="&amp;D$9,tbLancamentoFaltas[Data],"&lt;"&amp;E$9),0))</f>
        <v/>
      </c>
      <c r="E79" s="35" t="str">
        <f>IF($B79="","",IFERROR(COUNTIFS(tbLancamentoFaltas[Posto de Serviço],$B79,tbLancamentoFaltas[Data],"&gt;="&amp;E$9,tbLancamentoFaltas[Data],"&lt;"&amp;F$9),0))</f>
        <v/>
      </c>
      <c r="F79" s="35" t="str">
        <f>IF($B79="","",IFERROR(COUNTIFS(tbLancamentoFaltas[Posto de Serviço],$B79,tbLancamentoFaltas[Data],"&gt;="&amp;F$9,tbLancamentoFaltas[Data],"&lt;"&amp;G$9),0))</f>
        <v/>
      </c>
      <c r="G79" s="35" t="str">
        <f>IF($B79="","",IFERROR(COUNTIFS(tbLancamentoFaltas[Posto de Serviço],$B79,tbLancamentoFaltas[Data],"&gt;="&amp;G$9,tbLancamentoFaltas[Data],"&lt;"&amp;H$9),0))</f>
        <v/>
      </c>
      <c r="H79" s="35" t="str">
        <f>IF($B79="","",IFERROR(COUNTIFS(tbLancamentoFaltas[Posto de Serviço],$B79,tbLancamentoFaltas[Data],"&gt;="&amp;H$9,tbLancamentoFaltas[Data],"&lt;"&amp;I$9),0))</f>
        <v/>
      </c>
      <c r="I79" s="35" t="str">
        <f>IF($B79="","",IFERROR(COUNTIFS(tbLancamentoFaltas[Posto de Serviço],$B79,tbLancamentoFaltas[Data],"&gt;="&amp;I$9,tbLancamentoFaltas[Data],"&lt;"&amp;J$9),0))</f>
        <v/>
      </c>
      <c r="J79" s="35" t="str">
        <f>IF($B79="","",IFERROR(COUNTIFS(tbLancamentoFaltas[Posto de Serviço],$B79,tbLancamentoFaltas[Data],"&gt;="&amp;J$9,tbLancamentoFaltas[Data],"&lt;"&amp;K$9),0))</f>
        <v/>
      </c>
      <c r="K79" s="35" t="str">
        <f>IF($B79="","",IFERROR(COUNTIFS(tbLancamentoFaltas[Posto de Serviço],$B79,tbLancamentoFaltas[Data],"&gt;="&amp;K$9,tbLancamentoFaltas[Data],"&lt;"&amp;L$9),0))</f>
        <v/>
      </c>
      <c r="L79" s="35" t="str">
        <f>IF($B79="","",IFERROR(COUNTIFS(tbLancamentoFaltas[Posto de Serviço],$B79,tbLancamentoFaltas[Data],"&gt;="&amp;L$9,tbLancamentoFaltas[Data],"&lt;"&amp;M$9),0))</f>
        <v/>
      </c>
      <c r="M79" s="35" t="str">
        <f>IF($B79="","",IFERROR(COUNTIFS(tbLancamentoFaltas[Posto de Serviço],$B79,tbLancamentoFaltas[Data],"&gt;="&amp;M$9,tbLancamentoFaltas[Data],"&lt;"&amp;N$9),0))</f>
        <v/>
      </c>
      <c r="N79" s="35" t="str">
        <f>IF($B79="","",IFERROR(COUNTIFS(tbLancamentoFaltas[Posto de Serviço],$B79,tbLancamentoFaltas[Data],"&gt;="&amp;N$9,tbLancamentoFaltas[Data],"&lt;"&amp;O$9),0))</f>
        <v/>
      </c>
      <c r="O79" s="36" t="str">
        <f t="shared" si="3"/>
        <v/>
      </c>
    </row>
    <row r="80" spans="1:15" ht="15" customHeight="1" x14ac:dyDescent="0.25"/>
    <row r="81" spans="1:15" ht="20.100000000000001" customHeight="1" x14ac:dyDescent="0.25">
      <c r="B81" s="28" t="str">
        <f>"Os 15 postos de serviço com mais horas de atraso em "&amp;$C$6</f>
        <v>Os 15 postos de serviço com mais horas de atraso em 2023</v>
      </c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</row>
    <row r="82" spans="1:15" ht="20.100000000000001" customHeight="1" x14ac:dyDescent="0.25">
      <c r="B82" s="32" t="s">
        <v>4</v>
      </c>
      <c r="C82" s="33" t="s">
        <v>33</v>
      </c>
      <c r="D82" s="33" t="s">
        <v>34</v>
      </c>
      <c r="E82" s="33" t="s">
        <v>35</v>
      </c>
      <c r="F82" s="33" t="s">
        <v>36</v>
      </c>
      <c r="G82" s="33" t="s">
        <v>37</v>
      </c>
      <c r="H82" s="33" t="s">
        <v>38</v>
      </c>
      <c r="I82" s="33" t="s">
        <v>39</v>
      </c>
      <c r="J82" s="33" t="s">
        <v>40</v>
      </c>
      <c r="K82" s="33" t="s">
        <v>41</v>
      </c>
      <c r="L82" s="33" t="s">
        <v>42</v>
      </c>
      <c r="M82" s="33" t="s">
        <v>43</v>
      </c>
      <c r="N82" s="33" t="s">
        <v>44</v>
      </c>
      <c r="O82" s="33" t="s">
        <v>45</v>
      </c>
    </row>
    <row r="83" spans="1:15" ht="20.100000000000001" customHeight="1" x14ac:dyDescent="0.25">
      <c r="A83" s="23">
        <v>1</v>
      </c>
      <c r="B83" s="34" t="str">
        <f>IFERROR(INDEX(DinamicaAno!$W$2:$Y$101,MATCH(LARGE(DinamicaAno!$Y$2:$Y$101,ResAno!$A83),DinamicaAno!$Y$2:$Y$101,0),1),"")</f>
        <v>Empresa de Teste AS</v>
      </c>
      <c r="C83" s="35">
        <f>IF($B83="","",IFERROR(SUMIFS(tbLancamentoAtrasos[Qde Horas],tbLancamentoAtrasos[Posto de Serviço],$B83,tbLancamentoAtrasos[Data],"&gt;="&amp;C$9,tbLancamentoAtrasos[Data],"&lt;"&amp;D$9),0))</f>
        <v>0</v>
      </c>
      <c r="D83" s="35">
        <f>IF($B83="","",IFERROR(SUMIFS(tbLancamentoAtrasos[Qde Horas],tbLancamentoAtrasos[Posto de Serviço],$B83,tbLancamentoAtrasos[Data],"&gt;="&amp;D$9,tbLancamentoAtrasos[Data],"&lt;"&amp;E$9),0))</f>
        <v>0</v>
      </c>
      <c r="E83" s="35">
        <f>IF($B83="","",IFERROR(SUMIFS(tbLancamentoAtrasos[Qde Horas],tbLancamentoAtrasos[Posto de Serviço],$B83,tbLancamentoAtrasos[Data],"&gt;="&amp;E$9,tbLancamentoAtrasos[Data],"&lt;"&amp;F$9),0))</f>
        <v>0</v>
      </c>
      <c r="F83" s="35">
        <f>IF($B83="","",IFERROR(SUMIFS(tbLancamentoAtrasos[Qde Horas],tbLancamentoAtrasos[Posto de Serviço],$B83,tbLancamentoAtrasos[Data],"&gt;="&amp;F$9,tbLancamentoAtrasos[Data],"&lt;"&amp;G$9),0))</f>
        <v>0</v>
      </c>
      <c r="G83" s="35">
        <f>IF($B83="","",IFERROR(SUMIFS(tbLancamentoAtrasos[Qde Horas],tbLancamentoAtrasos[Posto de Serviço],$B83,tbLancamentoAtrasos[Data],"&gt;="&amp;G$9,tbLancamentoAtrasos[Data],"&lt;"&amp;H$9),0))</f>
        <v>2.5</v>
      </c>
      <c r="H83" s="35">
        <f>IF($B83="","",IFERROR(SUMIFS(tbLancamentoAtrasos[Qde Horas],tbLancamentoAtrasos[Posto de Serviço],$B83,tbLancamentoAtrasos[Data],"&gt;="&amp;H$9,tbLancamentoAtrasos[Data],"&lt;"&amp;I$9),0))</f>
        <v>0</v>
      </c>
      <c r="I83" s="35">
        <f>IF($B83="","",IFERROR(SUMIFS(tbLancamentoAtrasos[Qde Horas],tbLancamentoAtrasos[Posto de Serviço],$B83,tbLancamentoAtrasos[Data],"&gt;="&amp;I$9,tbLancamentoAtrasos[Data],"&lt;"&amp;J$9),0))</f>
        <v>0</v>
      </c>
      <c r="J83" s="35">
        <f>IF($B83="","",IFERROR(SUMIFS(tbLancamentoAtrasos[Qde Horas],tbLancamentoAtrasos[Posto de Serviço],$B83,tbLancamentoAtrasos[Data],"&gt;="&amp;J$9,tbLancamentoAtrasos[Data],"&lt;"&amp;K$9),0))</f>
        <v>0</v>
      </c>
      <c r="K83" s="35">
        <f>IF($B83="","",IFERROR(SUMIFS(tbLancamentoAtrasos[Qde Horas],tbLancamentoAtrasos[Posto de Serviço],$B83,tbLancamentoAtrasos[Data],"&gt;="&amp;K$9,tbLancamentoAtrasos[Data],"&lt;"&amp;L$9),0))</f>
        <v>0</v>
      </c>
      <c r="L83" s="35">
        <f>IF($B83="","",IFERROR(SUMIFS(tbLancamentoAtrasos[Qde Horas],tbLancamentoAtrasos[Posto de Serviço],$B83,tbLancamentoAtrasos[Data],"&gt;="&amp;L$9,tbLancamentoAtrasos[Data],"&lt;"&amp;M$9),0))</f>
        <v>0</v>
      </c>
      <c r="M83" s="35">
        <f>IF($B83="","",IFERROR(SUMIFS(tbLancamentoAtrasos[Qde Horas],tbLancamentoAtrasos[Posto de Serviço],$B83,tbLancamentoAtrasos[Data],"&gt;="&amp;M$9,tbLancamentoAtrasos[Data],"&lt;"&amp;N$9),0))</f>
        <v>0</v>
      </c>
      <c r="N83" s="35">
        <f>IF($B83="","",IFERROR(SUMIFS(tbLancamentoAtrasos[Qde Horas],tbLancamentoAtrasos[Posto de Serviço],$B83,tbLancamentoAtrasos[Data],"&gt;="&amp;N$9,tbLancamentoAtrasos[Data],"&lt;"&amp;O$9),0))</f>
        <v>0</v>
      </c>
      <c r="O83" s="36">
        <f>IF($B83="","",SUM(C83:N83))</f>
        <v>2.5</v>
      </c>
    </row>
    <row r="84" spans="1:15" ht="20.100000000000001" customHeight="1" x14ac:dyDescent="0.25">
      <c r="A84" s="23">
        <v>2</v>
      </c>
      <c r="B84" s="34" t="str">
        <f>IFERROR(INDEX(DinamicaAno!$W$2:$Y$101,MATCH(LARGE(DinamicaAno!$Y$2:$Y$101,ResAno!$A84),DinamicaAno!$Y$2:$Y$101,0),1),"")</f>
        <v/>
      </c>
      <c r="C84" s="35" t="str">
        <f>IF($B84="","",IFERROR(SUMIFS(tbLancamentoAtrasos[Qde Horas],tbLancamentoAtrasos[Posto de Serviço],$B84,tbLancamentoAtrasos[Data],"&gt;="&amp;C$9,tbLancamentoAtrasos[Data],"&lt;"&amp;D$9),0))</f>
        <v/>
      </c>
      <c r="D84" s="35" t="str">
        <f>IF($B84="","",IFERROR(SUMIFS(tbLancamentoAtrasos[Qde Horas],tbLancamentoAtrasos[Posto de Serviço],$B84,tbLancamentoAtrasos[Data],"&gt;="&amp;D$9,tbLancamentoAtrasos[Data],"&lt;"&amp;E$9),0))</f>
        <v/>
      </c>
      <c r="E84" s="35" t="str">
        <f>IF($B84="","",IFERROR(SUMIFS(tbLancamentoAtrasos[Qde Horas],tbLancamentoAtrasos[Posto de Serviço],$B84,tbLancamentoAtrasos[Data],"&gt;="&amp;E$9,tbLancamentoAtrasos[Data],"&lt;"&amp;F$9),0))</f>
        <v/>
      </c>
      <c r="F84" s="35" t="str">
        <f>IF($B84="","",IFERROR(SUMIFS(tbLancamentoAtrasos[Qde Horas],tbLancamentoAtrasos[Posto de Serviço],$B84,tbLancamentoAtrasos[Data],"&gt;="&amp;F$9,tbLancamentoAtrasos[Data],"&lt;"&amp;G$9),0))</f>
        <v/>
      </c>
      <c r="G84" s="35" t="str">
        <f>IF($B84="","",IFERROR(SUMIFS(tbLancamentoAtrasos[Qde Horas],tbLancamentoAtrasos[Posto de Serviço],$B84,tbLancamentoAtrasos[Data],"&gt;="&amp;G$9,tbLancamentoAtrasos[Data],"&lt;"&amp;H$9),0))</f>
        <v/>
      </c>
      <c r="H84" s="35" t="str">
        <f>IF($B84="","",IFERROR(SUMIFS(tbLancamentoAtrasos[Qde Horas],tbLancamentoAtrasos[Posto de Serviço],$B84,tbLancamentoAtrasos[Data],"&gt;="&amp;H$9,tbLancamentoAtrasos[Data],"&lt;"&amp;I$9),0))</f>
        <v/>
      </c>
      <c r="I84" s="35" t="str">
        <f>IF($B84="","",IFERROR(SUMIFS(tbLancamentoAtrasos[Qde Horas],tbLancamentoAtrasos[Posto de Serviço],$B84,tbLancamentoAtrasos[Data],"&gt;="&amp;I$9,tbLancamentoAtrasos[Data],"&lt;"&amp;J$9),0))</f>
        <v/>
      </c>
      <c r="J84" s="35" t="str">
        <f>IF($B84="","",IFERROR(SUMIFS(tbLancamentoAtrasos[Qde Horas],tbLancamentoAtrasos[Posto de Serviço],$B84,tbLancamentoAtrasos[Data],"&gt;="&amp;J$9,tbLancamentoAtrasos[Data],"&lt;"&amp;K$9),0))</f>
        <v/>
      </c>
      <c r="K84" s="35" t="str">
        <f>IF($B84="","",IFERROR(SUMIFS(tbLancamentoAtrasos[Qde Horas],tbLancamentoAtrasos[Posto de Serviço],$B84,tbLancamentoAtrasos[Data],"&gt;="&amp;K$9,tbLancamentoAtrasos[Data],"&lt;"&amp;L$9),0))</f>
        <v/>
      </c>
      <c r="L84" s="35" t="str">
        <f>IF($B84="","",IFERROR(SUMIFS(tbLancamentoAtrasos[Qde Horas],tbLancamentoAtrasos[Posto de Serviço],$B84,tbLancamentoAtrasos[Data],"&gt;="&amp;L$9,tbLancamentoAtrasos[Data],"&lt;"&amp;M$9),0))</f>
        <v/>
      </c>
      <c r="M84" s="35" t="str">
        <f>IF($B84="","",IFERROR(SUMIFS(tbLancamentoAtrasos[Qde Horas],tbLancamentoAtrasos[Posto de Serviço],$B84,tbLancamentoAtrasos[Data],"&gt;="&amp;M$9,tbLancamentoAtrasos[Data],"&lt;"&amp;N$9),0))</f>
        <v/>
      </c>
      <c r="N84" s="35" t="str">
        <f>IF($B84="","",IFERROR(SUMIFS(tbLancamentoAtrasos[Qde Horas],tbLancamentoAtrasos[Posto de Serviço],$B84,tbLancamentoAtrasos[Data],"&gt;="&amp;N$9,tbLancamentoAtrasos[Data],"&lt;"&amp;O$9),0))</f>
        <v/>
      </c>
      <c r="O84" s="36" t="str">
        <f t="shared" ref="O84:O97" si="4">IF($B84="","",SUM(C84:N84))</f>
        <v/>
      </c>
    </row>
    <row r="85" spans="1:15" ht="20.100000000000001" customHeight="1" x14ac:dyDescent="0.25">
      <c r="A85" s="23">
        <v>3</v>
      </c>
      <c r="B85" s="34" t="str">
        <f>IFERROR(INDEX(DinamicaAno!$W$2:$Y$101,MATCH(LARGE(DinamicaAno!$Y$2:$Y$101,ResAno!$A85),DinamicaAno!$Y$2:$Y$101,0),1),"")</f>
        <v/>
      </c>
      <c r="C85" s="35" t="str">
        <f>IF($B85="","",IFERROR(SUMIFS(tbLancamentoAtrasos[Qde Horas],tbLancamentoAtrasos[Posto de Serviço],$B85,tbLancamentoAtrasos[Data],"&gt;="&amp;C$9,tbLancamentoAtrasos[Data],"&lt;"&amp;D$9),0))</f>
        <v/>
      </c>
      <c r="D85" s="35" t="str">
        <f>IF($B85="","",IFERROR(SUMIFS(tbLancamentoAtrasos[Qde Horas],tbLancamentoAtrasos[Posto de Serviço],$B85,tbLancamentoAtrasos[Data],"&gt;="&amp;D$9,tbLancamentoAtrasos[Data],"&lt;"&amp;E$9),0))</f>
        <v/>
      </c>
      <c r="E85" s="35" t="str">
        <f>IF($B85="","",IFERROR(SUMIFS(tbLancamentoAtrasos[Qde Horas],tbLancamentoAtrasos[Posto de Serviço],$B85,tbLancamentoAtrasos[Data],"&gt;="&amp;E$9,tbLancamentoAtrasos[Data],"&lt;"&amp;F$9),0))</f>
        <v/>
      </c>
      <c r="F85" s="35" t="str">
        <f>IF($B85="","",IFERROR(SUMIFS(tbLancamentoAtrasos[Qde Horas],tbLancamentoAtrasos[Posto de Serviço],$B85,tbLancamentoAtrasos[Data],"&gt;="&amp;F$9,tbLancamentoAtrasos[Data],"&lt;"&amp;G$9),0))</f>
        <v/>
      </c>
      <c r="G85" s="35" t="str">
        <f>IF($B85="","",IFERROR(SUMIFS(tbLancamentoAtrasos[Qde Horas],tbLancamentoAtrasos[Posto de Serviço],$B85,tbLancamentoAtrasos[Data],"&gt;="&amp;G$9,tbLancamentoAtrasos[Data],"&lt;"&amp;H$9),0))</f>
        <v/>
      </c>
      <c r="H85" s="35" t="str">
        <f>IF($B85="","",IFERROR(SUMIFS(tbLancamentoAtrasos[Qde Horas],tbLancamentoAtrasos[Posto de Serviço],$B85,tbLancamentoAtrasos[Data],"&gt;="&amp;H$9,tbLancamentoAtrasos[Data],"&lt;"&amp;I$9),0))</f>
        <v/>
      </c>
      <c r="I85" s="35" t="str">
        <f>IF($B85="","",IFERROR(SUMIFS(tbLancamentoAtrasos[Qde Horas],tbLancamentoAtrasos[Posto de Serviço],$B85,tbLancamentoAtrasos[Data],"&gt;="&amp;I$9,tbLancamentoAtrasos[Data],"&lt;"&amp;J$9),0))</f>
        <v/>
      </c>
      <c r="J85" s="35" t="str">
        <f>IF($B85="","",IFERROR(SUMIFS(tbLancamentoAtrasos[Qde Horas],tbLancamentoAtrasos[Posto de Serviço],$B85,tbLancamentoAtrasos[Data],"&gt;="&amp;J$9,tbLancamentoAtrasos[Data],"&lt;"&amp;K$9),0))</f>
        <v/>
      </c>
      <c r="K85" s="35" t="str">
        <f>IF($B85="","",IFERROR(SUMIFS(tbLancamentoAtrasos[Qde Horas],tbLancamentoAtrasos[Posto de Serviço],$B85,tbLancamentoAtrasos[Data],"&gt;="&amp;K$9,tbLancamentoAtrasos[Data],"&lt;"&amp;L$9),0))</f>
        <v/>
      </c>
      <c r="L85" s="35" t="str">
        <f>IF($B85="","",IFERROR(SUMIFS(tbLancamentoAtrasos[Qde Horas],tbLancamentoAtrasos[Posto de Serviço],$B85,tbLancamentoAtrasos[Data],"&gt;="&amp;L$9,tbLancamentoAtrasos[Data],"&lt;"&amp;M$9),0))</f>
        <v/>
      </c>
      <c r="M85" s="35" t="str">
        <f>IF($B85="","",IFERROR(SUMIFS(tbLancamentoAtrasos[Qde Horas],tbLancamentoAtrasos[Posto de Serviço],$B85,tbLancamentoAtrasos[Data],"&gt;="&amp;M$9,tbLancamentoAtrasos[Data],"&lt;"&amp;N$9),0))</f>
        <v/>
      </c>
      <c r="N85" s="35" t="str">
        <f>IF($B85="","",IFERROR(SUMIFS(tbLancamentoAtrasos[Qde Horas],tbLancamentoAtrasos[Posto de Serviço],$B85,tbLancamentoAtrasos[Data],"&gt;="&amp;N$9,tbLancamentoAtrasos[Data],"&lt;"&amp;O$9),0))</f>
        <v/>
      </c>
      <c r="O85" s="36" t="str">
        <f t="shared" si="4"/>
        <v/>
      </c>
    </row>
    <row r="86" spans="1:15" ht="20.100000000000001" customHeight="1" x14ac:dyDescent="0.25">
      <c r="A86" s="23">
        <v>4</v>
      </c>
      <c r="B86" s="34" t="str">
        <f>IFERROR(INDEX(DinamicaAno!$W$2:$Y$101,MATCH(LARGE(DinamicaAno!$Y$2:$Y$101,ResAno!$A86),DinamicaAno!$Y$2:$Y$101,0),1),"")</f>
        <v/>
      </c>
      <c r="C86" s="35" t="str">
        <f>IF($B86="","",IFERROR(SUMIFS(tbLancamentoAtrasos[Qde Horas],tbLancamentoAtrasos[Posto de Serviço],$B86,tbLancamentoAtrasos[Data],"&gt;="&amp;C$9,tbLancamentoAtrasos[Data],"&lt;"&amp;D$9),0))</f>
        <v/>
      </c>
      <c r="D86" s="35" t="str">
        <f>IF($B86="","",IFERROR(SUMIFS(tbLancamentoAtrasos[Qde Horas],tbLancamentoAtrasos[Posto de Serviço],$B86,tbLancamentoAtrasos[Data],"&gt;="&amp;D$9,tbLancamentoAtrasos[Data],"&lt;"&amp;E$9),0))</f>
        <v/>
      </c>
      <c r="E86" s="35" t="str">
        <f>IF($B86="","",IFERROR(SUMIFS(tbLancamentoAtrasos[Qde Horas],tbLancamentoAtrasos[Posto de Serviço],$B86,tbLancamentoAtrasos[Data],"&gt;="&amp;E$9,tbLancamentoAtrasos[Data],"&lt;"&amp;F$9),0))</f>
        <v/>
      </c>
      <c r="F86" s="35" t="str">
        <f>IF($B86="","",IFERROR(SUMIFS(tbLancamentoAtrasos[Qde Horas],tbLancamentoAtrasos[Posto de Serviço],$B86,tbLancamentoAtrasos[Data],"&gt;="&amp;F$9,tbLancamentoAtrasos[Data],"&lt;"&amp;G$9),0))</f>
        <v/>
      </c>
      <c r="G86" s="35" t="str">
        <f>IF($B86="","",IFERROR(SUMIFS(tbLancamentoAtrasos[Qde Horas],tbLancamentoAtrasos[Posto de Serviço],$B86,tbLancamentoAtrasos[Data],"&gt;="&amp;G$9,tbLancamentoAtrasos[Data],"&lt;"&amp;H$9),0))</f>
        <v/>
      </c>
      <c r="H86" s="35" t="str">
        <f>IF($B86="","",IFERROR(SUMIFS(tbLancamentoAtrasos[Qde Horas],tbLancamentoAtrasos[Posto de Serviço],$B86,tbLancamentoAtrasos[Data],"&gt;="&amp;H$9,tbLancamentoAtrasos[Data],"&lt;"&amp;I$9),0))</f>
        <v/>
      </c>
      <c r="I86" s="35" t="str">
        <f>IF($B86="","",IFERROR(SUMIFS(tbLancamentoAtrasos[Qde Horas],tbLancamentoAtrasos[Posto de Serviço],$B86,tbLancamentoAtrasos[Data],"&gt;="&amp;I$9,tbLancamentoAtrasos[Data],"&lt;"&amp;J$9),0))</f>
        <v/>
      </c>
      <c r="J86" s="35" t="str">
        <f>IF($B86="","",IFERROR(SUMIFS(tbLancamentoAtrasos[Qde Horas],tbLancamentoAtrasos[Posto de Serviço],$B86,tbLancamentoAtrasos[Data],"&gt;="&amp;J$9,tbLancamentoAtrasos[Data],"&lt;"&amp;K$9),0))</f>
        <v/>
      </c>
      <c r="K86" s="35" t="str">
        <f>IF($B86="","",IFERROR(SUMIFS(tbLancamentoAtrasos[Qde Horas],tbLancamentoAtrasos[Posto de Serviço],$B86,tbLancamentoAtrasos[Data],"&gt;="&amp;K$9,tbLancamentoAtrasos[Data],"&lt;"&amp;L$9),0))</f>
        <v/>
      </c>
      <c r="L86" s="35" t="str">
        <f>IF($B86="","",IFERROR(SUMIFS(tbLancamentoAtrasos[Qde Horas],tbLancamentoAtrasos[Posto de Serviço],$B86,tbLancamentoAtrasos[Data],"&gt;="&amp;L$9,tbLancamentoAtrasos[Data],"&lt;"&amp;M$9),0))</f>
        <v/>
      </c>
      <c r="M86" s="35" t="str">
        <f>IF($B86="","",IFERROR(SUMIFS(tbLancamentoAtrasos[Qde Horas],tbLancamentoAtrasos[Posto de Serviço],$B86,tbLancamentoAtrasos[Data],"&gt;="&amp;M$9,tbLancamentoAtrasos[Data],"&lt;"&amp;N$9),0))</f>
        <v/>
      </c>
      <c r="N86" s="35" t="str">
        <f>IF($B86="","",IFERROR(SUMIFS(tbLancamentoAtrasos[Qde Horas],tbLancamentoAtrasos[Posto de Serviço],$B86,tbLancamentoAtrasos[Data],"&gt;="&amp;N$9,tbLancamentoAtrasos[Data],"&lt;"&amp;O$9),0))</f>
        <v/>
      </c>
      <c r="O86" s="36" t="str">
        <f t="shared" si="4"/>
        <v/>
      </c>
    </row>
    <row r="87" spans="1:15" ht="20.100000000000001" customHeight="1" x14ac:dyDescent="0.25">
      <c r="A87" s="23">
        <v>5</v>
      </c>
      <c r="B87" s="34" t="str">
        <f>IFERROR(INDEX(DinamicaAno!$W$2:$Y$101,MATCH(LARGE(DinamicaAno!$Y$2:$Y$101,ResAno!$A87),DinamicaAno!$Y$2:$Y$101,0),1),"")</f>
        <v/>
      </c>
      <c r="C87" s="35" t="str">
        <f>IF($B87="","",IFERROR(SUMIFS(tbLancamentoAtrasos[Qde Horas],tbLancamentoAtrasos[Posto de Serviço],$B87,tbLancamentoAtrasos[Data],"&gt;="&amp;C$9,tbLancamentoAtrasos[Data],"&lt;"&amp;D$9),0))</f>
        <v/>
      </c>
      <c r="D87" s="35" t="str">
        <f>IF($B87="","",IFERROR(SUMIFS(tbLancamentoAtrasos[Qde Horas],tbLancamentoAtrasos[Posto de Serviço],$B87,tbLancamentoAtrasos[Data],"&gt;="&amp;D$9,tbLancamentoAtrasos[Data],"&lt;"&amp;E$9),0))</f>
        <v/>
      </c>
      <c r="E87" s="35" t="str">
        <f>IF($B87="","",IFERROR(SUMIFS(tbLancamentoAtrasos[Qde Horas],tbLancamentoAtrasos[Posto de Serviço],$B87,tbLancamentoAtrasos[Data],"&gt;="&amp;E$9,tbLancamentoAtrasos[Data],"&lt;"&amp;F$9),0))</f>
        <v/>
      </c>
      <c r="F87" s="35" t="str">
        <f>IF($B87="","",IFERROR(SUMIFS(tbLancamentoAtrasos[Qde Horas],tbLancamentoAtrasos[Posto de Serviço],$B87,tbLancamentoAtrasos[Data],"&gt;="&amp;F$9,tbLancamentoAtrasos[Data],"&lt;"&amp;G$9),0))</f>
        <v/>
      </c>
      <c r="G87" s="35" t="str">
        <f>IF($B87="","",IFERROR(SUMIFS(tbLancamentoAtrasos[Qde Horas],tbLancamentoAtrasos[Posto de Serviço],$B87,tbLancamentoAtrasos[Data],"&gt;="&amp;G$9,tbLancamentoAtrasos[Data],"&lt;"&amp;H$9),0))</f>
        <v/>
      </c>
      <c r="H87" s="35" t="str">
        <f>IF($B87="","",IFERROR(SUMIFS(tbLancamentoAtrasos[Qde Horas],tbLancamentoAtrasos[Posto de Serviço],$B87,tbLancamentoAtrasos[Data],"&gt;="&amp;H$9,tbLancamentoAtrasos[Data],"&lt;"&amp;I$9),0))</f>
        <v/>
      </c>
      <c r="I87" s="35" t="str">
        <f>IF($B87="","",IFERROR(SUMIFS(tbLancamentoAtrasos[Qde Horas],tbLancamentoAtrasos[Posto de Serviço],$B87,tbLancamentoAtrasos[Data],"&gt;="&amp;I$9,tbLancamentoAtrasos[Data],"&lt;"&amp;J$9),0))</f>
        <v/>
      </c>
      <c r="J87" s="35" t="str">
        <f>IF($B87="","",IFERROR(SUMIFS(tbLancamentoAtrasos[Qde Horas],tbLancamentoAtrasos[Posto de Serviço],$B87,tbLancamentoAtrasos[Data],"&gt;="&amp;J$9,tbLancamentoAtrasos[Data],"&lt;"&amp;K$9),0))</f>
        <v/>
      </c>
      <c r="K87" s="35" t="str">
        <f>IF($B87="","",IFERROR(SUMIFS(tbLancamentoAtrasos[Qde Horas],tbLancamentoAtrasos[Posto de Serviço],$B87,tbLancamentoAtrasos[Data],"&gt;="&amp;K$9,tbLancamentoAtrasos[Data],"&lt;"&amp;L$9),0))</f>
        <v/>
      </c>
      <c r="L87" s="35" t="str">
        <f>IF($B87="","",IFERROR(SUMIFS(tbLancamentoAtrasos[Qde Horas],tbLancamentoAtrasos[Posto de Serviço],$B87,tbLancamentoAtrasos[Data],"&gt;="&amp;L$9,tbLancamentoAtrasos[Data],"&lt;"&amp;M$9),0))</f>
        <v/>
      </c>
      <c r="M87" s="35" t="str">
        <f>IF($B87="","",IFERROR(SUMIFS(tbLancamentoAtrasos[Qde Horas],tbLancamentoAtrasos[Posto de Serviço],$B87,tbLancamentoAtrasos[Data],"&gt;="&amp;M$9,tbLancamentoAtrasos[Data],"&lt;"&amp;N$9),0))</f>
        <v/>
      </c>
      <c r="N87" s="35" t="str">
        <f>IF($B87="","",IFERROR(SUMIFS(tbLancamentoAtrasos[Qde Horas],tbLancamentoAtrasos[Posto de Serviço],$B87,tbLancamentoAtrasos[Data],"&gt;="&amp;N$9,tbLancamentoAtrasos[Data],"&lt;"&amp;O$9),0))</f>
        <v/>
      </c>
      <c r="O87" s="36" t="str">
        <f t="shared" si="4"/>
        <v/>
      </c>
    </row>
    <row r="88" spans="1:15" ht="20.100000000000001" customHeight="1" x14ac:dyDescent="0.25">
      <c r="A88" s="23">
        <v>6</v>
      </c>
      <c r="B88" s="34" t="str">
        <f>IFERROR(INDEX(DinamicaAno!$W$2:$Y$101,MATCH(LARGE(DinamicaAno!$Y$2:$Y$101,ResAno!$A88),DinamicaAno!$Y$2:$Y$101,0),1),"")</f>
        <v/>
      </c>
      <c r="C88" s="35" t="str">
        <f>IF($B88="","",IFERROR(SUMIFS(tbLancamentoAtrasos[Qde Horas],tbLancamentoAtrasos[Posto de Serviço],$B88,tbLancamentoAtrasos[Data],"&gt;="&amp;C$9,tbLancamentoAtrasos[Data],"&lt;"&amp;D$9),0))</f>
        <v/>
      </c>
      <c r="D88" s="35" t="str">
        <f>IF($B88="","",IFERROR(SUMIFS(tbLancamentoAtrasos[Qde Horas],tbLancamentoAtrasos[Posto de Serviço],$B88,tbLancamentoAtrasos[Data],"&gt;="&amp;D$9,tbLancamentoAtrasos[Data],"&lt;"&amp;E$9),0))</f>
        <v/>
      </c>
      <c r="E88" s="35" t="str">
        <f>IF($B88="","",IFERROR(SUMIFS(tbLancamentoAtrasos[Qde Horas],tbLancamentoAtrasos[Posto de Serviço],$B88,tbLancamentoAtrasos[Data],"&gt;="&amp;E$9,tbLancamentoAtrasos[Data],"&lt;"&amp;F$9),0))</f>
        <v/>
      </c>
      <c r="F88" s="35" t="str">
        <f>IF($B88="","",IFERROR(SUMIFS(tbLancamentoAtrasos[Qde Horas],tbLancamentoAtrasos[Posto de Serviço],$B88,tbLancamentoAtrasos[Data],"&gt;="&amp;F$9,tbLancamentoAtrasos[Data],"&lt;"&amp;G$9),0))</f>
        <v/>
      </c>
      <c r="G88" s="35" t="str">
        <f>IF($B88="","",IFERROR(SUMIFS(tbLancamentoAtrasos[Qde Horas],tbLancamentoAtrasos[Posto de Serviço],$B88,tbLancamentoAtrasos[Data],"&gt;="&amp;G$9,tbLancamentoAtrasos[Data],"&lt;"&amp;H$9),0))</f>
        <v/>
      </c>
      <c r="H88" s="35" t="str">
        <f>IF($B88="","",IFERROR(SUMIFS(tbLancamentoAtrasos[Qde Horas],tbLancamentoAtrasos[Posto de Serviço],$B88,tbLancamentoAtrasos[Data],"&gt;="&amp;H$9,tbLancamentoAtrasos[Data],"&lt;"&amp;I$9),0))</f>
        <v/>
      </c>
      <c r="I88" s="35" t="str">
        <f>IF($B88="","",IFERROR(SUMIFS(tbLancamentoAtrasos[Qde Horas],tbLancamentoAtrasos[Posto de Serviço],$B88,tbLancamentoAtrasos[Data],"&gt;="&amp;I$9,tbLancamentoAtrasos[Data],"&lt;"&amp;J$9),0))</f>
        <v/>
      </c>
      <c r="J88" s="35" t="str">
        <f>IF($B88="","",IFERROR(SUMIFS(tbLancamentoAtrasos[Qde Horas],tbLancamentoAtrasos[Posto de Serviço],$B88,tbLancamentoAtrasos[Data],"&gt;="&amp;J$9,tbLancamentoAtrasos[Data],"&lt;"&amp;K$9),0))</f>
        <v/>
      </c>
      <c r="K88" s="35" t="str">
        <f>IF($B88="","",IFERROR(SUMIFS(tbLancamentoAtrasos[Qde Horas],tbLancamentoAtrasos[Posto de Serviço],$B88,tbLancamentoAtrasos[Data],"&gt;="&amp;K$9,tbLancamentoAtrasos[Data],"&lt;"&amp;L$9),0))</f>
        <v/>
      </c>
      <c r="L88" s="35" t="str">
        <f>IF($B88="","",IFERROR(SUMIFS(tbLancamentoAtrasos[Qde Horas],tbLancamentoAtrasos[Posto de Serviço],$B88,tbLancamentoAtrasos[Data],"&gt;="&amp;L$9,tbLancamentoAtrasos[Data],"&lt;"&amp;M$9),0))</f>
        <v/>
      </c>
      <c r="M88" s="35" t="str">
        <f>IF($B88="","",IFERROR(SUMIFS(tbLancamentoAtrasos[Qde Horas],tbLancamentoAtrasos[Posto de Serviço],$B88,tbLancamentoAtrasos[Data],"&gt;="&amp;M$9,tbLancamentoAtrasos[Data],"&lt;"&amp;N$9),0))</f>
        <v/>
      </c>
      <c r="N88" s="35" t="str">
        <f>IF($B88="","",IFERROR(SUMIFS(tbLancamentoAtrasos[Qde Horas],tbLancamentoAtrasos[Posto de Serviço],$B88,tbLancamentoAtrasos[Data],"&gt;="&amp;N$9,tbLancamentoAtrasos[Data],"&lt;"&amp;O$9),0))</f>
        <v/>
      </c>
      <c r="O88" s="36" t="str">
        <f t="shared" si="4"/>
        <v/>
      </c>
    </row>
    <row r="89" spans="1:15" ht="20.100000000000001" customHeight="1" x14ac:dyDescent="0.25">
      <c r="A89" s="23">
        <v>7</v>
      </c>
      <c r="B89" s="34" t="str">
        <f>IFERROR(INDEX(DinamicaAno!$W$2:$Y$101,MATCH(LARGE(DinamicaAno!$Y$2:$Y$101,ResAno!$A89),DinamicaAno!$Y$2:$Y$101,0),1),"")</f>
        <v/>
      </c>
      <c r="C89" s="35" t="str">
        <f>IF($B89="","",IFERROR(SUMIFS(tbLancamentoAtrasos[Qde Horas],tbLancamentoAtrasos[Posto de Serviço],$B89,tbLancamentoAtrasos[Data],"&gt;="&amp;C$9,tbLancamentoAtrasos[Data],"&lt;"&amp;D$9),0))</f>
        <v/>
      </c>
      <c r="D89" s="35" t="str">
        <f>IF($B89="","",IFERROR(SUMIFS(tbLancamentoAtrasos[Qde Horas],tbLancamentoAtrasos[Posto de Serviço],$B89,tbLancamentoAtrasos[Data],"&gt;="&amp;D$9,tbLancamentoAtrasos[Data],"&lt;"&amp;E$9),0))</f>
        <v/>
      </c>
      <c r="E89" s="35" t="str">
        <f>IF($B89="","",IFERROR(SUMIFS(tbLancamentoAtrasos[Qde Horas],tbLancamentoAtrasos[Posto de Serviço],$B89,tbLancamentoAtrasos[Data],"&gt;="&amp;E$9,tbLancamentoAtrasos[Data],"&lt;"&amp;F$9),0))</f>
        <v/>
      </c>
      <c r="F89" s="35" t="str">
        <f>IF($B89="","",IFERROR(SUMIFS(tbLancamentoAtrasos[Qde Horas],tbLancamentoAtrasos[Posto de Serviço],$B89,tbLancamentoAtrasos[Data],"&gt;="&amp;F$9,tbLancamentoAtrasos[Data],"&lt;"&amp;G$9),0))</f>
        <v/>
      </c>
      <c r="G89" s="35" t="str">
        <f>IF($B89="","",IFERROR(SUMIFS(tbLancamentoAtrasos[Qde Horas],tbLancamentoAtrasos[Posto de Serviço],$B89,tbLancamentoAtrasos[Data],"&gt;="&amp;G$9,tbLancamentoAtrasos[Data],"&lt;"&amp;H$9),0))</f>
        <v/>
      </c>
      <c r="H89" s="35" t="str">
        <f>IF($B89="","",IFERROR(SUMIFS(tbLancamentoAtrasos[Qde Horas],tbLancamentoAtrasos[Posto de Serviço],$B89,tbLancamentoAtrasos[Data],"&gt;="&amp;H$9,tbLancamentoAtrasos[Data],"&lt;"&amp;I$9),0))</f>
        <v/>
      </c>
      <c r="I89" s="35" t="str">
        <f>IF($B89="","",IFERROR(SUMIFS(tbLancamentoAtrasos[Qde Horas],tbLancamentoAtrasos[Posto de Serviço],$B89,tbLancamentoAtrasos[Data],"&gt;="&amp;I$9,tbLancamentoAtrasos[Data],"&lt;"&amp;J$9),0))</f>
        <v/>
      </c>
      <c r="J89" s="35" t="str">
        <f>IF($B89="","",IFERROR(SUMIFS(tbLancamentoAtrasos[Qde Horas],tbLancamentoAtrasos[Posto de Serviço],$B89,tbLancamentoAtrasos[Data],"&gt;="&amp;J$9,tbLancamentoAtrasos[Data],"&lt;"&amp;K$9),0))</f>
        <v/>
      </c>
      <c r="K89" s="35" t="str">
        <f>IF($B89="","",IFERROR(SUMIFS(tbLancamentoAtrasos[Qde Horas],tbLancamentoAtrasos[Posto de Serviço],$B89,tbLancamentoAtrasos[Data],"&gt;="&amp;K$9,tbLancamentoAtrasos[Data],"&lt;"&amp;L$9),0))</f>
        <v/>
      </c>
      <c r="L89" s="35" t="str">
        <f>IF($B89="","",IFERROR(SUMIFS(tbLancamentoAtrasos[Qde Horas],tbLancamentoAtrasos[Posto de Serviço],$B89,tbLancamentoAtrasos[Data],"&gt;="&amp;L$9,tbLancamentoAtrasos[Data],"&lt;"&amp;M$9),0))</f>
        <v/>
      </c>
      <c r="M89" s="35" t="str">
        <f>IF($B89="","",IFERROR(SUMIFS(tbLancamentoAtrasos[Qde Horas],tbLancamentoAtrasos[Posto de Serviço],$B89,tbLancamentoAtrasos[Data],"&gt;="&amp;M$9,tbLancamentoAtrasos[Data],"&lt;"&amp;N$9),0))</f>
        <v/>
      </c>
      <c r="N89" s="35" t="str">
        <f>IF($B89="","",IFERROR(SUMIFS(tbLancamentoAtrasos[Qde Horas],tbLancamentoAtrasos[Posto de Serviço],$B89,tbLancamentoAtrasos[Data],"&gt;="&amp;N$9,tbLancamentoAtrasos[Data],"&lt;"&amp;O$9),0))</f>
        <v/>
      </c>
      <c r="O89" s="36" t="str">
        <f t="shared" si="4"/>
        <v/>
      </c>
    </row>
    <row r="90" spans="1:15" ht="20.100000000000001" customHeight="1" x14ac:dyDescent="0.25">
      <c r="A90" s="23">
        <v>8</v>
      </c>
      <c r="B90" s="34" t="str">
        <f>IFERROR(INDEX(DinamicaAno!$W$2:$Y$101,MATCH(LARGE(DinamicaAno!$Y$2:$Y$101,ResAno!$A90),DinamicaAno!$Y$2:$Y$101,0),1),"")</f>
        <v/>
      </c>
      <c r="C90" s="35" t="str">
        <f>IF($B90="","",IFERROR(SUMIFS(tbLancamentoAtrasos[Qde Horas],tbLancamentoAtrasos[Posto de Serviço],$B90,tbLancamentoAtrasos[Data],"&gt;="&amp;C$9,tbLancamentoAtrasos[Data],"&lt;"&amp;D$9),0))</f>
        <v/>
      </c>
      <c r="D90" s="35" t="str">
        <f>IF($B90="","",IFERROR(SUMIFS(tbLancamentoAtrasos[Qde Horas],tbLancamentoAtrasos[Posto de Serviço],$B90,tbLancamentoAtrasos[Data],"&gt;="&amp;D$9,tbLancamentoAtrasos[Data],"&lt;"&amp;E$9),0))</f>
        <v/>
      </c>
      <c r="E90" s="35" t="str">
        <f>IF($B90="","",IFERROR(SUMIFS(tbLancamentoAtrasos[Qde Horas],tbLancamentoAtrasos[Posto de Serviço],$B90,tbLancamentoAtrasos[Data],"&gt;="&amp;E$9,tbLancamentoAtrasos[Data],"&lt;"&amp;F$9),0))</f>
        <v/>
      </c>
      <c r="F90" s="35" t="str">
        <f>IF($B90="","",IFERROR(SUMIFS(tbLancamentoAtrasos[Qde Horas],tbLancamentoAtrasos[Posto de Serviço],$B90,tbLancamentoAtrasos[Data],"&gt;="&amp;F$9,tbLancamentoAtrasos[Data],"&lt;"&amp;G$9),0))</f>
        <v/>
      </c>
      <c r="G90" s="35" t="str">
        <f>IF($B90="","",IFERROR(SUMIFS(tbLancamentoAtrasos[Qde Horas],tbLancamentoAtrasos[Posto de Serviço],$B90,tbLancamentoAtrasos[Data],"&gt;="&amp;G$9,tbLancamentoAtrasos[Data],"&lt;"&amp;H$9),0))</f>
        <v/>
      </c>
      <c r="H90" s="35" t="str">
        <f>IF($B90="","",IFERROR(SUMIFS(tbLancamentoAtrasos[Qde Horas],tbLancamentoAtrasos[Posto de Serviço],$B90,tbLancamentoAtrasos[Data],"&gt;="&amp;H$9,tbLancamentoAtrasos[Data],"&lt;"&amp;I$9),0))</f>
        <v/>
      </c>
      <c r="I90" s="35" t="str">
        <f>IF($B90="","",IFERROR(SUMIFS(tbLancamentoAtrasos[Qde Horas],tbLancamentoAtrasos[Posto de Serviço],$B90,tbLancamentoAtrasos[Data],"&gt;="&amp;I$9,tbLancamentoAtrasos[Data],"&lt;"&amp;J$9),0))</f>
        <v/>
      </c>
      <c r="J90" s="35" t="str">
        <f>IF($B90="","",IFERROR(SUMIFS(tbLancamentoAtrasos[Qde Horas],tbLancamentoAtrasos[Posto de Serviço],$B90,tbLancamentoAtrasos[Data],"&gt;="&amp;J$9,tbLancamentoAtrasos[Data],"&lt;"&amp;K$9),0))</f>
        <v/>
      </c>
      <c r="K90" s="35" t="str">
        <f>IF($B90="","",IFERROR(SUMIFS(tbLancamentoAtrasos[Qde Horas],tbLancamentoAtrasos[Posto de Serviço],$B90,tbLancamentoAtrasos[Data],"&gt;="&amp;K$9,tbLancamentoAtrasos[Data],"&lt;"&amp;L$9),0))</f>
        <v/>
      </c>
      <c r="L90" s="35" t="str">
        <f>IF($B90="","",IFERROR(SUMIFS(tbLancamentoAtrasos[Qde Horas],tbLancamentoAtrasos[Posto de Serviço],$B90,tbLancamentoAtrasos[Data],"&gt;="&amp;L$9,tbLancamentoAtrasos[Data],"&lt;"&amp;M$9),0))</f>
        <v/>
      </c>
      <c r="M90" s="35" t="str">
        <f>IF($B90="","",IFERROR(SUMIFS(tbLancamentoAtrasos[Qde Horas],tbLancamentoAtrasos[Posto de Serviço],$B90,tbLancamentoAtrasos[Data],"&gt;="&amp;M$9,tbLancamentoAtrasos[Data],"&lt;"&amp;N$9),0))</f>
        <v/>
      </c>
      <c r="N90" s="35" t="str">
        <f>IF($B90="","",IFERROR(SUMIFS(tbLancamentoAtrasos[Qde Horas],tbLancamentoAtrasos[Posto de Serviço],$B90,tbLancamentoAtrasos[Data],"&gt;="&amp;N$9,tbLancamentoAtrasos[Data],"&lt;"&amp;O$9),0))</f>
        <v/>
      </c>
      <c r="O90" s="36" t="str">
        <f t="shared" si="4"/>
        <v/>
      </c>
    </row>
    <row r="91" spans="1:15" ht="20.100000000000001" customHeight="1" x14ac:dyDescent="0.25">
      <c r="A91" s="23">
        <v>9</v>
      </c>
      <c r="B91" s="34" t="str">
        <f>IFERROR(INDEX(DinamicaAno!$W$2:$Y$101,MATCH(LARGE(DinamicaAno!$Y$2:$Y$101,ResAno!$A91),DinamicaAno!$Y$2:$Y$101,0),1),"")</f>
        <v/>
      </c>
      <c r="C91" s="35" t="str">
        <f>IF($B91="","",IFERROR(SUMIFS(tbLancamentoAtrasos[Qde Horas],tbLancamentoAtrasos[Posto de Serviço],$B91,tbLancamentoAtrasos[Data],"&gt;="&amp;C$9,tbLancamentoAtrasos[Data],"&lt;"&amp;D$9),0))</f>
        <v/>
      </c>
      <c r="D91" s="35" t="str">
        <f>IF($B91="","",IFERROR(SUMIFS(tbLancamentoAtrasos[Qde Horas],tbLancamentoAtrasos[Posto de Serviço],$B91,tbLancamentoAtrasos[Data],"&gt;="&amp;D$9,tbLancamentoAtrasos[Data],"&lt;"&amp;E$9),0))</f>
        <v/>
      </c>
      <c r="E91" s="35" t="str">
        <f>IF($B91="","",IFERROR(SUMIFS(tbLancamentoAtrasos[Qde Horas],tbLancamentoAtrasos[Posto de Serviço],$B91,tbLancamentoAtrasos[Data],"&gt;="&amp;E$9,tbLancamentoAtrasos[Data],"&lt;"&amp;F$9),0))</f>
        <v/>
      </c>
      <c r="F91" s="35" t="str">
        <f>IF($B91="","",IFERROR(SUMIFS(tbLancamentoAtrasos[Qde Horas],tbLancamentoAtrasos[Posto de Serviço],$B91,tbLancamentoAtrasos[Data],"&gt;="&amp;F$9,tbLancamentoAtrasos[Data],"&lt;"&amp;G$9),0))</f>
        <v/>
      </c>
      <c r="G91" s="35" t="str">
        <f>IF($B91="","",IFERROR(SUMIFS(tbLancamentoAtrasos[Qde Horas],tbLancamentoAtrasos[Posto de Serviço],$B91,tbLancamentoAtrasos[Data],"&gt;="&amp;G$9,tbLancamentoAtrasos[Data],"&lt;"&amp;H$9),0))</f>
        <v/>
      </c>
      <c r="H91" s="35" t="str">
        <f>IF($B91="","",IFERROR(SUMIFS(tbLancamentoAtrasos[Qde Horas],tbLancamentoAtrasos[Posto de Serviço],$B91,tbLancamentoAtrasos[Data],"&gt;="&amp;H$9,tbLancamentoAtrasos[Data],"&lt;"&amp;I$9),0))</f>
        <v/>
      </c>
      <c r="I91" s="35" t="str">
        <f>IF($B91="","",IFERROR(SUMIFS(tbLancamentoAtrasos[Qde Horas],tbLancamentoAtrasos[Posto de Serviço],$B91,tbLancamentoAtrasos[Data],"&gt;="&amp;I$9,tbLancamentoAtrasos[Data],"&lt;"&amp;J$9),0))</f>
        <v/>
      </c>
      <c r="J91" s="35" t="str">
        <f>IF($B91="","",IFERROR(SUMIFS(tbLancamentoAtrasos[Qde Horas],tbLancamentoAtrasos[Posto de Serviço],$B91,tbLancamentoAtrasos[Data],"&gt;="&amp;J$9,tbLancamentoAtrasos[Data],"&lt;"&amp;K$9),0))</f>
        <v/>
      </c>
      <c r="K91" s="35" t="str">
        <f>IF($B91="","",IFERROR(SUMIFS(tbLancamentoAtrasos[Qde Horas],tbLancamentoAtrasos[Posto de Serviço],$B91,tbLancamentoAtrasos[Data],"&gt;="&amp;K$9,tbLancamentoAtrasos[Data],"&lt;"&amp;L$9),0))</f>
        <v/>
      </c>
      <c r="L91" s="35" t="str">
        <f>IF($B91="","",IFERROR(SUMIFS(tbLancamentoAtrasos[Qde Horas],tbLancamentoAtrasos[Posto de Serviço],$B91,tbLancamentoAtrasos[Data],"&gt;="&amp;L$9,tbLancamentoAtrasos[Data],"&lt;"&amp;M$9),0))</f>
        <v/>
      </c>
      <c r="M91" s="35" t="str">
        <f>IF($B91="","",IFERROR(SUMIFS(tbLancamentoAtrasos[Qde Horas],tbLancamentoAtrasos[Posto de Serviço],$B91,tbLancamentoAtrasos[Data],"&gt;="&amp;M$9,tbLancamentoAtrasos[Data],"&lt;"&amp;N$9),0))</f>
        <v/>
      </c>
      <c r="N91" s="35" t="str">
        <f>IF($B91="","",IFERROR(SUMIFS(tbLancamentoAtrasos[Qde Horas],tbLancamentoAtrasos[Posto de Serviço],$B91,tbLancamentoAtrasos[Data],"&gt;="&amp;N$9,tbLancamentoAtrasos[Data],"&lt;"&amp;O$9),0))</f>
        <v/>
      </c>
      <c r="O91" s="36" t="str">
        <f t="shared" si="4"/>
        <v/>
      </c>
    </row>
    <row r="92" spans="1:15" ht="20.100000000000001" customHeight="1" x14ac:dyDescent="0.25">
      <c r="A92" s="23">
        <v>10</v>
      </c>
      <c r="B92" s="34" t="str">
        <f>IFERROR(INDEX(DinamicaAno!$W$2:$Y$101,MATCH(LARGE(DinamicaAno!$Y$2:$Y$101,ResAno!$A92),DinamicaAno!$Y$2:$Y$101,0),1),"")</f>
        <v/>
      </c>
      <c r="C92" s="35" t="str">
        <f>IF($B92="","",IFERROR(SUMIFS(tbLancamentoAtrasos[Qde Horas],tbLancamentoAtrasos[Posto de Serviço],$B92,tbLancamentoAtrasos[Data],"&gt;="&amp;C$9,tbLancamentoAtrasos[Data],"&lt;"&amp;D$9),0))</f>
        <v/>
      </c>
      <c r="D92" s="35" t="str">
        <f>IF($B92="","",IFERROR(SUMIFS(tbLancamentoAtrasos[Qde Horas],tbLancamentoAtrasos[Posto de Serviço],$B92,tbLancamentoAtrasos[Data],"&gt;="&amp;D$9,tbLancamentoAtrasos[Data],"&lt;"&amp;E$9),0))</f>
        <v/>
      </c>
      <c r="E92" s="35" t="str">
        <f>IF($B92="","",IFERROR(SUMIFS(tbLancamentoAtrasos[Qde Horas],tbLancamentoAtrasos[Posto de Serviço],$B92,tbLancamentoAtrasos[Data],"&gt;="&amp;E$9,tbLancamentoAtrasos[Data],"&lt;"&amp;F$9),0))</f>
        <v/>
      </c>
      <c r="F92" s="35" t="str">
        <f>IF($B92="","",IFERROR(SUMIFS(tbLancamentoAtrasos[Qde Horas],tbLancamentoAtrasos[Posto de Serviço],$B92,tbLancamentoAtrasos[Data],"&gt;="&amp;F$9,tbLancamentoAtrasos[Data],"&lt;"&amp;G$9),0))</f>
        <v/>
      </c>
      <c r="G92" s="35" t="str">
        <f>IF($B92="","",IFERROR(SUMIFS(tbLancamentoAtrasos[Qde Horas],tbLancamentoAtrasos[Posto de Serviço],$B92,tbLancamentoAtrasos[Data],"&gt;="&amp;G$9,tbLancamentoAtrasos[Data],"&lt;"&amp;H$9),0))</f>
        <v/>
      </c>
      <c r="H92" s="35" t="str">
        <f>IF($B92="","",IFERROR(SUMIFS(tbLancamentoAtrasos[Qde Horas],tbLancamentoAtrasos[Posto de Serviço],$B92,tbLancamentoAtrasos[Data],"&gt;="&amp;H$9,tbLancamentoAtrasos[Data],"&lt;"&amp;I$9),0))</f>
        <v/>
      </c>
      <c r="I92" s="35" t="str">
        <f>IF($B92="","",IFERROR(SUMIFS(tbLancamentoAtrasos[Qde Horas],tbLancamentoAtrasos[Posto de Serviço],$B92,tbLancamentoAtrasos[Data],"&gt;="&amp;I$9,tbLancamentoAtrasos[Data],"&lt;"&amp;J$9),0))</f>
        <v/>
      </c>
      <c r="J92" s="35" t="str">
        <f>IF($B92="","",IFERROR(SUMIFS(tbLancamentoAtrasos[Qde Horas],tbLancamentoAtrasos[Posto de Serviço],$B92,tbLancamentoAtrasos[Data],"&gt;="&amp;J$9,tbLancamentoAtrasos[Data],"&lt;"&amp;K$9),0))</f>
        <v/>
      </c>
      <c r="K92" s="35" t="str">
        <f>IF($B92="","",IFERROR(SUMIFS(tbLancamentoAtrasos[Qde Horas],tbLancamentoAtrasos[Posto de Serviço],$B92,tbLancamentoAtrasos[Data],"&gt;="&amp;K$9,tbLancamentoAtrasos[Data],"&lt;"&amp;L$9),0))</f>
        <v/>
      </c>
      <c r="L92" s="35" t="str">
        <f>IF($B92="","",IFERROR(SUMIFS(tbLancamentoAtrasos[Qde Horas],tbLancamentoAtrasos[Posto de Serviço],$B92,tbLancamentoAtrasos[Data],"&gt;="&amp;L$9,tbLancamentoAtrasos[Data],"&lt;"&amp;M$9),0))</f>
        <v/>
      </c>
      <c r="M92" s="35" t="str">
        <f>IF($B92="","",IFERROR(SUMIFS(tbLancamentoAtrasos[Qde Horas],tbLancamentoAtrasos[Posto de Serviço],$B92,tbLancamentoAtrasos[Data],"&gt;="&amp;M$9,tbLancamentoAtrasos[Data],"&lt;"&amp;N$9),0))</f>
        <v/>
      </c>
      <c r="N92" s="35" t="str">
        <f>IF($B92="","",IFERROR(SUMIFS(tbLancamentoAtrasos[Qde Horas],tbLancamentoAtrasos[Posto de Serviço],$B92,tbLancamentoAtrasos[Data],"&gt;="&amp;N$9,tbLancamentoAtrasos[Data],"&lt;"&amp;O$9),0))</f>
        <v/>
      </c>
      <c r="O92" s="36" t="str">
        <f t="shared" si="4"/>
        <v/>
      </c>
    </row>
    <row r="93" spans="1:15" ht="20.100000000000001" customHeight="1" x14ac:dyDescent="0.25">
      <c r="A93" s="23">
        <v>11</v>
      </c>
      <c r="B93" s="34" t="str">
        <f>IFERROR(INDEX(DinamicaAno!$W$2:$Y$101,MATCH(LARGE(DinamicaAno!$Y$2:$Y$101,ResAno!$A93),DinamicaAno!$Y$2:$Y$101,0),1),"")</f>
        <v/>
      </c>
      <c r="C93" s="35" t="str">
        <f>IF($B93="","",IFERROR(SUMIFS(tbLancamentoAtrasos[Qde Horas],tbLancamentoAtrasos[Posto de Serviço],$B93,tbLancamentoAtrasos[Data],"&gt;="&amp;C$9,tbLancamentoAtrasos[Data],"&lt;"&amp;D$9),0))</f>
        <v/>
      </c>
      <c r="D93" s="35" t="str">
        <f>IF($B93="","",IFERROR(SUMIFS(tbLancamentoAtrasos[Qde Horas],tbLancamentoAtrasos[Posto de Serviço],$B93,tbLancamentoAtrasos[Data],"&gt;="&amp;D$9,tbLancamentoAtrasos[Data],"&lt;"&amp;E$9),0))</f>
        <v/>
      </c>
      <c r="E93" s="35" t="str">
        <f>IF($B93="","",IFERROR(SUMIFS(tbLancamentoAtrasos[Qde Horas],tbLancamentoAtrasos[Posto de Serviço],$B93,tbLancamentoAtrasos[Data],"&gt;="&amp;E$9,tbLancamentoAtrasos[Data],"&lt;"&amp;F$9),0))</f>
        <v/>
      </c>
      <c r="F93" s="35" t="str">
        <f>IF($B93="","",IFERROR(SUMIFS(tbLancamentoAtrasos[Qde Horas],tbLancamentoAtrasos[Posto de Serviço],$B93,tbLancamentoAtrasos[Data],"&gt;="&amp;F$9,tbLancamentoAtrasos[Data],"&lt;"&amp;G$9),0))</f>
        <v/>
      </c>
      <c r="G93" s="35" t="str">
        <f>IF($B93="","",IFERROR(SUMIFS(tbLancamentoAtrasos[Qde Horas],tbLancamentoAtrasos[Posto de Serviço],$B93,tbLancamentoAtrasos[Data],"&gt;="&amp;G$9,tbLancamentoAtrasos[Data],"&lt;"&amp;H$9),0))</f>
        <v/>
      </c>
      <c r="H93" s="35" t="str">
        <f>IF($B93="","",IFERROR(SUMIFS(tbLancamentoAtrasos[Qde Horas],tbLancamentoAtrasos[Posto de Serviço],$B93,tbLancamentoAtrasos[Data],"&gt;="&amp;H$9,tbLancamentoAtrasos[Data],"&lt;"&amp;I$9),0))</f>
        <v/>
      </c>
      <c r="I93" s="35" t="str">
        <f>IF($B93="","",IFERROR(SUMIFS(tbLancamentoAtrasos[Qde Horas],tbLancamentoAtrasos[Posto de Serviço],$B93,tbLancamentoAtrasos[Data],"&gt;="&amp;I$9,tbLancamentoAtrasos[Data],"&lt;"&amp;J$9),0))</f>
        <v/>
      </c>
      <c r="J93" s="35" t="str">
        <f>IF($B93="","",IFERROR(SUMIFS(tbLancamentoAtrasos[Qde Horas],tbLancamentoAtrasos[Posto de Serviço],$B93,tbLancamentoAtrasos[Data],"&gt;="&amp;J$9,tbLancamentoAtrasos[Data],"&lt;"&amp;K$9),0))</f>
        <v/>
      </c>
      <c r="K93" s="35" t="str">
        <f>IF($B93="","",IFERROR(SUMIFS(tbLancamentoAtrasos[Qde Horas],tbLancamentoAtrasos[Posto de Serviço],$B93,tbLancamentoAtrasos[Data],"&gt;="&amp;K$9,tbLancamentoAtrasos[Data],"&lt;"&amp;L$9),0))</f>
        <v/>
      </c>
      <c r="L93" s="35" t="str">
        <f>IF($B93="","",IFERROR(SUMIFS(tbLancamentoAtrasos[Qde Horas],tbLancamentoAtrasos[Posto de Serviço],$B93,tbLancamentoAtrasos[Data],"&gt;="&amp;L$9,tbLancamentoAtrasos[Data],"&lt;"&amp;M$9),0))</f>
        <v/>
      </c>
      <c r="M93" s="35" t="str">
        <f>IF($B93="","",IFERROR(SUMIFS(tbLancamentoAtrasos[Qde Horas],tbLancamentoAtrasos[Posto de Serviço],$B93,tbLancamentoAtrasos[Data],"&gt;="&amp;M$9,tbLancamentoAtrasos[Data],"&lt;"&amp;N$9),0))</f>
        <v/>
      </c>
      <c r="N93" s="35" t="str">
        <f>IF($B93="","",IFERROR(SUMIFS(tbLancamentoAtrasos[Qde Horas],tbLancamentoAtrasos[Posto de Serviço],$B93,tbLancamentoAtrasos[Data],"&gt;="&amp;N$9,tbLancamentoAtrasos[Data],"&lt;"&amp;O$9),0))</f>
        <v/>
      </c>
      <c r="O93" s="36" t="str">
        <f t="shared" si="4"/>
        <v/>
      </c>
    </row>
    <row r="94" spans="1:15" ht="20.100000000000001" customHeight="1" x14ac:dyDescent="0.25">
      <c r="A94" s="23">
        <v>12</v>
      </c>
      <c r="B94" s="34" t="str">
        <f>IFERROR(INDEX(DinamicaAno!$W$2:$Y$101,MATCH(LARGE(DinamicaAno!$Y$2:$Y$101,ResAno!$A94),DinamicaAno!$Y$2:$Y$101,0),1),"")</f>
        <v/>
      </c>
      <c r="C94" s="35" t="str">
        <f>IF($B94="","",IFERROR(SUMIFS(tbLancamentoAtrasos[Qde Horas],tbLancamentoAtrasos[Posto de Serviço],$B94,tbLancamentoAtrasos[Data],"&gt;="&amp;C$9,tbLancamentoAtrasos[Data],"&lt;"&amp;D$9),0))</f>
        <v/>
      </c>
      <c r="D94" s="35" t="str">
        <f>IF($B94="","",IFERROR(SUMIFS(tbLancamentoAtrasos[Qde Horas],tbLancamentoAtrasos[Posto de Serviço],$B94,tbLancamentoAtrasos[Data],"&gt;="&amp;D$9,tbLancamentoAtrasos[Data],"&lt;"&amp;E$9),0))</f>
        <v/>
      </c>
      <c r="E94" s="35" t="str">
        <f>IF($B94="","",IFERROR(SUMIFS(tbLancamentoAtrasos[Qde Horas],tbLancamentoAtrasos[Posto de Serviço],$B94,tbLancamentoAtrasos[Data],"&gt;="&amp;E$9,tbLancamentoAtrasos[Data],"&lt;"&amp;F$9),0))</f>
        <v/>
      </c>
      <c r="F94" s="35" t="str">
        <f>IF($B94="","",IFERROR(SUMIFS(tbLancamentoAtrasos[Qde Horas],tbLancamentoAtrasos[Posto de Serviço],$B94,tbLancamentoAtrasos[Data],"&gt;="&amp;F$9,tbLancamentoAtrasos[Data],"&lt;"&amp;G$9),0))</f>
        <v/>
      </c>
      <c r="G94" s="35" t="str">
        <f>IF($B94="","",IFERROR(SUMIFS(tbLancamentoAtrasos[Qde Horas],tbLancamentoAtrasos[Posto de Serviço],$B94,tbLancamentoAtrasos[Data],"&gt;="&amp;G$9,tbLancamentoAtrasos[Data],"&lt;"&amp;H$9),0))</f>
        <v/>
      </c>
      <c r="H94" s="35" t="str">
        <f>IF($B94="","",IFERROR(SUMIFS(tbLancamentoAtrasos[Qde Horas],tbLancamentoAtrasos[Posto de Serviço],$B94,tbLancamentoAtrasos[Data],"&gt;="&amp;H$9,tbLancamentoAtrasos[Data],"&lt;"&amp;I$9),0))</f>
        <v/>
      </c>
      <c r="I94" s="35" t="str">
        <f>IF($B94="","",IFERROR(SUMIFS(tbLancamentoAtrasos[Qde Horas],tbLancamentoAtrasos[Posto de Serviço],$B94,tbLancamentoAtrasos[Data],"&gt;="&amp;I$9,tbLancamentoAtrasos[Data],"&lt;"&amp;J$9),0))</f>
        <v/>
      </c>
      <c r="J94" s="35" t="str">
        <f>IF($B94="","",IFERROR(SUMIFS(tbLancamentoAtrasos[Qde Horas],tbLancamentoAtrasos[Posto de Serviço],$B94,tbLancamentoAtrasos[Data],"&gt;="&amp;J$9,tbLancamentoAtrasos[Data],"&lt;"&amp;K$9),0))</f>
        <v/>
      </c>
      <c r="K94" s="35" t="str">
        <f>IF($B94="","",IFERROR(SUMIFS(tbLancamentoAtrasos[Qde Horas],tbLancamentoAtrasos[Posto de Serviço],$B94,tbLancamentoAtrasos[Data],"&gt;="&amp;K$9,tbLancamentoAtrasos[Data],"&lt;"&amp;L$9),0))</f>
        <v/>
      </c>
      <c r="L94" s="35" t="str">
        <f>IF($B94="","",IFERROR(SUMIFS(tbLancamentoAtrasos[Qde Horas],tbLancamentoAtrasos[Posto de Serviço],$B94,tbLancamentoAtrasos[Data],"&gt;="&amp;L$9,tbLancamentoAtrasos[Data],"&lt;"&amp;M$9),0))</f>
        <v/>
      </c>
      <c r="M94" s="35" t="str">
        <f>IF($B94="","",IFERROR(SUMIFS(tbLancamentoAtrasos[Qde Horas],tbLancamentoAtrasos[Posto de Serviço],$B94,tbLancamentoAtrasos[Data],"&gt;="&amp;M$9,tbLancamentoAtrasos[Data],"&lt;"&amp;N$9),0))</f>
        <v/>
      </c>
      <c r="N94" s="35" t="str">
        <f>IF($B94="","",IFERROR(SUMIFS(tbLancamentoAtrasos[Qde Horas],tbLancamentoAtrasos[Posto de Serviço],$B94,tbLancamentoAtrasos[Data],"&gt;="&amp;N$9,tbLancamentoAtrasos[Data],"&lt;"&amp;O$9),0))</f>
        <v/>
      </c>
      <c r="O94" s="36" t="str">
        <f t="shared" si="4"/>
        <v/>
      </c>
    </row>
    <row r="95" spans="1:15" ht="20.100000000000001" customHeight="1" x14ac:dyDescent="0.25">
      <c r="A95" s="23">
        <v>13</v>
      </c>
      <c r="B95" s="34" t="str">
        <f>IFERROR(INDEX(DinamicaAno!$W$2:$Y$101,MATCH(LARGE(DinamicaAno!$Y$2:$Y$101,ResAno!$A95),DinamicaAno!$Y$2:$Y$101,0),1),"")</f>
        <v/>
      </c>
      <c r="C95" s="35" t="str">
        <f>IF($B95="","",IFERROR(SUMIFS(tbLancamentoAtrasos[Qde Horas],tbLancamentoAtrasos[Posto de Serviço],$B95,tbLancamentoAtrasos[Data],"&gt;="&amp;C$9,tbLancamentoAtrasos[Data],"&lt;"&amp;D$9),0))</f>
        <v/>
      </c>
      <c r="D95" s="35" t="str">
        <f>IF($B95="","",IFERROR(SUMIFS(tbLancamentoAtrasos[Qde Horas],tbLancamentoAtrasos[Posto de Serviço],$B95,tbLancamentoAtrasos[Data],"&gt;="&amp;D$9,tbLancamentoAtrasos[Data],"&lt;"&amp;E$9),0))</f>
        <v/>
      </c>
      <c r="E95" s="35" t="str">
        <f>IF($B95="","",IFERROR(SUMIFS(tbLancamentoAtrasos[Qde Horas],tbLancamentoAtrasos[Posto de Serviço],$B95,tbLancamentoAtrasos[Data],"&gt;="&amp;E$9,tbLancamentoAtrasos[Data],"&lt;"&amp;F$9),0))</f>
        <v/>
      </c>
      <c r="F95" s="35" t="str">
        <f>IF($B95="","",IFERROR(SUMIFS(tbLancamentoAtrasos[Qde Horas],tbLancamentoAtrasos[Posto de Serviço],$B95,tbLancamentoAtrasos[Data],"&gt;="&amp;F$9,tbLancamentoAtrasos[Data],"&lt;"&amp;G$9),0))</f>
        <v/>
      </c>
      <c r="G95" s="35" t="str">
        <f>IF($B95="","",IFERROR(SUMIFS(tbLancamentoAtrasos[Qde Horas],tbLancamentoAtrasos[Posto de Serviço],$B95,tbLancamentoAtrasos[Data],"&gt;="&amp;G$9,tbLancamentoAtrasos[Data],"&lt;"&amp;H$9),0))</f>
        <v/>
      </c>
      <c r="H95" s="35" t="str">
        <f>IF($B95="","",IFERROR(SUMIFS(tbLancamentoAtrasos[Qde Horas],tbLancamentoAtrasos[Posto de Serviço],$B95,tbLancamentoAtrasos[Data],"&gt;="&amp;H$9,tbLancamentoAtrasos[Data],"&lt;"&amp;I$9),0))</f>
        <v/>
      </c>
      <c r="I95" s="35" t="str">
        <f>IF($B95="","",IFERROR(SUMIFS(tbLancamentoAtrasos[Qde Horas],tbLancamentoAtrasos[Posto de Serviço],$B95,tbLancamentoAtrasos[Data],"&gt;="&amp;I$9,tbLancamentoAtrasos[Data],"&lt;"&amp;J$9),0))</f>
        <v/>
      </c>
      <c r="J95" s="35" t="str">
        <f>IF($B95="","",IFERROR(SUMIFS(tbLancamentoAtrasos[Qde Horas],tbLancamentoAtrasos[Posto de Serviço],$B95,tbLancamentoAtrasos[Data],"&gt;="&amp;J$9,tbLancamentoAtrasos[Data],"&lt;"&amp;K$9),0))</f>
        <v/>
      </c>
      <c r="K95" s="35" t="str">
        <f>IF($B95="","",IFERROR(SUMIFS(tbLancamentoAtrasos[Qde Horas],tbLancamentoAtrasos[Posto de Serviço],$B95,tbLancamentoAtrasos[Data],"&gt;="&amp;K$9,tbLancamentoAtrasos[Data],"&lt;"&amp;L$9),0))</f>
        <v/>
      </c>
      <c r="L95" s="35" t="str">
        <f>IF($B95="","",IFERROR(SUMIFS(tbLancamentoAtrasos[Qde Horas],tbLancamentoAtrasos[Posto de Serviço],$B95,tbLancamentoAtrasos[Data],"&gt;="&amp;L$9,tbLancamentoAtrasos[Data],"&lt;"&amp;M$9),0))</f>
        <v/>
      </c>
      <c r="M95" s="35" t="str">
        <f>IF($B95="","",IFERROR(SUMIFS(tbLancamentoAtrasos[Qde Horas],tbLancamentoAtrasos[Posto de Serviço],$B95,tbLancamentoAtrasos[Data],"&gt;="&amp;M$9,tbLancamentoAtrasos[Data],"&lt;"&amp;N$9),0))</f>
        <v/>
      </c>
      <c r="N95" s="35" t="str">
        <f>IF($B95="","",IFERROR(SUMIFS(tbLancamentoAtrasos[Qde Horas],tbLancamentoAtrasos[Posto de Serviço],$B95,tbLancamentoAtrasos[Data],"&gt;="&amp;N$9,tbLancamentoAtrasos[Data],"&lt;"&amp;O$9),0))</f>
        <v/>
      </c>
      <c r="O95" s="36" t="str">
        <f t="shared" si="4"/>
        <v/>
      </c>
    </row>
    <row r="96" spans="1:15" ht="20.100000000000001" customHeight="1" x14ac:dyDescent="0.25">
      <c r="A96" s="23">
        <v>14</v>
      </c>
      <c r="B96" s="34" t="str">
        <f>IFERROR(INDEX(DinamicaAno!$W$2:$Y$101,MATCH(LARGE(DinamicaAno!$Y$2:$Y$101,ResAno!$A96),DinamicaAno!$Y$2:$Y$101,0),1),"")</f>
        <v/>
      </c>
      <c r="C96" s="35" t="str">
        <f>IF($B96="","",IFERROR(SUMIFS(tbLancamentoAtrasos[Qde Horas],tbLancamentoAtrasos[Posto de Serviço],$B96,tbLancamentoAtrasos[Data],"&gt;="&amp;C$9,tbLancamentoAtrasos[Data],"&lt;"&amp;D$9),0))</f>
        <v/>
      </c>
      <c r="D96" s="35" t="str">
        <f>IF($B96="","",IFERROR(SUMIFS(tbLancamentoAtrasos[Qde Horas],tbLancamentoAtrasos[Posto de Serviço],$B96,tbLancamentoAtrasos[Data],"&gt;="&amp;D$9,tbLancamentoAtrasos[Data],"&lt;"&amp;E$9),0))</f>
        <v/>
      </c>
      <c r="E96" s="35" t="str">
        <f>IF($B96="","",IFERROR(SUMIFS(tbLancamentoAtrasos[Qde Horas],tbLancamentoAtrasos[Posto de Serviço],$B96,tbLancamentoAtrasos[Data],"&gt;="&amp;E$9,tbLancamentoAtrasos[Data],"&lt;"&amp;F$9),0))</f>
        <v/>
      </c>
      <c r="F96" s="35" t="str">
        <f>IF($B96="","",IFERROR(SUMIFS(tbLancamentoAtrasos[Qde Horas],tbLancamentoAtrasos[Posto de Serviço],$B96,tbLancamentoAtrasos[Data],"&gt;="&amp;F$9,tbLancamentoAtrasos[Data],"&lt;"&amp;G$9),0))</f>
        <v/>
      </c>
      <c r="G96" s="35" t="str">
        <f>IF($B96="","",IFERROR(SUMIFS(tbLancamentoAtrasos[Qde Horas],tbLancamentoAtrasos[Posto de Serviço],$B96,tbLancamentoAtrasos[Data],"&gt;="&amp;G$9,tbLancamentoAtrasos[Data],"&lt;"&amp;H$9),0))</f>
        <v/>
      </c>
      <c r="H96" s="35" t="str">
        <f>IF($B96="","",IFERROR(SUMIFS(tbLancamentoAtrasos[Qde Horas],tbLancamentoAtrasos[Posto de Serviço],$B96,tbLancamentoAtrasos[Data],"&gt;="&amp;H$9,tbLancamentoAtrasos[Data],"&lt;"&amp;I$9),0))</f>
        <v/>
      </c>
      <c r="I96" s="35" t="str">
        <f>IF($B96="","",IFERROR(SUMIFS(tbLancamentoAtrasos[Qde Horas],tbLancamentoAtrasos[Posto de Serviço],$B96,tbLancamentoAtrasos[Data],"&gt;="&amp;I$9,tbLancamentoAtrasos[Data],"&lt;"&amp;J$9),0))</f>
        <v/>
      </c>
      <c r="J96" s="35" t="str">
        <f>IF($B96="","",IFERROR(SUMIFS(tbLancamentoAtrasos[Qde Horas],tbLancamentoAtrasos[Posto de Serviço],$B96,tbLancamentoAtrasos[Data],"&gt;="&amp;J$9,tbLancamentoAtrasos[Data],"&lt;"&amp;K$9),0))</f>
        <v/>
      </c>
      <c r="K96" s="35" t="str">
        <f>IF($B96="","",IFERROR(SUMIFS(tbLancamentoAtrasos[Qde Horas],tbLancamentoAtrasos[Posto de Serviço],$B96,tbLancamentoAtrasos[Data],"&gt;="&amp;K$9,tbLancamentoAtrasos[Data],"&lt;"&amp;L$9),0))</f>
        <v/>
      </c>
      <c r="L96" s="35" t="str">
        <f>IF($B96="","",IFERROR(SUMIFS(tbLancamentoAtrasos[Qde Horas],tbLancamentoAtrasos[Posto de Serviço],$B96,tbLancamentoAtrasos[Data],"&gt;="&amp;L$9,tbLancamentoAtrasos[Data],"&lt;"&amp;M$9),0))</f>
        <v/>
      </c>
      <c r="M96" s="35" t="str">
        <f>IF($B96="","",IFERROR(SUMIFS(tbLancamentoAtrasos[Qde Horas],tbLancamentoAtrasos[Posto de Serviço],$B96,tbLancamentoAtrasos[Data],"&gt;="&amp;M$9,tbLancamentoAtrasos[Data],"&lt;"&amp;N$9),0))</f>
        <v/>
      </c>
      <c r="N96" s="35" t="str">
        <f>IF($B96="","",IFERROR(SUMIFS(tbLancamentoAtrasos[Qde Horas],tbLancamentoAtrasos[Posto de Serviço],$B96,tbLancamentoAtrasos[Data],"&gt;="&amp;N$9,tbLancamentoAtrasos[Data],"&lt;"&amp;O$9),0))</f>
        <v/>
      </c>
      <c r="O96" s="36" t="str">
        <f t="shared" si="4"/>
        <v/>
      </c>
    </row>
    <row r="97" spans="1:15" ht="20.100000000000001" customHeight="1" x14ac:dyDescent="0.25">
      <c r="A97" s="23">
        <v>15</v>
      </c>
      <c r="B97" s="34" t="str">
        <f>IFERROR(INDEX(DinamicaAno!$W$2:$Y$101,MATCH(LARGE(DinamicaAno!$Y$2:$Y$101,ResAno!$A97),DinamicaAno!$Y$2:$Y$101,0),1),"")</f>
        <v/>
      </c>
      <c r="C97" s="35" t="str">
        <f>IF($B97="","",IFERROR(SUMIFS(tbLancamentoAtrasos[Qde Horas],tbLancamentoAtrasos[Posto de Serviço],$B97,tbLancamentoAtrasos[Data],"&gt;="&amp;C$9,tbLancamentoAtrasos[Data],"&lt;"&amp;D$9),0))</f>
        <v/>
      </c>
      <c r="D97" s="35" t="str">
        <f>IF($B97="","",IFERROR(SUMIFS(tbLancamentoAtrasos[Qde Horas],tbLancamentoAtrasos[Posto de Serviço],$B97,tbLancamentoAtrasos[Data],"&gt;="&amp;D$9,tbLancamentoAtrasos[Data],"&lt;"&amp;E$9),0))</f>
        <v/>
      </c>
      <c r="E97" s="35" t="str">
        <f>IF($B97="","",IFERROR(SUMIFS(tbLancamentoAtrasos[Qde Horas],tbLancamentoAtrasos[Posto de Serviço],$B97,tbLancamentoAtrasos[Data],"&gt;="&amp;E$9,tbLancamentoAtrasos[Data],"&lt;"&amp;F$9),0))</f>
        <v/>
      </c>
      <c r="F97" s="35" t="str">
        <f>IF($B97="","",IFERROR(SUMIFS(tbLancamentoAtrasos[Qde Horas],tbLancamentoAtrasos[Posto de Serviço],$B97,tbLancamentoAtrasos[Data],"&gt;="&amp;F$9,tbLancamentoAtrasos[Data],"&lt;"&amp;G$9),0))</f>
        <v/>
      </c>
      <c r="G97" s="35" t="str">
        <f>IF($B97="","",IFERROR(SUMIFS(tbLancamentoAtrasos[Qde Horas],tbLancamentoAtrasos[Posto de Serviço],$B97,tbLancamentoAtrasos[Data],"&gt;="&amp;G$9,tbLancamentoAtrasos[Data],"&lt;"&amp;H$9),0))</f>
        <v/>
      </c>
      <c r="H97" s="35" t="str">
        <f>IF($B97="","",IFERROR(SUMIFS(tbLancamentoAtrasos[Qde Horas],tbLancamentoAtrasos[Posto de Serviço],$B97,tbLancamentoAtrasos[Data],"&gt;="&amp;H$9,tbLancamentoAtrasos[Data],"&lt;"&amp;I$9),0))</f>
        <v/>
      </c>
      <c r="I97" s="35" t="str">
        <f>IF($B97="","",IFERROR(SUMIFS(tbLancamentoAtrasos[Qde Horas],tbLancamentoAtrasos[Posto de Serviço],$B97,tbLancamentoAtrasos[Data],"&gt;="&amp;I$9,tbLancamentoAtrasos[Data],"&lt;"&amp;J$9),0))</f>
        <v/>
      </c>
      <c r="J97" s="35" t="str">
        <f>IF($B97="","",IFERROR(SUMIFS(tbLancamentoAtrasos[Qde Horas],tbLancamentoAtrasos[Posto de Serviço],$B97,tbLancamentoAtrasos[Data],"&gt;="&amp;J$9,tbLancamentoAtrasos[Data],"&lt;"&amp;K$9),0))</f>
        <v/>
      </c>
      <c r="K97" s="35" t="str">
        <f>IF($B97="","",IFERROR(SUMIFS(tbLancamentoAtrasos[Qde Horas],tbLancamentoAtrasos[Posto de Serviço],$B97,tbLancamentoAtrasos[Data],"&gt;="&amp;K$9,tbLancamentoAtrasos[Data],"&lt;"&amp;L$9),0))</f>
        <v/>
      </c>
      <c r="L97" s="35" t="str">
        <f>IF($B97="","",IFERROR(SUMIFS(tbLancamentoAtrasos[Qde Horas],tbLancamentoAtrasos[Posto de Serviço],$B97,tbLancamentoAtrasos[Data],"&gt;="&amp;L$9,tbLancamentoAtrasos[Data],"&lt;"&amp;M$9),0))</f>
        <v/>
      </c>
      <c r="M97" s="35" t="str">
        <f>IF($B97="","",IFERROR(SUMIFS(tbLancamentoAtrasos[Qde Horas],tbLancamentoAtrasos[Posto de Serviço],$B97,tbLancamentoAtrasos[Data],"&gt;="&amp;M$9,tbLancamentoAtrasos[Data],"&lt;"&amp;N$9),0))</f>
        <v/>
      </c>
      <c r="N97" s="35" t="str">
        <f>IF($B97="","",IFERROR(SUMIFS(tbLancamentoAtrasos[Qde Horas],tbLancamentoAtrasos[Posto de Serviço],$B97,tbLancamentoAtrasos[Data],"&gt;="&amp;N$9,tbLancamentoAtrasos[Data],"&lt;"&amp;O$9),0))</f>
        <v/>
      </c>
      <c r="O97" s="36" t="str">
        <f t="shared" si="4"/>
        <v/>
      </c>
    </row>
    <row r="98" spans="1:15" ht="15" customHeight="1" x14ac:dyDescent="0.25"/>
    <row r="99" spans="1:15" ht="20.100000000000001" customHeight="1" x14ac:dyDescent="0.25">
      <c r="B99" s="28" t="str">
        <f>"Os 15 postos de serviço com mais horas de saída antecipada em "&amp;$C$6</f>
        <v>Os 15 postos de serviço com mais horas de saída antecipada em 2023</v>
      </c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</row>
    <row r="100" spans="1:15" ht="20.100000000000001" customHeight="1" x14ac:dyDescent="0.25">
      <c r="B100" s="32" t="s">
        <v>4</v>
      </c>
      <c r="C100" s="33" t="s">
        <v>33</v>
      </c>
      <c r="D100" s="33" t="s">
        <v>34</v>
      </c>
      <c r="E100" s="33" t="s">
        <v>35</v>
      </c>
      <c r="F100" s="33" t="s">
        <v>36</v>
      </c>
      <c r="G100" s="33" t="s">
        <v>37</v>
      </c>
      <c r="H100" s="33" t="s">
        <v>38</v>
      </c>
      <c r="I100" s="33" t="s">
        <v>39</v>
      </c>
      <c r="J100" s="33" t="s">
        <v>40</v>
      </c>
      <c r="K100" s="33" t="s">
        <v>41</v>
      </c>
      <c r="L100" s="33" t="s">
        <v>42</v>
      </c>
      <c r="M100" s="33" t="s">
        <v>43</v>
      </c>
      <c r="N100" s="33" t="s">
        <v>44</v>
      </c>
      <c r="O100" s="33" t="s">
        <v>45</v>
      </c>
    </row>
    <row r="101" spans="1:15" ht="20.100000000000001" customHeight="1" x14ac:dyDescent="0.25">
      <c r="A101" s="23">
        <v>1</v>
      </c>
      <c r="B101" s="34" t="str">
        <f>IFERROR(INDEX(DinamicaAno!$AA$2:$AC$101,MATCH(LARGE(DinamicaAno!$AC$2:$AC$101,ResAno!$A101),DinamicaAno!$AC$2:$AC$101,0),1),"")</f>
        <v>Empresa de Teste AS</v>
      </c>
      <c r="C101" s="35">
        <f>IF($B101="","",IFERROR(SUMIFS(tbLancamentoAntecipada[Qde Horas],tbLancamentoAntecipada[Posto de Serviço],$B101,tbLancamentoAntecipada[Data],"&gt;="&amp;C$9,tbLancamentoAntecipada[Data],"&lt;"&amp;D$9),0))</f>
        <v>0</v>
      </c>
      <c r="D101" s="35">
        <f>IF($B101="","",IFERROR(SUMIFS(tbLancamentoAntecipada[Qde Horas],tbLancamentoAntecipada[Posto de Serviço],$B101,tbLancamentoAntecipada[Data],"&gt;="&amp;D$9,tbLancamentoAntecipada[Data],"&lt;"&amp;E$9),0))</f>
        <v>0</v>
      </c>
      <c r="E101" s="35">
        <f>IF($B101="","",IFERROR(SUMIFS(tbLancamentoAntecipada[Qde Horas],tbLancamentoAntecipada[Posto de Serviço],$B101,tbLancamentoAntecipada[Data],"&gt;="&amp;E$9,tbLancamentoAntecipada[Data],"&lt;"&amp;F$9),0))</f>
        <v>0</v>
      </c>
      <c r="F101" s="35">
        <f>IF($B101="","",IFERROR(SUMIFS(tbLancamentoAntecipada[Qde Horas],tbLancamentoAntecipada[Posto de Serviço],$B101,tbLancamentoAntecipada[Data],"&gt;="&amp;F$9,tbLancamentoAntecipada[Data],"&lt;"&amp;G$9),0))</f>
        <v>0</v>
      </c>
      <c r="G101" s="35">
        <f>IF($B101="","",IFERROR(SUMIFS(tbLancamentoAntecipada[Qde Horas],tbLancamentoAntecipada[Posto de Serviço],$B101,tbLancamentoAntecipada[Data],"&gt;="&amp;G$9,tbLancamentoAntecipada[Data],"&lt;"&amp;H$9),0))</f>
        <v>1</v>
      </c>
      <c r="H101" s="35">
        <f>IF($B101="","",IFERROR(SUMIFS(tbLancamentoAntecipada[Qde Horas],tbLancamentoAntecipada[Posto de Serviço],$B101,tbLancamentoAntecipada[Data],"&gt;="&amp;H$9,tbLancamentoAntecipada[Data],"&lt;"&amp;I$9),0))</f>
        <v>0</v>
      </c>
      <c r="I101" s="35">
        <f>IF($B101="","",IFERROR(SUMIFS(tbLancamentoAntecipada[Qde Horas],tbLancamentoAntecipada[Posto de Serviço],$B101,tbLancamentoAntecipada[Data],"&gt;="&amp;I$9,tbLancamentoAntecipada[Data],"&lt;"&amp;J$9),0))</f>
        <v>0</v>
      </c>
      <c r="J101" s="35">
        <f>IF($B101="","",IFERROR(SUMIFS(tbLancamentoAntecipada[Qde Horas],tbLancamentoAntecipada[Posto de Serviço],$B101,tbLancamentoAntecipada[Data],"&gt;="&amp;J$9,tbLancamentoAntecipada[Data],"&lt;"&amp;K$9),0))</f>
        <v>0</v>
      </c>
      <c r="K101" s="35">
        <f>IF($B101="","",IFERROR(SUMIFS(tbLancamentoAntecipada[Qde Horas],tbLancamentoAntecipada[Posto de Serviço],$B101,tbLancamentoAntecipada[Data],"&gt;="&amp;K$9,tbLancamentoAntecipada[Data],"&lt;"&amp;L$9),0))</f>
        <v>0</v>
      </c>
      <c r="L101" s="35">
        <f>IF($B101="","",IFERROR(SUMIFS(tbLancamentoAntecipada[Qde Horas],tbLancamentoAntecipada[Posto de Serviço],$B101,tbLancamentoAntecipada[Data],"&gt;="&amp;L$9,tbLancamentoAntecipada[Data],"&lt;"&amp;M$9),0))</f>
        <v>0</v>
      </c>
      <c r="M101" s="35">
        <f>IF($B101="","",IFERROR(SUMIFS(tbLancamentoAntecipada[Qde Horas],tbLancamentoAntecipada[Posto de Serviço],$B101,tbLancamentoAntecipada[Data],"&gt;="&amp;M$9,tbLancamentoAntecipada[Data],"&lt;"&amp;N$9),0))</f>
        <v>0</v>
      </c>
      <c r="N101" s="35">
        <f>IF($B101="","",IFERROR(SUMIFS(tbLancamentoAntecipada[Qde Horas],tbLancamentoAntecipada[Posto de Serviço],$B101,tbLancamentoAntecipada[Data],"&gt;="&amp;N$9,tbLancamentoAntecipada[Data],"&lt;"&amp;O$9),0))</f>
        <v>0</v>
      </c>
      <c r="O101" s="36">
        <f>IF($B101="","",SUM(C101:N101))</f>
        <v>1</v>
      </c>
    </row>
    <row r="102" spans="1:15" ht="20.100000000000001" customHeight="1" x14ac:dyDescent="0.25">
      <c r="A102" s="23">
        <v>2</v>
      </c>
      <c r="B102" s="34" t="str">
        <f>IFERROR(INDEX(DinamicaAno!$AA$2:$AC$101,MATCH(LARGE(DinamicaAno!$AC$2:$AC$101,ResAno!$A102),DinamicaAno!$AC$2:$AC$101,0),1),"")</f>
        <v/>
      </c>
      <c r="C102" s="35" t="str">
        <f>IF($B102="","",IFERROR(SUMIFS(tbLancamentoAntecipada[Qde Horas],tbLancamentoAntecipada[Posto de Serviço],$B102,tbLancamentoAntecipada[Data],"&gt;="&amp;C$9,tbLancamentoAntecipada[Data],"&lt;"&amp;D$9),0))</f>
        <v/>
      </c>
      <c r="D102" s="35" t="str">
        <f>IF($B102="","",IFERROR(SUMIFS(tbLancamentoAntecipada[Qde Horas],tbLancamentoAntecipada[Posto de Serviço],$B102,tbLancamentoAntecipada[Data],"&gt;="&amp;D$9,tbLancamentoAntecipada[Data],"&lt;"&amp;E$9),0))</f>
        <v/>
      </c>
      <c r="E102" s="35" t="str">
        <f>IF($B102="","",IFERROR(SUMIFS(tbLancamentoAntecipada[Qde Horas],tbLancamentoAntecipada[Posto de Serviço],$B102,tbLancamentoAntecipada[Data],"&gt;="&amp;E$9,tbLancamentoAntecipada[Data],"&lt;"&amp;F$9),0))</f>
        <v/>
      </c>
      <c r="F102" s="35" t="str">
        <f>IF($B102="","",IFERROR(SUMIFS(tbLancamentoAntecipada[Qde Horas],tbLancamentoAntecipada[Posto de Serviço],$B102,tbLancamentoAntecipada[Data],"&gt;="&amp;F$9,tbLancamentoAntecipada[Data],"&lt;"&amp;G$9),0))</f>
        <v/>
      </c>
      <c r="G102" s="35" t="str">
        <f>IF($B102="","",IFERROR(SUMIFS(tbLancamentoAntecipada[Qde Horas],tbLancamentoAntecipada[Posto de Serviço],$B102,tbLancamentoAntecipada[Data],"&gt;="&amp;G$9,tbLancamentoAntecipada[Data],"&lt;"&amp;H$9),0))</f>
        <v/>
      </c>
      <c r="H102" s="35" t="str">
        <f>IF($B102="","",IFERROR(SUMIFS(tbLancamentoAntecipada[Qde Horas],tbLancamentoAntecipada[Posto de Serviço],$B102,tbLancamentoAntecipada[Data],"&gt;="&amp;H$9,tbLancamentoAntecipada[Data],"&lt;"&amp;I$9),0))</f>
        <v/>
      </c>
      <c r="I102" s="35" t="str">
        <f>IF($B102="","",IFERROR(SUMIFS(tbLancamentoAntecipada[Qde Horas],tbLancamentoAntecipada[Posto de Serviço],$B102,tbLancamentoAntecipada[Data],"&gt;="&amp;I$9,tbLancamentoAntecipada[Data],"&lt;"&amp;J$9),0))</f>
        <v/>
      </c>
      <c r="J102" s="35" t="str">
        <f>IF($B102="","",IFERROR(SUMIFS(tbLancamentoAntecipada[Qde Horas],tbLancamentoAntecipada[Posto de Serviço],$B102,tbLancamentoAntecipada[Data],"&gt;="&amp;J$9,tbLancamentoAntecipada[Data],"&lt;"&amp;K$9),0))</f>
        <v/>
      </c>
      <c r="K102" s="35" t="str">
        <f>IF($B102="","",IFERROR(SUMIFS(tbLancamentoAntecipada[Qde Horas],tbLancamentoAntecipada[Posto de Serviço],$B102,tbLancamentoAntecipada[Data],"&gt;="&amp;K$9,tbLancamentoAntecipada[Data],"&lt;"&amp;L$9),0))</f>
        <v/>
      </c>
      <c r="L102" s="35" t="str">
        <f>IF($B102="","",IFERROR(SUMIFS(tbLancamentoAntecipada[Qde Horas],tbLancamentoAntecipada[Posto de Serviço],$B102,tbLancamentoAntecipada[Data],"&gt;="&amp;L$9,tbLancamentoAntecipada[Data],"&lt;"&amp;M$9),0))</f>
        <v/>
      </c>
      <c r="M102" s="35" t="str">
        <f>IF($B102="","",IFERROR(SUMIFS(tbLancamentoAntecipada[Qde Horas],tbLancamentoAntecipada[Posto de Serviço],$B102,tbLancamentoAntecipada[Data],"&gt;="&amp;M$9,tbLancamentoAntecipada[Data],"&lt;"&amp;N$9),0))</f>
        <v/>
      </c>
      <c r="N102" s="35" t="str">
        <f>IF($B102="","",IFERROR(SUMIFS(tbLancamentoAntecipada[Qde Horas],tbLancamentoAntecipada[Posto de Serviço],$B102,tbLancamentoAntecipada[Data],"&gt;="&amp;N$9,tbLancamentoAntecipada[Data],"&lt;"&amp;O$9),0))</f>
        <v/>
      </c>
      <c r="O102" s="36" t="str">
        <f t="shared" ref="O102:O115" si="5">IF($B102="","",SUM(C102:N102))</f>
        <v/>
      </c>
    </row>
    <row r="103" spans="1:15" ht="20.100000000000001" customHeight="1" x14ac:dyDescent="0.25">
      <c r="A103" s="23">
        <v>3</v>
      </c>
      <c r="B103" s="34" t="str">
        <f>IFERROR(INDEX(DinamicaAno!$AA$2:$AC$101,MATCH(LARGE(DinamicaAno!$AC$2:$AC$101,ResAno!$A103),DinamicaAno!$AC$2:$AC$101,0),1),"")</f>
        <v/>
      </c>
      <c r="C103" s="35" t="str">
        <f>IF($B103="","",IFERROR(SUMIFS(tbLancamentoAntecipada[Qde Horas],tbLancamentoAntecipada[Posto de Serviço],$B103,tbLancamentoAntecipada[Data],"&gt;="&amp;C$9,tbLancamentoAntecipada[Data],"&lt;"&amp;D$9),0))</f>
        <v/>
      </c>
      <c r="D103" s="35" t="str">
        <f>IF($B103="","",IFERROR(SUMIFS(tbLancamentoAntecipada[Qde Horas],tbLancamentoAntecipada[Posto de Serviço],$B103,tbLancamentoAntecipada[Data],"&gt;="&amp;D$9,tbLancamentoAntecipada[Data],"&lt;"&amp;E$9),0))</f>
        <v/>
      </c>
      <c r="E103" s="35" t="str">
        <f>IF($B103="","",IFERROR(SUMIFS(tbLancamentoAntecipada[Qde Horas],tbLancamentoAntecipada[Posto de Serviço],$B103,tbLancamentoAntecipada[Data],"&gt;="&amp;E$9,tbLancamentoAntecipada[Data],"&lt;"&amp;F$9),0))</f>
        <v/>
      </c>
      <c r="F103" s="35" t="str">
        <f>IF($B103="","",IFERROR(SUMIFS(tbLancamentoAntecipada[Qde Horas],tbLancamentoAntecipada[Posto de Serviço],$B103,tbLancamentoAntecipada[Data],"&gt;="&amp;F$9,tbLancamentoAntecipada[Data],"&lt;"&amp;G$9),0))</f>
        <v/>
      </c>
      <c r="G103" s="35" t="str">
        <f>IF($B103="","",IFERROR(SUMIFS(tbLancamentoAntecipada[Qde Horas],tbLancamentoAntecipada[Posto de Serviço],$B103,tbLancamentoAntecipada[Data],"&gt;="&amp;G$9,tbLancamentoAntecipada[Data],"&lt;"&amp;H$9),0))</f>
        <v/>
      </c>
      <c r="H103" s="35" t="str">
        <f>IF($B103="","",IFERROR(SUMIFS(tbLancamentoAntecipada[Qde Horas],tbLancamentoAntecipada[Posto de Serviço],$B103,tbLancamentoAntecipada[Data],"&gt;="&amp;H$9,tbLancamentoAntecipada[Data],"&lt;"&amp;I$9),0))</f>
        <v/>
      </c>
      <c r="I103" s="35" t="str">
        <f>IF($B103="","",IFERROR(SUMIFS(tbLancamentoAntecipada[Qde Horas],tbLancamentoAntecipada[Posto de Serviço],$B103,tbLancamentoAntecipada[Data],"&gt;="&amp;I$9,tbLancamentoAntecipada[Data],"&lt;"&amp;J$9),0))</f>
        <v/>
      </c>
      <c r="J103" s="35" t="str">
        <f>IF($B103="","",IFERROR(SUMIFS(tbLancamentoAntecipada[Qde Horas],tbLancamentoAntecipada[Posto de Serviço],$B103,tbLancamentoAntecipada[Data],"&gt;="&amp;J$9,tbLancamentoAntecipada[Data],"&lt;"&amp;K$9),0))</f>
        <v/>
      </c>
      <c r="K103" s="35" t="str">
        <f>IF($B103="","",IFERROR(SUMIFS(tbLancamentoAntecipada[Qde Horas],tbLancamentoAntecipada[Posto de Serviço],$B103,tbLancamentoAntecipada[Data],"&gt;="&amp;K$9,tbLancamentoAntecipada[Data],"&lt;"&amp;L$9),0))</f>
        <v/>
      </c>
      <c r="L103" s="35" t="str">
        <f>IF($B103="","",IFERROR(SUMIFS(tbLancamentoAntecipada[Qde Horas],tbLancamentoAntecipada[Posto de Serviço],$B103,tbLancamentoAntecipada[Data],"&gt;="&amp;L$9,tbLancamentoAntecipada[Data],"&lt;"&amp;M$9),0))</f>
        <v/>
      </c>
      <c r="M103" s="35" t="str">
        <f>IF($B103="","",IFERROR(SUMIFS(tbLancamentoAntecipada[Qde Horas],tbLancamentoAntecipada[Posto de Serviço],$B103,tbLancamentoAntecipada[Data],"&gt;="&amp;M$9,tbLancamentoAntecipada[Data],"&lt;"&amp;N$9),0))</f>
        <v/>
      </c>
      <c r="N103" s="35" t="str">
        <f>IF($B103="","",IFERROR(SUMIFS(tbLancamentoAntecipada[Qde Horas],tbLancamentoAntecipada[Posto de Serviço],$B103,tbLancamentoAntecipada[Data],"&gt;="&amp;N$9,tbLancamentoAntecipada[Data],"&lt;"&amp;O$9),0))</f>
        <v/>
      </c>
      <c r="O103" s="36" t="str">
        <f t="shared" si="5"/>
        <v/>
      </c>
    </row>
    <row r="104" spans="1:15" ht="20.100000000000001" customHeight="1" x14ac:dyDescent="0.25">
      <c r="A104" s="23">
        <v>4</v>
      </c>
      <c r="B104" s="34" t="str">
        <f>IFERROR(INDEX(DinamicaAno!$AA$2:$AC$101,MATCH(LARGE(DinamicaAno!$AC$2:$AC$101,ResAno!$A104),DinamicaAno!$AC$2:$AC$101,0),1),"")</f>
        <v/>
      </c>
      <c r="C104" s="35" t="str">
        <f>IF($B104="","",IFERROR(SUMIFS(tbLancamentoAntecipada[Qde Horas],tbLancamentoAntecipada[Posto de Serviço],$B104,tbLancamentoAntecipada[Data],"&gt;="&amp;C$9,tbLancamentoAntecipada[Data],"&lt;"&amp;D$9),0))</f>
        <v/>
      </c>
      <c r="D104" s="35" t="str">
        <f>IF($B104="","",IFERROR(SUMIFS(tbLancamentoAntecipada[Qde Horas],tbLancamentoAntecipada[Posto de Serviço],$B104,tbLancamentoAntecipada[Data],"&gt;="&amp;D$9,tbLancamentoAntecipada[Data],"&lt;"&amp;E$9),0))</f>
        <v/>
      </c>
      <c r="E104" s="35" t="str">
        <f>IF($B104="","",IFERROR(SUMIFS(tbLancamentoAntecipada[Qde Horas],tbLancamentoAntecipada[Posto de Serviço],$B104,tbLancamentoAntecipada[Data],"&gt;="&amp;E$9,tbLancamentoAntecipada[Data],"&lt;"&amp;F$9),0))</f>
        <v/>
      </c>
      <c r="F104" s="35" t="str">
        <f>IF($B104="","",IFERROR(SUMIFS(tbLancamentoAntecipada[Qde Horas],tbLancamentoAntecipada[Posto de Serviço],$B104,tbLancamentoAntecipada[Data],"&gt;="&amp;F$9,tbLancamentoAntecipada[Data],"&lt;"&amp;G$9),0))</f>
        <v/>
      </c>
      <c r="G104" s="35" t="str">
        <f>IF($B104="","",IFERROR(SUMIFS(tbLancamentoAntecipada[Qde Horas],tbLancamentoAntecipada[Posto de Serviço],$B104,tbLancamentoAntecipada[Data],"&gt;="&amp;G$9,tbLancamentoAntecipada[Data],"&lt;"&amp;H$9),0))</f>
        <v/>
      </c>
      <c r="H104" s="35" t="str">
        <f>IF($B104="","",IFERROR(SUMIFS(tbLancamentoAntecipada[Qde Horas],tbLancamentoAntecipada[Posto de Serviço],$B104,tbLancamentoAntecipada[Data],"&gt;="&amp;H$9,tbLancamentoAntecipada[Data],"&lt;"&amp;I$9),0))</f>
        <v/>
      </c>
      <c r="I104" s="35" t="str">
        <f>IF($B104="","",IFERROR(SUMIFS(tbLancamentoAntecipada[Qde Horas],tbLancamentoAntecipada[Posto de Serviço],$B104,tbLancamentoAntecipada[Data],"&gt;="&amp;I$9,tbLancamentoAntecipada[Data],"&lt;"&amp;J$9),0))</f>
        <v/>
      </c>
      <c r="J104" s="35" t="str">
        <f>IF($B104="","",IFERROR(SUMIFS(tbLancamentoAntecipada[Qde Horas],tbLancamentoAntecipada[Posto de Serviço],$B104,tbLancamentoAntecipada[Data],"&gt;="&amp;J$9,tbLancamentoAntecipada[Data],"&lt;"&amp;K$9),0))</f>
        <v/>
      </c>
      <c r="K104" s="35" t="str">
        <f>IF($B104="","",IFERROR(SUMIFS(tbLancamentoAntecipada[Qde Horas],tbLancamentoAntecipada[Posto de Serviço],$B104,tbLancamentoAntecipada[Data],"&gt;="&amp;K$9,tbLancamentoAntecipada[Data],"&lt;"&amp;L$9),0))</f>
        <v/>
      </c>
      <c r="L104" s="35" t="str">
        <f>IF($B104="","",IFERROR(SUMIFS(tbLancamentoAntecipada[Qde Horas],tbLancamentoAntecipada[Posto de Serviço],$B104,tbLancamentoAntecipada[Data],"&gt;="&amp;L$9,tbLancamentoAntecipada[Data],"&lt;"&amp;M$9),0))</f>
        <v/>
      </c>
      <c r="M104" s="35" t="str">
        <f>IF($B104="","",IFERROR(SUMIFS(tbLancamentoAntecipada[Qde Horas],tbLancamentoAntecipada[Posto de Serviço],$B104,tbLancamentoAntecipada[Data],"&gt;="&amp;M$9,tbLancamentoAntecipada[Data],"&lt;"&amp;N$9),0))</f>
        <v/>
      </c>
      <c r="N104" s="35" t="str">
        <f>IF($B104="","",IFERROR(SUMIFS(tbLancamentoAntecipada[Qde Horas],tbLancamentoAntecipada[Posto de Serviço],$B104,tbLancamentoAntecipada[Data],"&gt;="&amp;N$9,tbLancamentoAntecipada[Data],"&lt;"&amp;O$9),0))</f>
        <v/>
      </c>
      <c r="O104" s="36" t="str">
        <f t="shared" si="5"/>
        <v/>
      </c>
    </row>
    <row r="105" spans="1:15" ht="20.100000000000001" customHeight="1" x14ac:dyDescent="0.25">
      <c r="A105" s="23">
        <v>5</v>
      </c>
      <c r="B105" s="34" t="str">
        <f>IFERROR(INDEX(DinamicaAno!$AA$2:$AC$101,MATCH(LARGE(DinamicaAno!$AC$2:$AC$101,ResAno!$A105),DinamicaAno!$AC$2:$AC$101,0),1),"")</f>
        <v/>
      </c>
      <c r="C105" s="35" t="str">
        <f>IF($B105="","",IFERROR(SUMIFS(tbLancamentoAntecipada[Qde Horas],tbLancamentoAntecipada[Posto de Serviço],$B105,tbLancamentoAntecipada[Data],"&gt;="&amp;C$9,tbLancamentoAntecipada[Data],"&lt;"&amp;D$9),0))</f>
        <v/>
      </c>
      <c r="D105" s="35" t="str">
        <f>IF($B105="","",IFERROR(SUMIFS(tbLancamentoAntecipada[Qde Horas],tbLancamentoAntecipada[Posto de Serviço],$B105,tbLancamentoAntecipada[Data],"&gt;="&amp;D$9,tbLancamentoAntecipada[Data],"&lt;"&amp;E$9),0))</f>
        <v/>
      </c>
      <c r="E105" s="35" t="str">
        <f>IF($B105="","",IFERROR(SUMIFS(tbLancamentoAntecipada[Qde Horas],tbLancamentoAntecipada[Posto de Serviço],$B105,tbLancamentoAntecipada[Data],"&gt;="&amp;E$9,tbLancamentoAntecipada[Data],"&lt;"&amp;F$9),0))</f>
        <v/>
      </c>
      <c r="F105" s="35" t="str">
        <f>IF($B105="","",IFERROR(SUMIFS(tbLancamentoAntecipada[Qde Horas],tbLancamentoAntecipada[Posto de Serviço],$B105,tbLancamentoAntecipada[Data],"&gt;="&amp;F$9,tbLancamentoAntecipada[Data],"&lt;"&amp;G$9),0))</f>
        <v/>
      </c>
      <c r="G105" s="35" t="str">
        <f>IF($B105="","",IFERROR(SUMIFS(tbLancamentoAntecipada[Qde Horas],tbLancamentoAntecipada[Posto de Serviço],$B105,tbLancamentoAntecipada[Data],"&gt;="&amp;G$9,tbLancamentoAntecipada[Data],"&lt;"&amp;H$9),0))</f>
        <v/>
      </c>
      <c r="H105" s="35" t="str">
        <f>IF($B105="","",IFERROR(SUMIFS(tbLancamentoAntecipada[Qde Horas],tbLancamentoAntecipada[Posto de Serviço],$B105,tbLancamentoAntecipada[Data],"&gt;="&amp;H$9,tbLancamentoAntecipada[Data],"&lt;"&amp;I$9),0))</f>
        <v/>
      </c>
      <c r="I105" s="35" t="str">
        <f>IF($B105="","",IFERROR(SUMIFS(tbLancamentoAntecipada[Qde Horas],tbLancamentoAntecipada[Posto de Serviço],$B105,tbLancamentoAntecipada[Data],"&gt;="&amp;I$9,tbLancamentoAntecipada[Data],"&lt;"&amp;J$9),0))</f>
        <v/>
      </c>
      <c r="J105" s="35" t="str">
        <f>IF($B105="","",IFERROR(SUMIFS(tbLancamentoAntecipada[Qde Horas],tbLancamentoAntecipada[Posto de Serviço],$B105,tbLancamentoAntecipada[Data],"&gt;="&amp;J$9,tbLancamentoAntecipada[Data],"&lt;"&amp;K$9),0))</f>
        <v/>
      </c>
      <c r="K105" s="35" t="str">
        <f>IF($B105="","",IFERROR(SUMIFS(tbLancamentoAntecipada[Qde Horas],tbLancamentoAntecipada[Posto de Serviço],$B105,tbLancamentoAntecipada[Data],"&gt;="&amp;K$9,tbLancamentoAntecipada[Data],"&lt;"&amp;L$9),0))</f>
        <v/>
      </c>
      <c r="L105" s="35" t="str">
        <f>IF($B105="","",IFERROR(SUMIFS(tbLancamentoAntecipada[Qde Horas],tbLancamentoAntecipada[Posto de Serviço],$B105,tbLancamentoAntecipada[Data],"&gt;="&amp;L$9,tbLancamentoAntecipada[Data],"&lt;"&amp;M$9),0))</f>
        <v/>
      </c>
      <c r="M105" s="35" t="str">
        <f>IF($B105="","",IFERROR(SUMIFS(tbLancamentoAntecipada[Qde Horas],tbLancamentoAntecipada[Posto de Serviço],$B105,tbLancamentoAntecipada[Data],"&gt;="&amp;M$9,tbLancamentoAntecipada[Data],"&lt;"&amp;N$9),0))</f>
        <v/>
      </c>
      <c r="N105" s="35" t="str">
        <f>IF($B105="","",IFERROR(SUMIFS(tbLancamentoAntecipada[Qde Horas],tbLancamentoAntecipada[Posto de Serviço],$B105,tbLancamentoAntecipada[Data],"&gt;="&amp;N$9,tbLancamentoAntecipada[Data],"&lt;"&amp;O$9),0))</f>
        <v/>
      </c>
      <c r="O105" s="36" t="str">
        <f t="shared" si="5"/>
        <v/>
      </c>
    </row>
    <row r="106" spans="1:15" ht="20.100000000000001" customHeight="1" x14ac:dyDescent="0.25">
      <c r="A106" s="23">
        <v>6</v>
      </c>
      <c r="B106" s="34" t="str">
        <f>IFERROR(INDEX(DinamicaAno!$AA$2:$AC$101,MATCH(LARGE(DinamicaAno!$AC$2:$AC$101,ResAno!$A106),DinamicaAno!$AC$2:$AC$101,0),1),"")</f>
        <v/>
      </c>
      <c r="C106" s="35" t="str">
        <f>IF($B106="","",IFERROR(SUMIFS(tbLancamentoAntecipada[Qde Horas],tbLancamentoAntecipada[Posto de Serviço],$B106,tbLancamentoAntecipada[Data],"&gt;="&amp;C$9,tbLancamentoAntecipada[Data],"&lt;"&amp;D$9),0))</f>
        <v/>
      </c>
      <c r="D106" s="35" t="str">
        <f>IF($B106="","",IFERROR(SUMIFS(tbLancamentoAntecipada[Qde Horas],tbLancamentoAntecipada[Posto de Serviço],$B106,tbLancamentoAntecipada[Data],"&gt;="&amp;D$9,tbLancamentoAntecipada[Data],"&lt;"&amp;E$9),0))</f>
        <v/>
      </c>
      <c r="E106" s="35" t="str">
        <f>IF($B106="","",IFERROR(SUMIFS(tbLancamentoAntecipada[Qde Horas],tbLancamentoAntecipada[Posto de Serviço],$B106,tbLancamentoAntecipada[Data],"&gt;="&amp;E$9,tbLancamentoAntecipada[Data],"&lt;"&amp;F$9),0))</f>
        <v/>
      </c>
      <c r="F106" s="35" t="str">
        <f>IF($B106="","",IFERROR(SUMIFS(tbLancamentoAntecipada[Qde Horas],tbLancamentoAntecipada[Posto de Serviço],$B106,tbLancamentoAntecipada[Data],"&gt;="&amp;F$9,tbLancamentoAntecipada[Data],"&lt;"&amp;G$9),0))</f>
        <v/>
      </c>
      <c r="G106" s="35" t="str">
        <f>IF($B106="","",IFERROR(SUMIFS(tbLancamentoAntecipada[Qde Horas],tbLancamentoAntecipada[Posto de Serviço],$B106,tbLancamentoAntecipada[Data],"&gt;="&amp;G$9,tbLancamentoAntecipada[Data],"&lt;"&amp;H$9),0))</f>
        <v/>
      </c>
      <c r="H106" s="35" t="str">
        <f>IF($B106="","",IFERROR(SUMIFS(tbLancamentoAntecipada[Qde Horas],tbLancamentoAntecipada[Posto de Serviço],$B106,tbLancamentoAntecipada[Data],"&gt;="&amp;H$9,tbLancamentoAntecipada[Data],"&lt;"&amp;I$9),0))</f>
        <v/>
      </c>
      <c r="I106" s="35" t="str">
        <f>IF($B106="","",IFERROR(SUMIFS(tbLancamentoAntecipada[Qde Horas],tbLancamentoAntecipada[Posto de Serviço],$B106,tbLancamentoAntecipada[Data],"&gt;="&amp;I$9,tbLancamentoAntecipada[Data],"&lt;"&amp;J$9),0))</f>
        <v/>
      </c>
      <c r="J106" s="35" t="str">
        <f>IF($B106="","",IFERROR(SUMIFS(tbLancamentoAntecipada[Qde Horas],tbLancamentoAntecipada[Posto de Serviço],$B106,tbLancamentoAntecipada[Data],"&gt;="&amp;J$9,tbLancamentoAntecipada[Data],"&lt;"&amp;K$9),0))</f>
        <v/>
      </c>
      <c r="K106" s="35" t="str">
        <f>IF($B106="","",IFERROR(SUMIFS(tbLancamentoAntecipada[Qde Horas],tbLancamentoAntecipada[Posto de Serviço],$B106,tbLancamentoAntecipada[Data],"&gt;="&amp;K$9,tbLancamentoAntecipada[Data],"&lt;"&amp;L$9),0))</f>
        <v/>
      </c>
      <c r="L106" s="35" t="str">
        <f>IF($B106="","",IFERROR(SUMIFS(tbLancamentoAntecipada[Qde Horas],tbLancamentoAntecipada[Posto de Serviço],$B106,tbLancamentoAntecipada[Data],"&gt;="&amp;L$9,tbLancamentoAntecipada[Data],"&lt;"&amp;M$9),0))</f>
        <v/>
      </c>
      <c r="M106" s="35" t="str">
        <f>IF($B106="","",IFERROR(SUMIFS(tbLancamentoAntecipada[Qde Horas],tbLancamentoAntecipada[Posto de Serviço],$B106,tbLancamentoAntecipada[Data],"&gt;="&amp;M$9,tbLancamentoAntecipada[Data],"&lt;"&amp;N$9),0))</f>
        <v/>
      </c>
      <c r="N106" s="35" t="str">
        <f>IF($B106="","",IFERROR(SUMIFS(tbLancamentoAntecipada[Qde Horas],tbLancamentoAntecipada[Posto de Serviço],$B106,tbLancamentoAntecipada[Data],"&gt;="&amp;N$9,tbLancamentoAntecipada[Data],"&lt;"&amp;O$9),0))</f>
        <v/>
      </c>
      <c r="O106" s="36" t="str">
        <f t="shared" si="5"/>
        <v/>
      </c>
    </row>
    <row r="107" spans="1:15" ht="20.100000000000001" customHeight="1" x14ac:dyDescent="0.25">
      <c r="A107" s="23">
        <v>7</v>
      </c>
      <c r="B107" s="34" t="str">
        <f>IFERROR(INDEX(DinamicaAno!$AA$2:$AC$101,MATCH(LARGE(DinamicaAno!$AC$2:$AC$101,ResAno!$A107),DinamicaAno!$AC$2:$AC$101,0),1),"")</f>
        <v/>
      </c>
      <c r="C107" s="35" t="str">
        <f>IF($B107="","",IFERROR(SUMIFS(tbLancamentoAntecipada[Qde Horas],tbLancamentoAntecipada[Posto de Serviço],$B107,tbLancamentoAntecipada[Data],"&gt;="&amp;C$9,tbLancamentoAntecipada[Data],"&lt;"&amp;D$9),0))</f>
        <v/>
      </c>
      <c r="D107" s="35" t="str">
        <f>IF($B107="","",IFERROR(SUMIFS(tbLancamentoAntecipada[Qde Horas],tbLancamentoAntecipada[Posto de Serviço],$B107,tbLancamentoAntecipada[Data],"&gt;="&amp;D$9,tbLancamentoAntecipada[Data],"&lt;"&amp;E$9),0))</f>
        <v/>
      </c>
      <c r="E107" s="35" t="str">
        <f>IF($B107="","",IFERROR(SUMIFS(tbLancamentoAntecipada[Qde Horas],tbLancamentoAntecipada[Posto de Serviço],$B107,tbLancamentoAntecipada[Data],"&gt;="&amp;E$9,tbLancamentoAntecipada[Data],"&lt;"&amp;F$9),0))</f>
        <v/>
      </c>
      <c r="F107" s="35" t="str">
        <f>IF($B107="","",IFERROR(SUMIFS(tbLancamentoAntecipada[Qde Horas],tbLancamentoAntecipada[Posto de Serviço],$B107,tbLancamentoAntecipada[Data],"&gt;="&amp;F$9,tbLancamentoAntecipada[Data],"&lt;"&amp;G$9),0))</f>
        <v/>
      </c>
      <c r="G107" s="35" t="str">
        <f>IF($B107="","",IFERROR(SUMIFS(tbLancamentoAntecipada[Qde Horas],tbLancamentoAntecipada[Posto de Serviço],$B107,tbLancamentoAntecipada[Data],"&gt;="&amp;G$9,tbLancamentoAntecipada[Data],"&lt;"&amp;H$9),0))</f>
        <v/>
      </c>
      <c r="H107" s="35" t="str">
        <f>IF($B107="","",IFERROR(SUMIFS(tbLancamentoAntecipada[Qde Horas],tbLancamentoAntecipada[Posto de Serviço],$B107,tbLancamentoAntecipada[Data],"&gt;="&amp;H$9,tbLancamentoAntecipada[Data],"&lt;"&amp;I$9),0))</f>
        <v/>
      </c>
      <c r="I107" s="35" t="str">
        <f>IF($B107="","",IFERROR(SUMIFS(tbLancamentoAntecipada[Qde Horas],tbLancamentoAntecipada[Posto de Serviço],$B107,tbLancamentoAntecipada[Data],"&gt;="&amp;I$9,tbLancamentoAntecipada[Data],"&lt;"&amp;J$9),0))</f>
        <v/>
      </c>
      <c r="J107" s="35" t="str">
        <f>IF($B107="","",IFERROR(SUMIFS(tbLancamentoAntecipada[Qde Horas],tbLancamentoAntecipada[Posto de Serviço],$B107,tbLancamentoAntecipada[Data],"&gt;="&amp;J$9,tbLancamentoAntecipada[Data],"&lt;"&amp;K$9),0))</f>
        <v/>
      </c>
      <c r="K107" s="35" t="str">
        <f>IF($B107="","",IFERROR(SUMIFS(tbLancamentoAntecipada[Qde Horas],tbLancamentoAntecipada[Posto de Serviço],$B107,tbLancamentoAntecipada[Data],"&gt;="&amp;K$9,tbLancamentoAntecipada[Data],"&lt;"&amp;L$9),0))</f>
        <v/>
      </c>
      <c r="L107" s="35" t="str">
        <f>IF($B107="","",IFERROR(SUMIFS(tbLancamentoAntecipada[Qde Horas],tbLancamentoAntecipada[Posto de Serviço],$B107,tbLancamentoAntecipada[Data],"&gt;="&amp;L$9,tbLancamentoAntecipada[Data],"&lt;"&amp;M$9),0))</f>
        <v/>
      </c>
      <c r="M107" s="35" t="str">
        <f>IF($B107="","",IFERROR(SUMIFS(tbLancamentoAntecipada[Qde Horas],tbLancamentoAntecipada[Posto de Serviço],$B107,tbLancamentoAntecipada[Data],"&gt;="&amp;M$9,tbLancamentoAntecipada[Data],"&lt;"&amp;N$9),0))</f>
        <v/>
      </c>
      <c r="N107" s="35" t="str">
        <f>IF($B107="","",IFERROR(SUMIFS(tbLancamentoAntecipada[Qde Horas],tbLancamentoAntecipada[Posto de Serviço],$B107,tbLancamentoAntecipada[Data],"&gt;="&amp;N$9,tbLancamentoAntecipada[Data],"&lt;"&amp;O$9),0))</f>
        <v/>
      </c>
      <c r="O107" s="36" t="str">
        <f t="shared" si="5"/>
        <v/>
      </c>
    </row>
    <row r="108" spans="1:15" ht="20.100000000000001" customHeight="1" x14ac:dyDescent="0.25">
      <c r="A108" s="23">
        <v>8</v>
      </c>
      <c r="B108" s="34" t="str">
        <f>IFERROR(INDEX(DinamicaAno!$AA$2:$AC$101,MATCH(LARGE(DinamicaAno!$AC$2:$AC$101,ResAno!$A108),DinamicaAno!$AC$2:$AC$101,0),1),"")</f>
        <v/>
      </c>
      <c r="C108" s="35" t="str">
        <f>IF($B108="","",IFERROR(SUMIFS(tbLancamentoAntecipada[Qde Horas],tbLancamentoAntecipada[Posto de Serviço],$B108,tbLancamentoAntecipada[Data],"&gt;="&amp;C$9,tbLancamentoAntecipada[Data],"&lt;"&amp;D$9),0))</f>
        <v/>
      </c>
      <c r="D108" s="35" t="str">
        <f>IF($B108="","",IFERROR(SUMIFS(tbLancamentoAntecipada[Qde Horas],tbLancamentoAntecipada[Posto de Serviço],$B108,tbLancamentoAntecipada[Data],"&gt;="&amp;D$9,tbLancamentoAntecipada[Data],"&lt;"&amp;E$9),0))</f>
        <v/>
      </c>
      <c r="E108" s="35" t="str">
        <f>IF($B108="","",IFERROR(SUMIFS(tbLancamentoAntecipada[Qde Horas],tbLancamentoAntecipada[Posto de Serviço],$B108,tbLancamentoAntecipada[Data],"&gt;="&amp;E$9,tbLancamentoAntecipada[Data],"&lt;"&amp;F$9),0))</f>
        <v/>
      </c>
      <c r="F108" s="35" t="str">
        <f>IF($B108="","",IFERROR(SUMIFS(tbLancamentoAntecipada[Qde Horas],tbLancamentoAntecipada[Posto de Serviço],$B108,tbLancamentoAntecipada[Data],"&gt;="&amp;F$9,tbLancamentoAntecipada[Data],"&lt;"&amp;G$9),0))</f>
        <v/>
      </c>
      <c r="G108" s="35" t="str">
        <f>IF($B108="","",IFERROR(SUMIFS(tbLancamentoAntecipada[Qde Horas],tbLancamentoAntecipada[Posto de Serviço],$B108,tbLancamentoAntecipada[Data],"&gt;="&amp;G$9,tbLancamentoAntecipada[Data],"&lt;"&amp;H$9),0))</f>
        <v/>
      </c>
      <c r="H108" s="35" t="str">
        <f>IF($B108="","",IFERROR(SUMIFS(tbLancamentoAntecipada[Qde Horas],tbLancamentoAntecipada[Posto de Serviço],$B108,tbLancamentoAntecipada[Data],"&gt;="&amp;H$9,tbLancamentoAntecipada[Data],"&lt;"&amp;I$9),0))</f>
        <v/>
      </c>
      <c r="I108" s="35" t="str">
        <f>IF($B108="","",IFERROR(SUMIFS(tbLancamentoAntecipada[Qde Horas],tbLancamentoAntecipada[Posto de Serviço],$B108,tbLancamentoAntecipada[Data],"&gt;="&amp;I$9,tbLancamentoAntecipada[Data],"&lt;"&amp;J$9),0))</f>
        <v/>
      </c>
      <c r="J108" s="35" t="str">
        <f>IF($B108="","",IFERROR(SUMIFS(tbLancamentoAntecipada[Qde Horas],tbLancamentoAntecipada[Posto de Serviço],$B108,tbLancamentoAntecipada[Data],"&gt;="&amp;J$9,tbLancamentoAntecipada[Data],"&lt;"&amp;K$9),0))</f>
        <v/>
      </c>
      <c r="K108" s="35" t="str">
        <f>IF($B108="","",IFERROR(SUMIFS(tbLancamentoAntecipada[Qde Horas],tbLancamentoAntecipada[Posto de Serviço],$B108,tbLancamentoAntecipada[Data],"&gt;="&amp;K$9,tbLancamentoAntecipada[Data],"&lt;"&amp;L$9),0))</f>
        <v/>
      </c>
      <c r="L108" s="35" t="str">
        <f>IF($B108="","",IFERROR(SUMIFS(tbLancamentoAntecipada[Qde Horas],tbLancamentoAntecipada[Posto de Serviço],$B108,tbLancamentoAntecipada[Data],"&gt;="&amp;L$9,tbLancamentoAntecipada[Data],"&lt;"&amp;M$9),0))</f>
        <v/>
      </c>
      <c r="M108" s="35" t="str">
        <f>IF($B108="","",IFERROR(SUMIFS(tbLancamentoAntecipada[Qde Horas],tbLancamentoAntecipada[Posto de Serviço],$B108,tbLancamentoAntecipada[Data],"&gt;="&amp;M$9,tbLancamentoAntecipada[Data],"&lt;"&amp;N$9),0))</f>
        <v/>
      </c>
      <c r="N108" s="35" t="str">
        <f>IF($B108="","",IFERROR(SUMIFS(tbLancamentoAntecipada[Qde Horas],tbLancamentoAntecipada[Posto de Serviço],$B108,tbLancamentoAntecipada[Data],"&gt;="&amp;N$9,tbLancamentoAntecipada[Data],"&lt;"&amp;O$9),0))</f>
        <v/>
      </c>
      <c r="O108" s="36" t="str">
        <f t="shared" si="5"/>
        <v/>
      </c>
    </row>
    <row r="109" spans="1:15" ht="20.100000000000001" customHeight="1" x14ac:dyDescent="0.25">
      <c r="A109" s="23">
        <v>9</v>
      </c>
      <c r="B109" s="34" t="str">
        <f>IFERROR(INDEX(DinamicaAno!$AA$2:$AC$101,MATCH(LARGE(DinamicaAno!$AC$2:$AC$101,ResAno!$A109),DinamicaAno!$AC$2:$AC$101,0),1),"")</f>
        <v/>
      </c>
      <c r="C109" s="35" t="str">
        <f>IF($B109="","",IFERROR(SUMIFS(tbLancamentoAntecipada[Qde Horas],tbLancamentoAntecipada[Posto de Serviço],$B109,tbLancamentoAntecipada[Data],"&gt;="&amp;C$9,tbLancamentoAntecipada[Data],"&lt;"&amp;D$9),0))</f>
        <v/>
      </c>
      <c r="D109" s="35" t="str">
        <f>IF($B109="","",IFERROR(SUMIFS(tbLancamentoAntecipada[Qde Horas],tbLancamentoAntecipada[Posto de Serviço],$B109,tbLancamentoAntecipada[Data],"&gt;="&amp;D$9,tbLancamentoAntecipada[Data],"&lt;"&amp;E$9),0))</f>
        <v/>
      </c>
      <c r="E109" s="35" t="str">
        <f>IF($B109="","",IFERROR(SUMIFS(tbLancamentoAntecipada[Qde Horas],tbLancamentoAntecipada[Posto de Serviço],$B109,tbLancamentoAntecipada[Data],"&gt;="&amp;E$9,tbLancamentoAntecipada[Data],"&lt;"&amp;F$9),0))</f>
        <v/>
      </c>
      <c r="F109" s="35" t="str">
        <f>IF($B109="","",IFERROR(SUMIFS(tbLancamentoAntecipada[Qde Horas],tbLancamentoAntecipada[Posto de Serviço],$B109,tbLancamentoAntecipada[Data],"&gt;="&amp;F$9,tbLancamentoAntecipada[Data],"&lt;"&amp;G$9),0))</f>
        <v/>
      </c>
      <c r="G109" s="35" t="str">
        <f>IF($B109="","",IFERROR(SUMIFS(tbLancamentoAntecipada[Qde Horas],tbLancamentoAntecipada[Posto de Serviço],$B109,tbLancamentoAntecipada[Data],"&gt;="&amp;G$9,tbLancamentoAntecipada[Data],"&lt;"&amp;H$9),0))</f>
        <v/>
      </c>
      <c r="H109" s="35" t="str">
        <f>IF($B109="","",IFERROR(SUMIFS(tbLancamentoAntecipada[Qde Horas],tbLancamentoAntecipada[Posto de Serviço],$B109,tbLancamentoAntecipada[Data],"&gt;="&amp;H$9,tbLancamentoAntecipada[Data],"&lt;"&amp;I$9),0))</f>
        <v/>
      </c>
      <c r="I109" s="35" t="str">
        <f>IF($B109="","",IFERROR(SUMIFS(tbLancamentoAntecipada[Qde Horas],tbLancamentoAntecipada[Posto de Serviço],$B109,tbLancamentoAntecipada[Data],"&gt;="&amp;I$9,tbLancamentoAntecipada[Data],"&lt;"&amp;J$9),0))</f>
        <v/>
      </c>
      <c r="J109" s="35" t="str">
        <f>IF($B109="","",IFERROR(SUMIFS(tbLancamentoAntecipada[Qde Horas],tbLancamentoAntecipada[Posto de Serviço],$B109,tbLancamentoAntecipada[Data],"&gt;="&amp;J$9,tbLancamentoAntecipada[Data],"&lt;"&amp;K$9),0))</f>
        <v/>
      </c>
      <c r="K109" s="35" t="str">
        <f>IF($B109="","",IFERROR(SUMIFS(tbLancamentoAntecipada[Qde Horas],tbLancamentoAntecipada[Posto de Serviço],$B109,tbLancamentoAntecipada[Data],"&gt;="&amp;K$9,tbLancamentoAntecipada[Data],"&lt;"&amp;L$9),0))</f>
        <v/>
      </c>
      <c r="L109" s="35" t="str">
        <f>IF($B109="","",IFERROR(SUMIFS(tbLancamentoAntecipada[Qde Horas],tbLancamentoAntecipada[Posto de Serviço],$B109,tbLancamentoAntecipada[Data],"&gt;="&amp;L$9,tbLancamentoAntecipada[Data],"&lt;"&amp;M$9),0))</f>
        <v/>
      </c>
      <c r="M109" s="35" t="str">
        <f>IF($B109="","",IFERROR(SUMIFS(tbLancamentoAntecipada[Qde Horas],tbLancamentoAntecipada[Posto de Serviço],$B109,tbLancamentoAntecipada[Data],"&gt;="&amp;M$9,tbLancamentoAntecipada[Data],"&lt;"&amp;N$9),0))</f>
        <v/>
      </c>
      <c r="N109" s="35" t="str">
        <f>IF($B109="","",IFERROR(SUMIFS(tbLancamentoAntecipada[Qde Horas],tbLancamentoAntecipada[Posto de Serviço],$B109,tbLancamentoAntecipada[Data],"&gt;="&amp;N$9,tbLancamentoAntecipada[Data],"&lt;"&amp;O$9),0))</f>
        <v/>
      </c>
      <c r="O109" s="36" t="str">
        <f t="shared" si="5"/>
        <v/>
      </c>
    </row>
    <row r="110" spans="1:15" ht="20.100000000000001" customHeight="1" x14ac:dyDescent="0.25">
      <c r="A110" s="23">
        <v>10</v>
      </c>
      <c r="B110" s="34" t="str">
        <f>IFERROR(INDEX(DinamicaAno!$AA$2:$AC$101,MATCH(LARGE(DinamicaAno!$AC$2:$AC$101,ResAno!$A110),DinamicaAno!$AC$2:$AC$101,0),1),"")</f>
        <v/>
      </c>
      <c r="C110" s="35" t="str">
        <f>IF($B110="","",IFERROR(SUMIFS(tbLancamentoAntecipada[Qde Horas],tbLancamentoAntecipada[Posto de Serviço],$B110,tbLancamentoAntecipada[Data],"&gt;="&amp;C$9,tbLancamentoAntecipada[Data],"&lt;"&amp;D$9),0))</f>
        <v/>
      </c>
      <c r="D110" s="35" t="str">
        <f>IF($B110="","",IFERROR(SUMIFS(tbLancamentoAntecipada[Qde Horas],tbLancamentoAntecipada[Posto de Serviço],$B110,tbLancamentoAntecipada[Data],"&gt;="&amp;D$9,tbLancamentoAntecipada[Data],"&lt;"&amp;E$9),0))</f>
        <v/>
      </c>
      <c r="E110" s="35" t="str">
        <f>IF($B110="","",IFERROR(SUMIFS(tbLancamentoAntecipada[Qde Horas],tbLancamentoAntecipada[Posto de Serviço],$B110,tbLancamentoAntecipada[Data],"&gt;="&amp;E$9,tbLancamentoAntecipada[Data],"&lt;"&amp;F$9),0))</f>
        <v/>
      </c>
      <c r="F110" s="35" t="str">
        <f>IF($B110="","",IFERROR(SUMIFS(tbLancamentoAntecipada[Qde Horas],tbLancamentoAntecipada[Posto de Serviço],$B110,tbLancamentoAntecipada[Data],"&gt;="&amp;F$9,tbLancamentoAntecipada[Data],"&lt;"&amp;G$9),0))</f>
        <v/>
      </c>
      <c r="G110" s="35" t="str">
        <f>IF($B110="","",IFERROR(SUMIFS(tbLancamentoAntecipada[Qde Horas],tbLancamentoAntecipada[Posto de Serviço],$B110,tbLancamentoAntecipada[Data],"&gt;="&amp;G$9,tbLancamentoAntecipada[Data],"&lt;"&amp;H$9),0))</f>
        <v/>
      </c>
      <c r="H110" s="35" t="str">
        <f>IF($B110="","",IFERROR(SUMIFS(tbLancamentoAntecipada[Qde Horas],tbLancamentoAntecipada[Posto de Serviço],$B110,tbLancamentoAntecipada[Data],"&gt;="&amp;H$9,tbLancamentoAntecipada[Data],"&lt;"&amp;I$9),0))</f>
        <v/>
      </c>
      <c r="I110" s="35" t="str">
        <f>IF($B110="","",IFERROR(SUMIFS(tbLancamentoAntecipada[Qde Horas],tbLancamentoAntecipada[Posto de Serviço],$B110,tbLancamentoAntecipada[Data],"&gt;="&amp;I$9,tbLancamentoAntecipada[Data],"&lt;"&amp;J$9),0))</f>
        <v/>
      </c>
      <c r="J110" s="35" t="str">
        <f>IF($B110="","",IFERROR(SUMIFS(tbLancamentoAntecipada[Qde Horas],tbLancamentoAntecipada[Posto de Serviço],$B110,tbLancamentoAntecipada[Data],"&gt;="&amp;J$9,tbLancamentoAntecipada[Data],"&lt;"&amp;K$9),0))</f>
        <v/>
      </c>
      <c r="K110" s="35" t="str">
        <f>IF($B110="","",IFERROR(SUMIFS(tbLancamentoAntecipada[Qde Horas],tbLancamentoAntecipada[Posto de Serviço],$B110,tbLancamentoAntecipada[Data],"&gt;="&amp;K$9,tbLancamentoAntecipada[Data],"&lt;"&amp;L$9),0))</f>
        <v/>
      </c>
      <c r="L110" s="35" t="str">
        <f>IF($B110="","",IFERROR(SUMIFS(tbLancamentoAntecipada[Qde Horas],tbLancamentoAntecipada[Posto de Serviço],$B110,tbLancamentoAntecipada[Data],"&gt;="&amp;L$9,tbLancamentoAntecipada[Data],"&lt;"&amp;M$9),0))</f>
        <v/>
      </c>
      <c r="M110" s="35" t="str">
        <f>IF($B110="","",IFERROR(SUMIFS(tbLancamentoAntecipada[Qde Horas],tbLancamentoAntecipada[Posto de Serviço],$B110,tbLancamentoAntecipada[Data],"&gt;="&amp;M$9,tbLancamentoAntecipada[Data],"&lt;"&amp;N$9),0))</f>
        <v/>
      </c>
      <c r="N110" s="35" t="str">
        <f>IF($B110="","",IFERROR(SUMIFS(tbLancamentoAntecipada[Qde Horas],tbLancamentoAntecipada[Posto de Serviço],$B110,tbLancamentoAntecipada[Data],"&gt;="&amp;N$9,tbLancamentoAntecipada[Data],"&lt;"&amp;O$9),0))</f>
        <v/>
      </c>
      <c r="O110" s="36" t="str">
        <f t="shared" si="5"/>
        <v/>
      </c>
    </row>
    <row r="111" spans="1:15" ht="20.100000000000001" customHeight="1" x14ac:dyDescent="0.25">
      <c r="A111" s="23">
        <v>11</v>
      </c>
      <c r="B111" s="34" t="str">
        <f>IFERROR(INDEX(DinamicaAno!$AA$2:$AC$101,MATCH(LARGE(DinamicaAno!$AC$2:$AC$101,ResAno!$A111),DinamicaAno!$AC$2:$AC$101,0),1),"")</f>
        <v/>
      </c>
      <c r="C111" s="35" t="str">
        <f>IF($B111="","",IFERROR(SUMIFS(tbLancamentoAntecipada[Qde Horas],tbLancamentoAntecipada[Posto de Serviço],$B111,tbLancamentoAntecipada[Data],"&gt;="&amp;C$9,tbLancamentoAntecipada[Data],"&lt;"&amp;D$9),0))</f>
        <v/>
      </c>
      <c r="D111" s="35" t="str">
        <f>IF($B111="","",IFERROR(SUMIFS(tbLancamentoAntecipada[Qde Horas],tbLancamentoAntecipada[Posto de Serviço],$B111,tbLancamentoAntecipada[Data],"&gt;="&amp;D$9,tbLancamentoAntecipada[Data],"&lt;"&amp;E$9),0))</f>
        <v/>
      </c>
      <c r="E111" s="35" t="str">
        <f>IF($B111="","",IFERROR(SUMIFS(tbLancamentoAntecipada[Qde Horas],tbLancamentoAntecipada[Posto de Serviço],$B111,tbLancamentoAntecipada[Data],"&gt;="&amp;E$9,tbLancamentoAntecipada[Data],"&lt;"&amp;F$9),0))</f>
        <v/>
      </c>
      <c r="F111" s="35" t="str">
        <f>IF($B111="","",IFERROR(SUMIFS(tbLancamentoAntecipada[Qde Horas],tbLancamentoAntecipada[Posto de Serviço],$B111,tbLancamentoAntecipada[Data],"&gt;="&amp;F$9,tbLancamentoAntecipada[Data],"&lt;"&amp;G$9),0))</f>
        <v/>
      </c>
      <c r="G111" s="35" t="str">
        <f>IF($B111="","",IFERROR(SUMIFS(tbLancamentoAntecipada[Qde Horas],tbLancamentoAntecipada[Posto de Serviço],$B111,tbLancamentoAntecipada[Data],"&gt;="&amp;G$9,tbLancamentoAntecipada[Data],"&lt;"&amp;H$9),0))</f>
        <v/>
      </c>
      <c r="H111" s="35" t="str">
        <f>IF($B111="","",IFERROR(SUMIFS(tbLancamentoAntecipada[Qde Horas],tbLancamentoAntecipada[Posto de Serviço],$B111,tbLancamentoAntecipada[Data],"&gt;="&amp;H$9,tbLancamentoAntecipada[Data],"&lt;"&amp;I$9),0))</f>
        <v/>
      </c>
      <c r="I111" s="35" t="str">
        <f>IF($B111="","",IFERROR(SUMIFS(tbLancamentoAntecipada[Qde Horas],tbLancamentoAntecipada[Posto de Serviço],$B111,tbLancamentoAntecipada[Data],"&gt;="&amp;I$9,tbLancamentoAntecipada[Data],"&lt;"&amp;J$9),0))</f>
        <v/>
      </c>
      <c r="J111" s="35" t="str">
        <f>IF($B111="","",IFERROR(SUMIFS(tbLancamentoAntecipada[Qde Horas],tbLancamentoAntecipada[Posto de Serviço],$B111,tbLancamentoAntecipada[Data],"&gt;="&amp;J$9,tbLancamentoAntecipada[Data],"&lt;"&amp;K$9),0))</f>
        <v/>
      </c>
      <c r="K111" s="35" t="str">
        <f>IF($B111="","",IFERROR(SUMIFS(tbLancamentoAntecipada[Qde Horas],tbLancamentoAntecipada[Posto de Serviço],$B111,tbLancamentoAntecipada[Data],"&gt;="&amp;K$9,tbLancamentoAntecipada[Data],"&lt;"&amp;L$9),0))</f>
        <v/>
      </c>
      <c r="L111" s="35" t="str">
        <f>IF($B111="","",IFERROR(SUMIFS(tbLancamentoAntecipada[Qde Horas],tbLancamentoAntecipada[Posto de Serviço],$B111,tbLancamentoAntecipada[Data],"&gt;="&amp;L$9,tbLancamentoAntecipada[Data],"&lt;"&amp;M$9),0))</f>
        <v/>
      </c>
      <c r="M111" s="35" t="str">
        <f>IF($B111="","",IFERROR(SUMIFS(tbLancamentoAntecipada[Qde Horas],tbLancamentoAntecipada[Posto de Serviço],$B111,tbLancamentoAntecipada[Data],"&gt;="&amp;M$9,tbLancamentoAntecipada[Data],"&lt;"&amp;N$9),0))</f>
        <v/>
      </c>
      <c r="N111" s="35" t="str">
        <f>IF($B111="","",IFERROR(SUMIFS(tbLancamentoAntecipada[Qde Horas],tbLancamentoAntecipada[Posto de Serviço],$B111,tbLancamentoAntecipada[Data],"&gt;="&amp;N$9,tbLancamentoAntecipada[Data],"&lt;"&amp;O$9),0))</f>
        <v/>
      </c>
      <c r="O111" s="36" t="str">
        <f t="shared" si="5"/>
        <v/>
      </c>
    </row>
    <row r="112" spans="1:15" ht="20.100000000000001" customHeight="1" x14ac:dyDescent="0.25">
      <c r="A112" s="23">
        <v>12</v>
      </c>
      <c r="B112" s="34" t="str">
        <f>IFERROR(INDEX(DinamicaAno!$AA$2:$AC$101,MATCH(LARGE(DinamicaAno!$AC$2:$AC$101,ResAno!$A112),DinamicaAno!$AC$2:$AC$101,0),1),"")</f>
        <v/>
      </c>
      <c r="C112" s="35" t="str">
        <f>IF($B112="","",IFERROR(SUMIFS(tbLancamentoAntecipada[Qde Horas],tbLancamentoAntecipada[Posto de Serviço],$B112,tbLancamentoAntecipada[Data],"&gt;="&amp;C$9,tbLancamentoAntecipada[Data],"&lt;"&amp;D$9),0))</f>
        <v/>
      </c>
      <c r="D112" s="35" t="str">
        <f>IF($B112="","",IFERROR(SUMIFS(tbLancamentoAntecipada[Qde Horas],tbLancamentoAntecipada[Posto de Serviço],$B112,tbLancamentoAntecipada[Data],"&gt;="&amp;D$9,tbLancamentoAntecipada[Data],"&lt;"&amp;E$9),0))</f>
        <v/>
      </c>
      <c r="E112" s="35" t="str">
        <f>IF($B112="","",IFERROR(SUMIFS(tbLancamentoAntecipada[Qde Horas],tbLancamentoAntecipada[Posto de Serviço],$B112,tbLancamentoAntecipada[Data],"&gt;="&amp;E$9,tbLancamentoAntecipada[Data],"&lt;"&amp;F$9),0))</f>
        <v/>
      </c>
      <c r="F112" s="35" t="str">
        <f>IF($B112="","",IFERROR(SUMIFS(tbLancamentoAntecipada[Qde Horas],tbLancamentoAntecipada[Posto de Serviço],$B112,tbLancamentoAntecipada[Data],"&gt;="&amp;F$9,tbLancamentoAntecipada[Data],"&lt;"&amp;G$9),0))</f>
        <v/>
      </c>
      <c r="G112" s="35" t="str">
        <f>IF($B112="","",IFERROR(SUMIFS(tbLancamentoAntecipada[Qde Horas],tbLancamentoAntecipada[Posto de Serviço],$B112,tbLancamentoAntecipada[Data],"&gt;="&amp;G$9,tbLancamentoAntecipada[Data],"&lt;"&amp;H$9),0))</f>
        <v/>
      </c>
      <c r="H112" s="35" t="str">
        <f>IF($B112="","",IFERROR(SUMIFS(tbLancamentoAntecipada[Qde Horas],tbLancamentoAntecipada[Posto de Serviço],$B112,tbLancamentoAntecipada[Data],"&gt;="&amp;H$9,tbLancamentoAntecipada[Data],"&lt;"&amp;I$9),0))</f>
        <v/>
      </c>
      <c r="I112" s="35" t="str">
        <f>IF($B112="","",IFERROR(SUMIFS(tbLancamentoAntecipada[Qde Horas],tbLancamentoAntecipada[Posto de Serviço],$B112,tbLancamentoAntecipada[Data],"&gt;="&amp;I$9,tbLancamentoAntecipada[Data],"&lt;"&amp;J$9),0))</f>
        <v/>
      </c>
      <c r="J112" s="35" t="str">
        <f>IF($B112="","",IFERROR(SUMIFS(tbLancamentoAntecipada[Qde Horas],tbLancamentoAntecipada[Posto de Serviço],$B112,tbLancamentoAntecipada[Data],"&gt;="&amp;J$9,tbLancamentoAntecipada[Data],"&lt;"&amp;K$9),0))</f>
        <v/>
      </c>
      <c r="K112" s="35" t="str">
        <f>IF($B112="","",IFERROR(SUMIFS(tbLancamentoAntecipada[Qde Horas],tbLancamentoAntecipada[Posto de Serviço],$B112,tbLancamentoAntecipada[Data],"&gt;="&amp;K$9,tbLancamentoAntecipada[Data],"&lt;"&amp;L$9),0))</f>
        <v/>
      </c>
      <c r="L112" s="35" t="str">
        <f>IF($B112="","",IFERROR(SUMIFS(tbLancamentoAntecipada[Qde Horas],tbLancamentoAntecipada[Posto de Serviço],$B112,tbLancamentoAntecipada[Data],"&gt;="&amp;L$9,tbLancamentoAntecipada[Data],"&lt;"&amp;M$9),0))</f>
        <v/>
      </c>
      <c r="M112" s="35" t="str">
        <f>IF($B112="","",IFERROR(SUMIFS(tbLancamentoAntecipada[Qde Horas],tbLancamentoAntecipada[Posto de Serviço],$B112,tbLancamentoAntecipada[Data],"&gt;="&amp;M$9,tbLancamentoAntecipada[Data],"&lt;"&amp;N$9),0))</f>
        <v/>
      </c>
      <c r="N112" s="35" t="str">
        <f>IF($B112="","",IFERROR(SUMIFS(tbLancamentoAntecipada[Qde Horas],tbLancamentoAntecipada[Posto de Serviço],$B112,tbLancamentoAntecipada[Data],"&gt;="&amp;N$9,tbLancamentoAntecipada[Data],"&lt;"&amp;O$9),0))</f>
        <v/>
      </c>
      <c r="O112" s="36" t="str">
        <f t="shared" si="5"/>
        <v/>
      </c>
    </row>
    <row r="113" spans="1:15" ht="20.100000000000001" customHeight="1" x14ac:dyDescent="0.25">
      <c r="A113" s="23">
        <v>13</v>
      </c>
      <c r="B113" s="34" t="str">
        <f>IFERROR(INDEX(DinamicaAno!$AA$2:$AC$101,MATCH(LARGE(DinamicaAno!$AC$2:$AC$101,ResAno!$A113),DinamicaAno!$AC$2:$AC$101,0),1),"")</f>
        <v/>
      </c>
      <c r="C113" s="35" t="str">
        <f>IF($B113="","",IFERROR(SUMIFS(tbLancamentoAntecipada[Qde Horas],tbLancamentoAntecipada[Posto de Serviço],$B113,tbLancamentoAntecipada[Data],"&gt;="&amp;C$9,tbLancamentoAntecipada[Data],"&lt;"&amp;D$9),0))</f>
        <v/>
      </c>
      <c r="D113" s="35" t="str">
        <f>IF($B113="","",IFERROR(SUMIFS(tbLancamentoAntecipada[Qde Horas],tbLancamentoAntecipada[Posto de Serviço],$B113,tbLancamentoAntecipada[Data],"&gt;="&amp;D$9,tbLancamentoAntecipada[Data],"&lt;"&amp;E$9),0))</f>
        <v/>
      </c>
      <c r="E113" s="35" t="str">
        <f>IF($B113="","",IFERROR(SUMIFS(tbLancamentoAntecipada[Qde Horas],tbLancamentoAntecipada[Posto de Serviço],$B113,tbLancamentoAntecipada[Data],"&gt;="&amp;E$9,tbLancamentoAntecipada[Data],"&lt;"&amp;F$9),0))</f>
        <v/>
      </c>
      <c r="F113" s="35" t="str">
        <f>IF($B113="","",IFERROR(SUMIFS(tbLancamentoAntecipada[Qde Horas],tbLancamentoAntecipada[Posto de Serviço],$B113,tbLancamentoAntecipada[Data],"&gt;="&amp;F$9,tbLancamentoAntecipada[Data],"&lt;"&amp;G$9),0))</f>
        <v/>
      </c>
      <c r="G113" s="35" t="str">
        <f>IF($B113="","",IFERROR(SUMIFS(tbLancamentoAntecipada[Qde Horas],tbLancamentoAntecipada[Posto de Serviço],$B113,tbLancamentoAntecipada[Data],"&gt;="&amp;G$9,tbLancamentoAntecipada[Data],"&lt;"&amp;H$9),0))</f>
        <v/>
      </c>
      <c r="H113" s="35" t="str">
        <f>IF($B113="","",IFERROR(SUMIFS(tbLancamentoAntecipada[Qde Horas],tbLancamentoAntecipada[Posto de Serviço],$B113,tbLancamentoAntecipada[Data],"&gt;="&amp;H$9,tbLancamentoAntecipada[Data],"&lt;"&amp;I$9),0))</f>
        <v/>
      </c>
      <c r="I113" s="35" t="str">
        <f>IF($B113="","",IFERROR(SUMIFS(tbLancamentoAntecipada[Qde Horas],tbLancamentoAntecipada[Posto de Serviço],$B113,tbLancamentoAntecipada[Data],"&gt;="&amp;I$9,tbLancamentoAntecipada[Data],"&lt;"&amp;J$9),0))</f>
        <v/>
      </c>
      <c r="J113" s="35" t="str">
        <f>IF($B113="","",IFERROR(SUMIFS(tbLancamentoAntecipada[Qde Horas],tbLancamentoAntecipada[Posto de Serviço],$B113,tbLancamentoAntecipada[Data],"&gt;="&amp;J$9,tbLancamentoAntecipada[Data],"&lt;"&amp;K$9),0))</f>
        <v/>
      </c>
      <c r="K113" s="35" t="str">
        <f>IF($B113="","",IFERROR(SUMIFS(tbLancamentoAntecipada[Qde Horas],tbLancamentoAntecipada[Posto de Serviço],$B113,tbLancamentoAntecipada[Data],"&gt;="&amp;K$9,tbLancamentoAntecipada[Data],"&lt;"&amp;L$9),0))</f>
        <v/>
      </c>
      <c r="L113" s="35" t="str">
        <f>IF($B113="","",IFERROR(SUMIFS(tbLancamentoAntecipada[Qde Horas],tbLancamentoAntecipada[Posto de Serviço],$B113,tbLancamentoAntecipada[Data],"&gt;="&amp;L$9,tbLancamentoAntecipada[Data],"&lt;"&amp;M$9),0))</f>
        <v/>
      </c>
      <c r="M113" s="35" t="str">
        <f>IF($B113="","",IFERROR(SUMIFS(tbLancamentoAntecipada[Qde Horas],tbLancamentoAntecipada[Posto de Serviço],$B113,tbLancamentoAntecipada[Data],"&gt;="&amp;M$9,tbLancamentoAntecipada[Data],"&lt;"&amp;N$9),0))</f>
        <v/>
      </c>
      <c r="N113" s="35" t="str">
        <f>IF($B113="","",IFERROR(SUMIFS(tbLancamentoAntecipada[Qde Horas],tbLancamentoAntecipada[Posto de Serviço],$B113,tbLancamentoAntecipada[Data],"&gt;="&amp;N$9,tbLancamentoAntecipada[Data],"&lt;"&amp;O$9),0))</f>
        <v/>
      </c>
      <c r="O113" s="36" t="str">
        <f t="shared" si="5"/>
        <v/>
      </c>
    </row>
    <row r="114" spans="1:15" ht="20.100000000000001" customHeight="1" x14ac:dyDescent="0.25">
      <c r="A114" s="23">
        <v>14</v>
      </c>
      <c r="B114" s="34" t="str">
        <f>IFERROR(INDEX(DinamicaAno!$AA$2:$AC$101,MATCH(LARGE(DinamicaAno!$AC$2:$AC$101,ResAno!$A114),DinamicaAno!$AC$2:$AC$101,0),1),"")</f>
        <v/>
      </c>
      <c r="C114" s="35" t="str">
        <f>IF($B114="","",IFERROR(SUMIFS(tbLancamentoAntecipada[Qde Horas],tbLancamentoAntecipada[Posto de Serviço],$B114,tbLancamentoAntecipada[Data],"&gt;="&amp;C$9,tbLancamentoAntecipada[Data],"&lt;"&amp;D$9),0))</f>
        <v/>
      </c>
      <c r="D114" s="35" t="str">
        <f>IF($B114="","",IFERROR(SUMIFS(tbLancamentoAntecipada[Qde Horas],tbLancamentoAntecipada[Posto de Serviço],$B114,tbLancamentoAntecipada[Data],"&gt;="&amp;D$9,tbLancamentoAntecipada[Data],"&lt;"&amp;E$9),0))</f>
        <v/>
      </c>
      <c r="E114" s="35" t="str">
        <f>IF($B114="","",IFERROR(SUMIFS(tbLancamentoAntecipada[Qde Horas],tbLancamentoAntecipada[Posto de Serviço],$B114,tbLancamentoAntecipada[Data],"&gt;="&amp;E$9,tbLancamentoAntecipada[Data],"&lt;"&amp;F$9),0))</f>
        <v/>
      </c>
      <c r="F114" s="35" t="str">
        <f>IF($B114="","",IFERROR(SUMIFS(tbLancamentoAntecipada[Qde Horas],tbLancamentoAntecipada[Posto de Serviço],$B114,tbLancamentoAntecipada[Data],"&gt;="&amp;F$9,tbLancamentoAntecipada[Data],"&lt;"&amp;G$9),0))</f>
        <v/>
      </c>
      <c r="G114" s="35" t="str">
        <f>IF($B114="","",IFERROR(SUMIFS(tbLancamentoAntecipada[Qde Horas],tbLancamentoAntecipada[Posto de Serviço],$B114,tbLancamentoAntecipada[Data],"&gt;="&amp;G$9,tbLancamentoAntecipada[Data],"&lt;"&amp;H$9),0))</f>
        <v/>
      </c>
      <c r="H114" s="35" t="str">
        <f>IF($B114="","",IFERROR(SUMIFS(tbLancamentoAntecipada[Qde Horas],tbLancamentoAntecipada[Posto de Serviço],$B114,tbLancamentoAntecipada[Data],"&gt;="&amp;H$9,tbLancamentoAntecipada[Data],"&lt;"&amp;I$9),0))</f>
        <v/>
      </c>
      <c r="I114" s="35" t="str">
        <f>IF($B114="","",IFERROR(SUMIFS(tbLancamentoAntecipada[Qde Horas],tbLancamentoAntecipada[Posto de Serviço],$B114,tbLancamentoAntecipada[Data],"&gt;="&amp;I$9,tbLancamentoAntecipada[Data],"&lt;"&amp;J$9),0))</f>
        <v/>
      </c>
      <c r="J114" s="35" t="str">
        <f>IF($B114="","",IFERROR(SUMIFS(tbLancamentoAntecipada[Qde Horas],tbLancamentoAntecipada[Posto de Serviço],$B114,tbLancamentoAntecipada[Data],"&gt;="&amp;J$9,tbLancamentoAntecipada[Data],"&lt;"&amp;K$9),0))</f>
        <v/>
      </c>
      <c r="K114" s="35" t="str">
        <f>IF($B114="","",IFERROR(SUMIFS(tbLancamentoAntecipada[Qde Horas],tbLancamentoAntecipada[Posto de Serviço],$B114,tbLancamentoAntecipada[Data],"&gt;="&amp;K$9,tbLancamentoAntecipada[Data],"&lt;"&amp;L$9),0))</f>
        <v/>
      </c>
      <c r="L114" s="35" t="str">
        <f>IF($B114="","",IFERROR(SUMIFS(tbLancamentoAntecipada[Qde Horas],tbLancamentoAntecipada[Posto de Serviço],$B114,tbLancamentoAntecipada[Data],"&gt;="&amp;L$9,tbLancamentoAntecipada[Data],"&lt;"&amp;M$9),0))</f>
        <v/>
      </c>
      <c r="M114" s="35" t="str">
        <f>IF($B114="","",IFERROR(SUMIFS(tbLancamentoAntecipada[Qde Horas],tbLancamentoAntecipada[Posto de Serviço],$B114,tbLancamentoAntecipada[Data],"&gt;="&amp;M$9,tbLancamentoAntecipada[Data],"&lt;"&amp;N$9),0))</f>
        <v/>
      </c>
      <c r="N114" s="35" t="str">
        <f>IF($B114="","",IFERROR(SUMIFS(tbLancamentoAntecipada[Qde Horas],tbLancamentoAntecipada[Posto de Serviço],$B114,tbLancamentoAntecipada[Data],"&gt;="&amp;N$9,tbLancamentoAntecipada[Data],"&lt;"&amp;O$9),0))</f>
        <v/>
      </c>
      <c r="O114" s="36" t="str">
        <f t="shared" si="5"/>
        <v/>
      </c>
    </row>
    <row r="115" spans="1:15" ht="20.100000000000001" customHeight="1" x14ac:dyDescent="0.25">
      <c r="A115" s="23">
        <v>15</v>
      </c>
      <c r="B115" s="34" t="str">
        <f>IFERROR(INDEX(DinamicaAno!$AA$2:$AC$101,MATCH(LARGE(DinamicaAno!$AC$2:$AC$101,ResAno!$A115),DinamicaAno!$AC$2:$AC$101,0),1),"")</f>
        <v/>
      </c>
      <c r="C115" s="35" t="str">
        <f>IF($B115="","",IFERROR(SUMIFS(tbLancamentoAntecipada[Qde Horas],tbLancamentoAntecipada[Posto de Serviço],$B115,tbLancamentoAntecipada[Data],"&gt;="&amp;C$9,tbLancamentoAntecipada[Data],"&lt;"&amp;D$9),0))</f>
        <v/>
      </c>
      <c r="D115" s="35" t="str">
        <f>IF($B115="","",IFERROR(SUMIFS(tbLancamentoAntecipada[Qde Horas],tbLancamentoAntecipada[Posto de Serviço],$B115,tbLancamentoAntecipada[Data],"&gt;="&amp;D$9,tbLancamentoAntecipada[Data],"&lt;"&amp;E$9),0))</f>
        <v/>
      </c>
      <c r="E115" s="35" t="str">
        <f>IF($B115="","",IFERROR(SUMIFS(tbLancamentoAntecipada[Qde Horas],tbLancamentoAntecipada[Posto de Serviço],$B115,tbLancamentoAntecipada[Data],"&gt;="&amp;E$9,tbLancamentoAntecipada[Data],"&lt;"&amp;F$9),0))</f>
        <v/>
      </c>
      <c r="F115" s="35" t="str">
        <f>IF($B115="","",IFERROR(SUMIFS(tbLancamentoAntecipada[Qde Horas],tbLancamentoAntecipada[Posto de Serviço],$B115,tbLancamentoAntecipada[Data],"&gt;="&amp;F$9,tbLancamentoAntecipada[Data],"&lt;"&amp;G$9),0))</f>
        <v/>
      </c>
      <c r="G115" s="35" t="str">
        <f>IF($B115="","",IFERROR(SUMIFS(tbLancamentoAntecipada[Qde Horas],tbLancamentoAntecipada[Posto de Serviço],$B115,tbLancamentoAntecipada[Data],"&gt;="&amp;G$9,tbLancamentoAntecipada[Data],"&lt;"&amp;H$9),0))</f>
        <v/>
      </c>
      <c r="H115" s="35" t="str">
        <f>IF($B115="","",IFERROR(SUMIFS(tbLancamentoAntecipada[Qde Horas],tbLancamentoAntecipada[Posto de Serviço],$B115,tbLancamentoAntecipada[Data],"&gt;="&amp;H$9,tbLancamentoAntecipada[Data],"&lt;"&amp;I$9),0))</f>
        <v/>
      </c>
      <c r="I115" s="35" t="str">
        <f>IF($B115="","",IFERROR(SUMIFS(tbLancamentoAntecipada[Qde Horas],tbLancamentoAntecipada[Posto de Serviço],$B115,tbLancamentoAntecipada[Data],"&gt;="&amp;I$9,tbLancamentoAntecipada[Data],"&lt;"&amp;J$9),0))</f>
        <v/>
      </c>
      <c r="J115" s="35" t="str">
        <f>IF($B115="","",IFERROR(SUMIFS(tbLancamentoAntecipada[Qde Horas],tbLancamentoAntecipada[Posto de Serviço],$B115,tbLancamentoAntecipada[Data],"&gt;="&amp;J$9,tbLancamentoAntecipada[Data],"&lt;"&amp;K$9),0))</f>
        <v/>
      </c>
      <c r="K115" s="35" t="str">
        <f>IF($B115="","",IFERROR(SUMIFS(tbLancamentoAntecipada[Qde Horas],tbLancamentoAntecipada[Posto de Serviço],$B115,tbLancamentoAntecipada[Data],"&gt;="&amp;K$9,tbLancamentoAntecipada[Data],"&lt;"&amp;L$9),0))</f>
        <v/>
      </c>
      <c r="L115" s="35" t="str">
        <f>IF($B115="","",IFERROR(SUMIFS(tbLancamentoAntecipada[Qde Horas],tbLancamentoAntecipada[Posto de Serviço],$B115,tbLancamentoAntecipada[Data],"&gt;="&amp;L$9,tbLancamentoAntecipada[Data],"&lt;"&amp;M$9),0))</f>
        <v/>
      </c>
      <c r="M115" s="35" t="str">
        <f>IF($B115="","",IFERROR(SUMIFS(tbLancamentoAntecipada[Qde Horas],tbLancamentoAntecipada[Posto de Serviço],$B115,tbLancamentoAntecipada[Data],"&gt;="&amp;M$9,tbLancamentoAntecipada[Data],"&lt;"&amp;N$9),0))</f>
        <v/>
      </c>
      <c r="N115" s="35" t="str">
        <f>IF($B115="","",IFERROR(SUMIFS(tbLancamentoAntecipada[Qde Horas],tbLancamentoAntecipada[Posto de Serviço],$B115,tbLancamentoAntecipada[Data],"&gt;="&amp;N$9,tbLancamentoAntecipada[Data],"&lt;"&amp;O$9),0))</f>
        <v/>
      </c>
      <c r="O115" s="36" t="str">
        <f t="shared" si="5"/>
        <v/>
      </c>
    </row>
  </sheetData>
  <sheetProtection password="9084" sheet="1" objects="1" scenarios="1"/>
  <dataValidations count="1">
    <dataValidation type="whole" operator="greaterThan" allowBlank="1" showInputMessage="1" showErrorMessage="1" errorTitle="Erro de operação!" error="_x000a_O valor inserido é inválido._x000a_Informe um ano válido." sqref="C6">
      <formula1>1900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2"/>
  <dimension ref="B1:B111"/>
  <sheetViews>
    <sheetView showGridLines="0" workbookViewId="0"/>
  </sheetViews>
  <sheetFormatPr defaultRowHeight="15" x14ac:dyDescent="0.25"/>
  <cols>
    <col min="1" max="1" width="2.7109375" style="26" customWidth="1"/>
    <col min="2" max="16384" width="9.140625" style="26"/>
  </cols>
  <sheetData>
    <row r="1" spans="2:2" s="18" customFormat="1" ht="35.1" customHeight="1" x14ac:dyDescent="0.25"/>
    <row r="2" spans="2:2" s="22" customFormat="1" ht="24.95" customHeight="1" x14ac:dyDescent="0.25"/>
    <row r="4" spans="2:2" ht="21" x14ac:dyDescent="0.35">
      <c r="B4" s="43" t="s">
        <v>47</v>
      </c>
    </row>
    <row r="6" spans="2:2" ht="18.75" x14ac:dyDescent="0.3">
      <c r="B6" s="44" t="str">
        <f>"Os 10 funcionário com mais faltas em "&amp;ResMes!$J$6&amp;" de "&amp;ResMes!$C$6</f>
        <v>Os 10 funcionário com mais faltas em Maio de 2023</v>
      </c>
    </row>
    <row r="27" spans="2:2" ht="18.75" x14ac:dyDescent="0.3">
      <c r="B27" s="44" t="str">
        <f>"Os 10 funcionário com mais horas de atraso em "&amp;ResMes!$J$6&amp;" de "&amp;ResMes!$C$6</f>
        <v>Os 10 funcionário com mais horas de atraso em Maio de 2023</v>
      </c>
    </row>
    <row r="48" spans="2:2" ht="18.75" x14ac:dyDescent="0.3">
      <c r="B48" s="44" t="str">
        <f>"Os 10 funcionário com mais horas de saída antecipada em "&amp;ResMes!$J$6&amp;" de "&amp;ResMes!$C$6</f>
        <v>Os 10 funcionário com mais horas de saída antecipada em Maio de 2023</v>
      </c>
    </row>
    <row r="69" spans="2:2" ht="18.75" x14ac:dyDescent="0.3">
      <c r="B69" s="44" t="str">
        <f>"Os 10 postos de serviço com mais faltas em "&amp;ResMes!$J$6&amp;" de "&amp;ResMes!$C$6</f>
        <v>Os 10 postos de serviço com mais faltas em Maio de 2023</v>
      </c>
    </row>
    <row r="90" spans="2:2" ht="18.75" x14ac:dyDescent="0.3">
      <c r="B90" s="44" t="str">
        <f>"Os 10 postos de serviço com mais horas de atraso em "&amp;ResMes!$J$6&amp;" de "&amp;ResMes!$C$6</f>
        <v>Os 10 postos de serviço com mais horas de atraso em Maio de 2023</v>
      </c>
    </row>
    <row r="111" spans="2:2" ht="18.75" x14ac:dyDescent="0.3">
      <c r="B111" s="44" t="str">
        <f>"Os 10 postos de serviço com mais horas de saída antecipada em "&amp;ResMes!$J$6&amp;" de "&amp;ResMes!$C$6</f>
        <v>Os 10 postos de serviço com mais horas de saída antecipada em Maio de 2023</v>
      </c>
    </row>
  </sheetData>
  <sheetProtection password="9084" sheet="1" objects="1" scenarios="1"/>
  <pageMargins left="0.25" right="0.25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3"/>
  <dimension ref="B1:B166"/>
  <sheetViews>
    <sheetView showGridLines="0" zoomScaleNormal="100" workbookViewId="0">
      <selection sqref="A1:XFD1048576"/>
    </sheetView>
  </sheetViews>
  <sheetFormatPr defaultRowHeight="15" x14ac:dyDescent="0.25"/>
  <cols>
    <col min="1" max="1" width="2.7109375" style="26" customWidth="1"/>
    <col min="2" max="16384" width="9.140625" style="26"/>
  </cols>
  <sheetData>
    <row r="1" spans="2:2" s="18" customFormat="1" ht="35.1" customHeight="1" x14ac:dyDescent="0.25"/>
    <row r="2" spans="2:2" s="22" customFormat="1" ht="24.95" customHeight="1" x14ac:dyDescent="0.25"/>
    <row r="4" spans="2:2" ht="21" x14ac:dyDescent="0.35">
      <c r="B4" s="43" t="s">
        <v>47</v>
      </c>
    </row>
    <row r="6" spans="2:2" ht="18.75" x14ac:dyDescent="0.3">
      <c r="B6" s="44" t="str">
        <f>"Os 10 funcionários com mais faltas em "&amp;ResAno!$C$6</f>
        <v>Os 10 funcionários com mais faltas em 2023</v>
      </c>
    </row>
    <row r="38" spans="2:2" ht="18.75" x14ac:dyDescent="0.3">
      <c r="B38" s="44" t="str">
        <f>"Os 10 funcionário com mais horas de atraso em "&amp;ResAno!$C$6</f>
        <v>Os 10 funcionário com mais horas de atraso em 2023</v>
      </c>
    </row>
    <row r="70" spans="2:2" ht="18.75" x14ac:dyDescent="0.3">
      <c r="B70" s="44" t="str">
        <f>"Os 10 funcionário com mais horas de saída antecipada em "&amp;ResAno!$C$6</f>
        <v>Os 10 funcionário com mais horas de saída antecipada em 2023</v>
      </c>
    </row>
    <row r="102" spans="2:2" ht="18.75" x14ac:dyDescent="0.3">
      <c r="B102" s="44" t="str">
        <f>"Os 10 postos de serviço com mais faltas em "&amp;ResAno!$C$6</f>
        <v>Os 10 postos de serviço com mais faltas em 2023</v>
      </c>
    </row>
    <row r="134" spans="2:2" ht="18.75" x14ac:dyDescent="0.3">
      <c r="B134" s="44" t="str">
        <f>"Os 10 postos de serviço com mais horas de atraso em "&amp;ResAno!$C$6</f>
        <v>Os 10 postos de serviço com mais horas de atraso em 2023</v>
      </c>
    </row>
    <row r="166" spans="2:2" ht="18.75" x14ac:dyDescent="0.3">
      <c r="B166" s="44" t="str">
        <f>"Os 10 postos de serviço com mais horas de saída antecipada em "&amp;ResAno!$C$6</f>
        <v>Os 10 postos de serviço com mais horas de saída antecipada em 2023</v>
      </c>
    </row>
  </sheetData>
  <sheetProtection password="9084" sheet="1" objects="1" scenarios="1"/>
  <pageMargins left="0.25" right="0.25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4">
    <pageSetUpPr fitToPage="1"/>
  </sheetPr>
  <dimension ref="B1:O14"/>
  <sheetViews>
    <sheetView showGridLines="0" zoomScaleNormal="100" zoomScaleSheetLayoutView="80" workbookViewId="0"/>
  </sheetViews>
  <sheetFormatPr defaultRowHeight="15" x14ac:dyDescent="0.25"/>
  <cols>
    <col min="1" max="1" width="2.7109375" style="26" customWidth="1"/>
    <col min="2" max="2" width="24" style="26" customWidth="1"/>
    <col min="3" max="15" width="9.5703125" style="26" customWidth="1"/>
    <col min="16" max="16384" width="9.140625" style="26"/>
  </cols>
  <sheetData>
    <row r="1" spans="2:15" s="18" customFormat="1" ht="35.1" customHeight="1" x14ac:dyDescent="0.25"/>
    <row r="2" spans="2:15" s="22" customFormat="1" ht="24.95" customHeight="1" x14ac:dyDescent="0.25"/>
    <row r="4" spans="2:15" ht="21" x14ac:dyDescent="0.35">
      <c r="B4" s="43" t="s">
        <v>51</v>
      </c>
    </row>
    <row r="6" spans="2:15" ht="20.100000000000001" customHeight="1" x14ac:dyDescent="0.25">
      <c r="B6" s="27" t="s">
        <v>32</v>
      </c>
      <c r="C6" s="37">
        <v>2023</v>
      </c>
      <c r="E6" s="81" t="s">
        <v>48</v>
      </c>
      <c r="F6" s="81"/>
      <c r="G6" s="81"/>
      <c r="H6" s="85" t="s">
        <v>81</v>
      </c>
      <c r="I6" s="86"/>
      <c r="J6" s="87"/>
    </row>
    <row r="8" spans="2:15" ht="20.100000000000001" customHeight="1" x14ac:dyDescent="0.25">
      <c r="B8" s="28" t="str">
        <f>"Controle de absenteísmo do funcionário "&amp;$H$6&amp;" em "&amp;$C$6</f>
        <v>Controle de absenteísmo do funcionário Bertrano de Tal em 2023</v>
      </c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</row>
    <row r="9" spans="2:15" ht="20.100000000000001" hidden="1" customHeight="1" x14ac:dyDescent="0.25">
      <c r="B9" s="30"/>
      <c r="C9" s="31">
        <f>DATE($C$6,1,1)</f>
        <v>44927</v>
      </c>
      <c r="D9" s="31">
        <f>DATE($C$6,2,1)</f>
        <v>44958</v>
      </c>
      <c r="E9" s="31">
        <f>DATE($C$6,3,1)</f>
        <v>44986</v>
      </c>
      <c r="F9" s="31">
        <f>DATE($C$6,4,1)</f>
        <v>45017</v>
      </c>
      <c r="G9" s="31">
        <f>DATE($C$6,5,1)</f>
        <v>45047</v>
      </c>
      <c r="H9" s="31">
        <f>DATE($C$6,6,1)</f>
        <v>45078</v>
      </c>
      <c r="I9" s="31">
        <f>DATE($C$6,7,1)</f>
        <v>45108</v>
      </c>
      <c r="J9" s="31">
        <f>DATE($C$6,8,1)</f>
        <v>45139</v>
      </c>
      <c r="K9" s="31">
        <f>DATE($C$6,9,1)</f>
        <v>45170</v>
      </c>
      <c r="L9" s="31">
        <f>DATE($C$6,10,1)</f>
        <v>45200</v>
      </c>
      <c r="M9" s="31">
        <f>DATE($C$6,11,1)</f>
        <v>45231</v>
      </c>
      <c r="N9" s="31">
        <f>DATE($C$6,12,1)</f>
        <v>45261</v>
      </c>
      <c r="O9" s="31">
        <f>DATE($C$6,12,31)</f>
        <v>45291</v>
      </c>
    </row>
    <row r="10" spans="2:15" ht="20.100000000000001" customHeight="1" x14ac:dyDescent="0.25">
      <c r="B10" s="32" t="s">
        <v>46</v>
      </c>
      <c r="C10" s="33" t="s">
        <v>33</v>
      </c>
      <c r="D10" s="33" t="s">
        <v>34</v>
      </c>
      <c r="E10" s="33" t="s">
        <v>35</v>
      </c>
      <c r="F10" s="33" t="s">
        <v>36</v>
      </c>
      <c r="G10" s="33" t="s">
        <v>37</v>
      </c>
      <c r="H10" s="33" t="s">
        <v>38</v>
      </c>
      <c r="I10" s="33" t="s">
        <v>39</v>
      </c>
      <c r="J10" s="33" t="s">
        <v>40</v>
      </c>
      <c r="K10" s="33" t="s">
        <v>41</v>
      </c>
      <c r="L10" s="33" t="s">
        <v>42</v>
      </c>
      <c r="M10" s="33" t="s">
        <v>43</v>
      </c>
      <c r="N10" s="33" t="s">
        <v>44</v>
      </c>
      <c r="O10" s="33" t="s">
        <v>45</v>
      </c>
    </row>
    <row r="11" spans="2:15" ht="20.100000000000001" customHeight="1" x14ac:dyDescent="0.25">
      <c r="B11" s="34" t="s">
        <v>22</v>
      </c>
      <c r="C11" s="35">
        <f>IF($H6="","",IFERROR(COUNTIFS(tbLancamentoFaltas[Funcionário],$H6,tbLancamentoFaltas[Data],"&gt;="&amp;C$9,tbLancamentoFaltas[Data],"&lt;"&amp;D$9),0))</f>
        <v>0</v>
      </c>
      <c r="D11" s="35">
        <f>IF($H6="","",IFERROR(COUNTIFS(tbLancamentoFaltas[Funcionário],$H6,tbLancamentoFaltas[Data],"&gt;="&amp;D$9,tbLancamentoFaltas[Data],"&lt;"&amp;E$9),0))</f>
        <v>0</v>
      </c>
      <c r="E11" s="35">
        <f>IF($H6="","",IFERROR(COUNTIFS(tbLancamentoFaltas[Funcionário],$H6,tbLancamentoFaltas[Data],"&gt;="&amp;E$9,tbLancamentoFaltas[Data],"&lt;"&amp;F$9),0))</f>
        <v>0</v>
      </c>
      <c r="F11" s="35">
        <f>IF($H6="","",IFERROR(COUNTIFS(tbLancamentoFaltas[Funcionário],$H6,tbLancamentoFaltas[Data],"&gt;="&amp;F$9,tbLancamentoFaltas[Data],"&lt;"&amp;G$9),0))</f>
        <v>0</v>
      </c>
      <c r="G11" s="35">
        <f>IF($H6="","",IFERROR(COUNTIFS(tbLancamentoFaltas[Funcionário],$H6,tbLancamentoFaltas[Data],"&gt;="&amp;G$9,tbLancamentoFaltas[Data],"&lt;"&amp;H$9),0))</f>
        <v>1</v>
      </c>
      <c r="H11" s="35">
        <f>IF($H6="","",IFERROR(COUNTIFS(tbLancamentoFaltas[Funcionário],$H6,tbLancamentoFaltas[Data],"&gt;="&amp;H$9,tbLancamentoFaltas[Data],"&lt;"&amp;I$9),0))</f>
        <v>0</v>
      </c>
      <c r="I11" s="35">
        <f>IF($H6="","",IFERROR(COUNTIFS(tbLancamentoFaltas[Funcionário],$H6,tbLancamentoFaltas[Data],"&gt;="&amp;I$9,tbLancamentoFaltas[Data],"&lt;"&amp;J$9),0))</f>
        <v>0</v>
      </c>
      <c r="J11" s="35">
        <f>IF($H6="","",IFERROR(COUNTIFS(tbLancamentoFaltas[Funcionário],$H6,tbLancamentoFaltas[Data],"&gt;="&amp;J$9,tbLancamentoFaltas[Data],"&lt;"&amp;K$9),0))</f>
        <v>0</v>
      </c>
      <c r="K11" s="35">
        <f>IF($H6="","",IFERROR(COUNTIFS(tbLancamentoFaltas[Funcionário],$H6,tbLancamentoFaltas[Data],"&gt;="&amp;K$9,tbLancamentoFaltas[Data],"&lt;"&amp;L$9),0))</f>
        <v>0</v>
      </c>
      <c r="L11" s="35">
        <f>IF($H6="","",IFERROR(COUNTIFS(tbLancamentoFaltas[Funcionário],$H6,tbLancamentoFaltas[Data],"&gt;="&amp;L$9,tbLancamentoFaltas[Data],"&lt;"&amp;M$9),0))</f>
        <v>0</v>
      </c>
      <c r="M11" s="35">
        <f>IF($H6="","",IFERROR(COUNTIFS(tbLancamentoFaltas[Funcionário],$H6,tbLancamentoFaltas[Data],"&gt;="&amp;M$9,tbLancamentoFaltas[Data],"&lt;"&amp;N$9),0))</f>
        <v>0</v>
      </c>
      <c r="N11" s="35">
        <f>IF($H6="","",IFERROR(COUNTIFS(tbLancamentoFaltas[Funcionário],$H6,tbLancamentoFaltas[Data],"&gt;="&amp;N$9,tbLancamentoFaltas[Data],"&lt;"&amp;O$9),0))</f>
        <v>0</v>
      </c>
      <c r="O11" s="36">
        <f>IF($B11="","",SUM(C11:N11))</f>
        <v>1</v>
      </c>
    </row>
    <row r="12" spans="2:15" ht="20.100000000000001" customHeight="1" x14ac:dyDescent="0.25">
      <c r="B12" s="34" t="s">
        <v>49</v>
      </c>
      <c r="C12" s="35">
        <f>IF($H6="","",IFERROR(SUMIFS(tbLancamentoAtrasos[Qde Horas],tbLancamentoAtrasos[Funcionário],$H6,tbLancamentoAtrasos[Data],"&gt;="&amp;C$9,tbLancamentoAtrasos[Data],"&lt;"&amp;D$9),0))</f>
        <v>0</v>
      </c>
      <c r="D12" s="35">
        <f>IF($H6="","",IFERROR(SUMIFS(tbLancamentoAtrasos[Qde Horas],tbLancamentoAtrasos[Funcionário],$H6,tbLancamentoAtrasos[Data],"&gt;="&amp;D$9,tbLancamentoAtrasos[Data],"&lt;"&amp;E$9),0))</f>
        <v>0</v>
      </c>
      <c r="E12" s="35">
        <f>IF($H6="","",IFERROR(SUMIFS(tbLancamentoAtrasos[Qde Horas],tbLancamentoAtrasos[Funcionário],$H6,tbLancamentoAtrasos[Data],"&gt;="&amp;E$9,tbLancamentoAtrasos[Data],"&lt;"&amp;F$9),0))</f>
        <v>0</v>
      </c>
      <c r="F12" s="35">
        <f>IF($H6="","",IFERROR(SUMIFS(tbLancamentoAtrasos[Qde Horas],tbLancamentoAtrasos[Funcionário],$H6,tbLancamentoAtrasos[Data],"&gt;="&amp;F$9,tbLancamentoAtrasos[Data],"&lt;"&amp;G$9),0))</f>
        <v>0</v>
      </c>
      <c r="G12" s="35">
        <f>IF($H6="","",IFERROR(SUMIFS(tbLancamentoAtrasos[Qde Horas],tbLancamentoAtrasos[Funcionário],$H6,tbLancamentoAtrasos[Data],"&gt;="&amp;G$9,tbLancamentoAtrasos[Data],"&lt;"&amp;H$9),0))</f>
        <v>2.5</v>
      </c>
      <c r="H12" s="35">
        <f>IF($H6="","",IFERROR(SUMIFS(tbLancamentoAtrasos[Qde Horas],tbLancamentoAtrasos[Funcionário],$H6,tbLancamentoAtrasos[Data],"&gt;="&amp;H$9,tbLancamentoAtrasos[Data],"&lt;"&amp;I$9),0))</f>
        <v>0</v>
      </c>
      <c r="I12" s="35">
        <f>IF($H6="","",IFERROR(SUMIFS(tbLancamentoAtrasos[Qde Horas],tbLancamentoAtrasos[Funcionário],$H6,tbLancamentoAtrasos[Data],"&gt;="&amp;I$9,tbLancamentoAtrasos[Data],"&lt;"&amp;J$9),0))</f>
        <v>0</v>
      </c>
      <c r="J12" s="35">
        <f>IF($H6="","",IFERROR(SUMIFS(tbLancamentoAtrasos[Qde Horas],tbLancamentoAtrasos[Funcionário],$H6,tbLancamentoAtrasos[Data],"&gt;="&amp;J$9,tbLancamentoAtrasos[Data],"&lt;"&amp;K$9),0))</f>
        <v>0</v>
      </c>
      <c r="K12" s="35">
        <f>IF($H6="","",IFERROR(SUMIFS(tbLancamentoAtrasos[Qde Horas],tbLancamentoAtrasos[Funcionário],$H6,tbLancamentoAtrasos[Data],"&gt;="&amp;K$9,tbLancamentoAtrasos[Data],"&lt;"&amp;L$9),0))</f>
        <v>0</v>
      </c>
      <c r="L12" s="35">
        <f>IF($H6="","",IFERROR(SUMIFS(tbLancamentoAtrasos[Qde Horas],tbLancamentoAtrasos[Funcionário],$H6,tbLancamentoAtrasos[Data],"&gt;="&amp;L$9,tbLancamentoAtrasos[Data],"&lt;"&amp;M$9),0))</f>
        <v>0</v>
      </c>
      <c r="M12" s="35">
        <f>IF($H6="","",IFERROR(SUMIFS(tbLancamentoAtrasos[Qde Horas],tbLancamentoAtrasos[Funcionário],$H6,tbLancamentoAtrasos[Data],"&gt;="&amp;M$9,tbLancamentoAtrasos[Data],"&lt;"&amp;N$9),0))</f>
        <v>0</v>
      </c>
      <c r="N12" s="35">
        <f>IF($H6="","",IFERROR(SUMIFS(tbLancamentoAtrasos[Qde Horas],tbLancamentoAtrasos[Funcionário],$H6,tbLancamentoAtrasos[Data],"&gt;="&amp;N$9,tbLancamentoAtrasos[Data],"&lt;"&amp;O$9),0))</f>
        <v>0</v>
      </c>
      <c r="O12" s="36">
        <f t="shared" ref="O12:O13" si="0">IF($B12="","",SUM(C12:N12))</f>
        <v>2.5</v>
      </c>
    </row>
    <row r="13" spans="2:15" ht="20.100000000000001" customHeight="1" x14ac:dyDescent="0.25">
      <c r="B13" s="34" t="s">
        <v>50</v>
      </c>
      <c r="C13" s="35">
        <f>IF($H6="","",IFERROR(SUMIFS(tbLancamentoAntecipada[Qde Horas],tbLancamentoAntecipada[Funcionário],$H6,tbLancamentoAntecipada[Data],"&gt;="&amp;C$9,tbLancamentoAntecipada[Data],"&lt;"&amp;D$9),0))</f>
        <v>0</v>
      </c>
      <c r="D13" s="35">
        <f>IF($H6="","",IFERROR(SUMIFS(tbLancamentoAntecipada[Qde Horas],tbLancamentoAntecipada[Funcionário],$H6,tbLancamentoAntecipada[Data],"&gt;="&amp;D$9,tbLancamentoAntecipada[Data],"&lt;"&amp;E$9),0))</f>
        <v>0</v>
      </c>
      <c r="E13" s="35">
        <f>IF($H6="","",IFERROR(SUMIFS(tbLancamentoAntecipada[Qde Horas],tbLancamentoAntecipada[Funcionário],$H6,tbLancamentoAntecipada[Data],"&gt;="&amp;E$9,tbLancamentoAntecipada[Data],"&lt;"&amp;F$9),0))</f>
        <v>0</v>
      </c>
      <c r="F13" s="35">
        <f>IF($H6="","",IFERROR(SUMIFS(tbLancamentoAntecipada[Qde Horas],tbLancamentoAntecipada[Funcionário],$H6,tbLancamentoAntecipada[Data],"&gt;="&amp;F$9,tbLancamentoAntecipada[Data],"&lt;"&amp;G$9),0))</f>
        <v>0</v>
      </c>
      <c r="G13" s="35">
        <f>IF($H6="","",IFERROR(SUMIFS(tbLancamentoAntecipada[Qde Horas],tbLancamentoAntecipada[Funcionário],$H6,tbLancamentoAntecipada[Data],"&gt;="&amp;G$9,tbLancamentoAntecipada[Data],"&lt;"&amp;H$9),0))</f>
        <v>1</v>
      </c>
      <c r="H13" s="35">
        <f>IF($H6="","",IFERROR(SUMIFS(tbLancamentoAntecipada[Qde Horas],tbLancamentoAntecipada[Funcionário],$H6,tbLancamentoAntecipada[Data],"&gt;="&amp;H$9,tbLancamentoAntecipada[Data],"&lt;"&amp;I$9),0))</f>
        <v>0</v>
      </c>
      <c r="I13" s="35">
        <f>IF($H6="","",IFERROR(SUMIFS(tbLancamentoAntecipada[Qde Horas],tbLancamentoAntecipada[Funcionário],$H6,tbLancamentoAntecipada[Data],"&gt;="&amp;I$9,tbLancamentoAntecipada[Data],"&lt;"&amp;J$9),0))</f>
        <v>0</v>
      </c>
      <c r="J13" s="35">
        <f>IF($H6="","",IFERROR(SUMIFS(tbLancamentoAntecipada[Qde Horas],tbLancamentoAntecipada[Funcionário],$H6,tbLancamentoAntecipada[Data],"&gt;="&amp;J$9,tbLancamentoAntecipada[Data],"&lt;"&amp;K$9),0))</f>
        <v>0</v>
      </c>
      <c r="K13" s="35">
        <f>IF($H6="","",IFERROR(SUMIFS(tbLancamentoAntecipada[Qde Horas],tbLancamentoAntecipada[Funcionário],$H6,tbLancamentoAntecipada[Data],"&gt;="&amp;K$9,tbLancamentoAntecipada[Data],"&lt;"&amp;L$9),0))</f>
        <v>0</v>
      </c>
      <c r="L13" s="35">
        <f>IF($H6="","",IFERROR(SUMIFS(tbLancamentoAntecipada[Qde Horas],tbLancamentoAntecipada[Funcionário],$H6,tbLancamentoAntecipada[Data],"&gt;="&amp;L$9,tbLancamentoAntecipada[Data],"&lt;"&amp;M$9),0))</f>
        <v>0</v>
      </c>
      <c r="M13" s="35">
        <f>IF($H6="","",IFERROR(SUMIFS(tbLancamentoAntecipada[Qde Horas],tbLancamentoAntecipada[Funcionário],$H6,tbLancamentoAntecipada[Data],"&gt;="&amp;M$9,tbLancamentoAntecipada[Data],"&lt;"&amp;N$9),0))</f>
        <v>0</v>
      </c>
      <c r="N13" s="35">
        <f>IF($H6="","",IFERROR(SUMIFS(tbLancamentoAntecipada[Qde Horas],tbLancamentoAntecipada[Funcionário],$H6,tbLancamentoAntecipada[Data],"&gt;="&amp;N$9,tbLancamentoAntecipada[Data],"&lt;"&amp;O$9),0))</f>
        <v>0</v>
      </c>
      <c r="O13" s="36">
        <f t="shared" si="0"/>
        <v>1</v>
      </c>
    </row>
    <row r="14" spans="2:15" ht="20.100000000000001" customHeight="1" x14ac:dyDescent="0.25">
      <c r="B14" s="34" t="s">
        <v>68</v>
      </c>
      <c r="C14" s="35">
        <f>IF($H6="","",IFERROR(SUMIFS(tbLancamentoFolgaTrabalhada[Qde Horas],tbLancamentoFolgaTrabalhada[Funcionário],$H6,tbLancamentoFolgaTrabalhada[Data],"&gt;="&amp;C$9,tbLancamentoFolgaTrabalhada[Data],"&lt;"&amp;D$9),0))</f>
        <v>0</v>
      </c>
      <c r="D14" s="35">
        <f>IF($H6="","",IFERROR(SUMIFS(tbLancamentoFolgaTrabalhada[Qde Horas],tbLancamentoFolgaTrabalhada[Funcionário],$H6,tbLancamentoFolgaTrabalhada[Data],"&gt;="&amp;D$9,tbLancamentoFolgaTrabalhada[Data],"&lt;"&amp;E$9),0))</f>
        <v>0</v>
      </c>
      <c r="E14" s="35">
        <f>IF($H6="","",IFERROR(SUMIFS(tbLancamentoFolgaTrabalhada[Qde Horas],tbLancamentoFolgaTrabalhada[Funcionário],$H6,tbLancamentoFolgaTrabalhada[Data],"&gt;="&amp;E$9,tbLancamentoFolgaTrabalhada[Data],"&lt;"&amp;F$9),0))</f>
        <v>0</v>
      </c>
      <c r="F14" s="35">
        <f>IF($H6="","",IFERROR(SUMIFS(tbLancamentoFolgaTrabalhada[Qde Horas],tbLancamentoFolgaTrabalhada[Funcionário],$H6,tbLancamentoFolgaTrabalhada[Data],"&gt;="&amp;F$9,tbLancamentoFolgaTrabalhada[Data],"&lt;"&amp;G$9),0))</f>
        <v>0</v>
      </c>
      <c r="G14" s="35">
        <f>IF($H6="","",IFERROR(SUMIFS(tbLancamentoFolgaTrabalhada[Qde Horas],tbLancamentoFolgaTrabalhada[Funcionário],$H6,tbLancamentoFolgaTrabalhada[Data],"&gt;="&amp;G$9,tbLancamentoFolgaTrabalhada[Data],"&lt;"&amp;H$9),0))</f>
        <v>9</v>
      </c>
      <c r="H14" s="35">
        <f>IF($H6="","",IFERROR(SUMIFS(tbLancamentoFolgaTrabalhada[Qde Horas],tbLancamentoFolgaTrabalhada[Funcionário],$H6,tbLancamentoFolgaTrabalhada[Data],"&gt;="&amp;H$9,tbLancamentoFolgaTrabalhada[Data],"&lt;"&amp;I$9),0))</f>
        <v>0</v>
      </c>
      <c r="I14" s="35">
        <f>IF($H6="","",IFERROR(SUMIFS(tbLancamentoFolgaTrabalhada[Qde Horas],tbLancamentoFolgaTrabalhada[Funcionário],$H6,tbLancamentoFolgaTrabalhada[Data],"&gt;="&amp;I$9,tbLancamentoFolgaTrabalhada[Data],"&lt;"&amp;J$9),0))</f>
        <v>0</v>
      </c>
      <c r="J14" s="35">
        <f>IF($H6="","",IFERROR(SUMIFS(tbLancamentoFolgaTrabalhada[Qde Horas],tbLancamentoFolgaTrabalhada[Funcionário],$H6,tbLancamentoFolgaTrabalhada[Data],"&gt;="&amp;J$9,tbLancamentoFolgaTrabalhada[Data],"&lt;"&amp;K$9),0))</f>
        <v>0</v>
      </c>
      <c r="K14" s="35">
        <f>IF($H6="","",IFERROR(SUMIFS(tbLancamentoFolgaTrabalhada[Qde Horas],tbLancamentoFolgaTrabalhada[Funcionário],$H6,tbLancamentoFolgaTrabalhada[Data],"&gt;="&amp;K$9,tbLancamentoFolgaTrabalhada[Data],"&lt;"&amp;L$9),0))</f>
        <v>0</v>
      </c>
      <c r="L14" s="35">
        <f>IF($H6="","",IFERROR(SUMIFS(tbLancamentoFolgaTrabalhada[Qde Horas],tbLancamentoFolgaTrabalhada[Funcionário],$H6,tbLancamentoFolgaTrabalhada[Data],"&gt;="&amp;L$9,tbLancamentoFolgaTrabalhada[Data],"&lt;"&amp;M$9),0))</f>
        <v>0</v>
      </c>
      <c r="M14" s="35">
        <f>IF($H6="","",IFERROR(SUMIFS(tbLancamentoFolgaTrabalhada[Qde Horas],tbLancamentoFolgaTrabalhada[Funcionário],$H6,tbLancamentoFolgaTrabalhada[Data],"&gt;="&amp;M$9,tbLancamentoFolgaTrabalhada[Data],"&lt;"&amp;N$9),0))</f>
        <v>0</v>
      </c>
      <c r="N14" s="35">
        <f>IF($H6="","",IFERROR(SUMIFS(tbLancamentoFolgaTrabalhada[Qde Horas],tbLancamentoFolgaTrabalhada[Funcionário],$H6,tbLancamentoFolgaTrabalhada[Data],"&gt;="&amp;N$9,tbLancamentoFolgaTrabalhada[Data],"&lt;"&amp;O$9),0))</f>
        <v>0</v>
      </c>
      <c r="O14" s="36">
        <f t="shared" ref="O14" si="1">IF($B14="","",SUM(C14:N14))</f>
        <v>9</v>
      </c>
    </row>
  </sheetData>
  <sheetProtection password="9084" sheet="1" objects="1" scenarios="1"/>
  <mergeCells count="2">
    <mergeCell ref="E6:G6"/>
    <mergeCell ref="H6:J6"/>
  </mergeCells>
  <dataValidations count="1">
    <dataValidation type="list" allowBlank="1" showInputMessage="1" showErrorMessage="1" errorTitle="Erro de operação!" error="_x000a_O valor inserido é inválido._x000a_Selecione um valor da lista." sqref="H6">
      <formula1>_FuncionarioNome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6" orientation="portrait" r:id="rId1"/>
  <headerFooter>
    <oddHeader>&amp;CCONTROLE DE ABSENTEÍSMO
Relatório Individual do Funcionário</oddHeader>
    <oddFooter>&amp;LImpresso em &amp;D as &amp;T&amp;RPágina &amp;P de &amp;N páginas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5">
    <pageSetUpPr fitToPage="1"/>
  </sheetPr>
  <dimension ref="B1:O14"/>
  <sheetViews>
    <sheetView showGridLines="0" zoomScaleNormal="100" zoomScaleSheetLayoutView="80" workbookViewId="0">
      <selection activeCell="H6" sqref="H6:J6"/>
    </sheetView>
  </sheetViews>
  <sheetFormatPr defaultRowHeight="15" x14ac:dyDescent="0.25"/>
  <cols>
    <col min="1" max="1" width="2.7109375" style="26" customWidth="1"/>
    <col min="2" max="2" width="23.85546875" style="26" customWidth="1"/>
    <col min="3" max="15" width="9.5703125" style="26" customWidth="1"/>
    <col min="16" max="16384" width="9.140625" style="26"/>
  </cols>
  <sheetData>
    <row r="1" spans="2:15" s="18" customFormat="1" ht="35.1" customHeight="1" x14ac:dyDescent="0.25"/>
    <row r="2" spans="2:15" s="22" customFormat="1" ht="24.95" customHeight="1" x14ac:dyDescent="0.25"/>
    <row r="4" spans="2:15" ht="21" x14ac:dyDescent="0.35">
      <c r="B4" s="43" t="s">
        <v>51</v>
      </c>
    </row>
    <row r="6" spans="2:15" ht="20.100000000000001" customHeight="1" x14ac:dyDescent="0.25">
      <c r="B6" s="27" t="s">
        <v>32</v>
      </c>
      <c r="C6" s="37">
        <v>2023</v>
      </c>
      <c r="E6" s="81" t="s">
        <v>48</v>
      </c>
      <c r="F6" s="81"/>
      <c r="G6" s="81"/>
      <c r="H6" s="88" t="s">
        <v>76</v>
      </c>
      <c r="I6" s="89"/>
      <c r="J6" s="90"/>
    </row>
    <row r="8" spans="2:15" ht="20.100000000000001" customHeight="1" x14ac:dyDescent="0.25">
      <c r="B8" s="28" t="str">
        <f>"Controle de absenteísmo do funcionário "&amp;$H$6&amp;" em "&amp;$C$6</f>
        <v>Controle de absenteísmo do funcionário Empresa de Teste AS em 2023</v>
      </c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</row>
    <row r="9" spans="2:15" ht="20.100000000000001" hidden="1" customHeight="1" x14ac:dyDescent="0.25">
      <c r="B9" s="30"/>
      <c r="C9" s="31">
        <f>DATE($C$6,1,1)</f>
        <v>44927</v>
      </c>
      <c r="D9" s="31">
        <f>DATE($C$6,2,1)</f>
        <v>44958</v>
      </c>
      <c r="E9" s="31">
        <f>DATE($C$6,3,1)</f>
        <v>44986</v>
      </c>
      <c r="F9" s="31">
        <f>DATE($C$6,4,1)</f>
        <v>45017</v>
      </c>
      <c r="G9" s="31">
        <f>DATE($C$6,5,1)</f>
        <v>45047</v>
      </c>
      <c r="H9" s="31">
        <f>DATE($C$6,6,1)</f>
        <v>45078</v>
      </c>
      <c r="I9" s="31">
        <f>DATE($C$6,7,1)</f>
        <v>45108</v>
      </c>
      <c r="J9" s="31">
        <f>DATE($C$6,8,1)</f>
        <v>45139</v>
      </c>
      <c r="K9" s="31">
        <f>DATE($C$6,9,1)</f>
        <v>45170</v>
      </c>
      <c r="L9" s="31">
        <f>DATE($C$6,10,1)</f>
        <v>45200</v>
      </c>
      <c r="M9" s="31">
        <f>DATE($C$6,11,1)</f>
        <v>45231</v>
      </c>
      <c r="N9" s="31">
        <f>DATE($C$6,12,1)</f>
        <v>45261</v>
      </c>
      <c r="O9" s="31">
        <f>DATE($C$6,12,31)</f>
        <v>45291</v>
      </c>
    </row>
    <row r="10" spans="2:15" ht="20.100000000000001" customHeight="1" x14ac:dyDescent="0.25">
      <c r="B10" s="32" t="s">
        <v>46</v>
      </c>
      <c r="C10" s="33" t="s">
        <v>33</v>
      </c>
      <c r="D10" s="33" t="s">
        <v>34</v>
      </c>
      <c r="E10" s="33" t="s">
        <v>35</v>
      </c>
      <c r="F10" s="33" t="s">
        <v>36</v>
      </c>
      <c r="G10" s="33" t="s">
        <v>37</v>
      </c>
      <c r="H10" s="33" t="s">
        <v>38</v>
      </c>
      <c r="I10" s="33" t="s">
        <v>39</v>
      </c>
      <c r="J10" s="33" t="s">
        <v>40</v>
      </c>
      <c r="K10" s="33" t="s">
        <v>41</v>
      </c>
      <c r="L10" s="33" t="s">
        <v>42</v>
      </c>
      <c r="M10" s="33" t="s">
        <v>43</v>
      </c>
      <c r="N10" s="33" t="s">
        <v>44</v>
      </c>
      <c r="O10" s="33" t="s">
        <v>45</v>
      </c>
    </row>
    <row r="11" spans="2:15" ht="20.100000000000001" customHeight="1" x14ac:dyDescent="0.25">
      <c r="B11" s="34" t="s">
        <v>22</v>
      </c>
      <c r="C11" s="35">
        <f>IF($H6="","",IFERROR(COUNTIFS(tbLancamentoFaltas[Posto de Serviço],$H6,tbLancamentoFaltas[Data],"&gt;="&amp;C$9,tbLancamentoFaltas[Data],"&lt;"&amp;D$9),0))</f>
        <v>0</v>
      </c>
      <c r="D11" s="35">
        <f>IF($H6="","",IFERROR(COUNTIFS(tbLancamentoFaltas[Posto de Serviço],$H6,tbLancamentoFaltas[Data],"&gt;="&amp;D$9,tbLancamentoFaltas[Data],"&lt;"&amp;E$9),0))</f>
        <v>0</v>
      </c>
      <c r="E11" s="35">
        <f>IF($H6="","",IFERROR(COUNTIFS(tbLancamentoFaltas[Posto de Serviço],$H6,tbLancamentoFaltas[Data],"&gt;="&amp;E$9,tbLancamentoFaltas[Data],"&lt;"&amp;F$9),0))</f>
        <v>0</v>
      </c>
      <c r="F11" s="35">
        <f>IF($H6="","",IFERROR(COUNTIFS(tbLancamentoFaltas[Posto de Serviço],$H6,tbLancamentoFaltas[Data],"&gt;="&amp;F$9,tbLancamentoFaltas[Data],"&lt;"&amp;G$9),0))</f>
        <v>0</v>
      </c>
      <c r="G11" s="35">
        <f>IF($H6="","",IFERROR(COUNTIFS(tbLancamentoFaltas[Posto de Serviço],$H6,tbLancamentoFaltas[Data],"&gt;="&amp;G$9,tbLancamentoFaltas[Data],"&lt;"&amp;H$9),0))</f>
        <v>1</v>
      </c>
      <c r="H11" s="35">
        <f>IF($H6="","",IFERROR(COUNTIFS(tbLancamentoFaltas[Posto de Serviço],$H6,tbLancamentoFaltas[Data],"&gt;="&amp;H$9,tbLancamentoFaltas[Data],"&lt;"&amp;I$9),0))</f>
        <v>0</v>
      </c>
      <c r="I11" s="35">
        <f>IF($H6="","",IFERROR(COUNTIFS(tbLancamentoFaltas[Posto de Serviço],$H6,tbLancamentoFaltas[Data],"&gt;="&amp;I$9,tbLancamentoFaltas[Data],"&lt;"&amp;J$9),0))</f>
        <v>0</v>
      </c>
      <c r="J11" s="35">
        <f>IF($H6="","",IFERROR(COUNTIFS(tbLancamentoFaltas[Posto de Serviço],$H6,tbLancamentoFaltas[Data],"&gt;="&amp;J$9,tbLancamentoFaltas[Data],"&lt;"&amp;K$9),0))</f>
        <v>0</v>
      </c>
      <c r="K11" s="35">
        <f>IF($H6="","",IFERROR(COUNTIFS(tbLancamentoFaltas[Posto de Serviço],$H6,tbLancamentoFaltas[Data],"&gt;="&amp;K$9,tbLancamentoFaltas[Data],"&lt;"&amp;L$9),0))</f>
        <v>0</v>
      </c>
      <c r="L11" s="35">
        <f>IF($H6="","",IFERROR(COUNTIFS(tbLancamentoFaltas[Posto de Serviço],$H6,tbLancamentoFaltas[Data],"&gt;="&amp;L$9,tbLancamentoFaltas[Data],"&lt;"&amp;M$9),0))</f>
        <v>0</v>
      </c>
      <c r="M11" s="35">
        <f>IF($H6="","",IFERROR(COUNTIFS(tbLancamentoFaltas[Posto de Serviço],$H6,tbLancamentoFaltas[Data],"&gt;="&amp;M$9,tbLancamentoFaltas[Data],"&lt;"&amp;N$9),0))</f>
        <v>0</v>
      </c>
      <c r="N11" s="35">
        <f>IF($H6="","",IFERROR(COUNTIFS(tbLancamentoFaltas[Posto de Serviço],$H6,tbLancamentoFaltas[Data],"&gt;="&amp;N$9,tbLancamentoFaltas[Data],"&lt;"&amp;O$9),0))</f>
        <v>0</v>
      </c>
      <c r="O11" s="36">
        <f>IF($B11="","",SUM(C11:N11))</f>
        <v>1</v>
      </c>
    </row>
    <row r="12" spans="2:15" ht="20.100000000000001" customHeight="1" x14ac:dyDescent="0.25">
      <c r="B12" s="34" t="s">
        <v>49</v>
      </c>
      <c r="C12" s="35">
        <f>IF($H6="","",IFERROR(SUMIFS(tbLancamentoAtrasos[Qde Horas],tbLancamentoAtrasos[Posto de Serviço],$H6,tbLancamentoAtrasos[Data],"&gt;="&amp;C$9,tbLancamentoAtrasos[Data],"&lt;"&amp;D$9),0))</f>
        <v>0</v>
      </c>
      <c r="D12" s="35">
        <f>IF($H6="","",IFERROR(SUMIFS(tbLancamentoAtrasos[Qde Horas],tbLancamentoAtrasos[Posto de Serviço],$H6,tbLancamentoAtrasos[Data],"&gt;="&amp;D$9,tbLancamentoAtrasos[Data],"&lt;"&amp;E$9),0))</f>
        <v>0</v>
      </c>
      <c r="E12" s="35">
        <f>IF($H6="","",IFERROR(SUMIFS(tbLancamentoAtrasos[Qde Horas],tbLancamentoAtrasos[Posto de Serviço],$H6,tbLancamentoAtrasos[Data],"&gt;="&amp;E$9,tbLancamentoAtrasos[Data],"&lt;"&amp;F$9),0))</f>
        <v>0</v>
      </c>
      <c r="F12" s="35">
        <f>IF($H6="","",IFERROR(SUMIFS(tbLancamentoAtrasos[Qde Horas],tbLancamentoAtrasos[Posto de Serviço],$H6,tbLancamentoAtrasos[Data],"&gt;="&amp;F$9,tbLancamentoAtrasos[Data],"&lt;"&amp;G$9),0))</f>
        <v>0</v>
      </c>
      <c r="G12" s="35">
        <f>IF($H6="","",IFERROR(SUMIFS(tbLancamentoAtrasos[Qde Horas],tbLancamentoAtrasos[Posto de Serviço],$H6,tbLancamentoAtrasos[Data],"&gt;="&amp;G$9,tbLancamentoAtrasos[Data],"&lt;"&amp;H$9),0))</f>
        <v>2.5</v>
      </c>
      <c r="H12" s="35">
        <f>IF($H6="","",IFERROR(SUMIFS(tbLancamentoAtrasos[Qde Horas],tbLancamentoAtrasos[Posto de Serviço],$H6,tbLancamentoAtrasos[Data],"&gt;="&amp;H$9,tbLancamentoAtrasos[Data],"&lt;"&amp;I$9),0))</f>
        <v>0</v>
      </c>
      <c r="I12" s="35">
        <f>IF($H6="","",IFERROR(SUMIFS(tbLancamentoAtrasos[Qde Horas],tbLancamentoAtrasos[Posto de Serviço],$H6,tbLancamentoAtrasos[Data],"&gt;="&amp;I$9,tbLancamentoAtrasos[Data],"&lt;"&amp;J$9),0))</f>
        <v>0</v>
      </c>
      <c r="J12" s="35">
        <f>IF($H6="","",IFERROR(SUMIFS(tbLancamentoAtrasos[Qde Horas],tbLancamentoAtrasos[Posto de Serviço],$H6,tbLancamentoAtrasos[Data],"&gt;="&amp;J$9,tbLancamentoAtrasos[Data],"&lt;"&amp;K$9),0))</f>
        <v>0</v>
      </c>
      <c r="K12" s="35">
        <f>IF($H6="","",IFERROR(SUMIFS(tbLancamentoAtrasos[Qde Horas],tbLancamentoAtrasos[Posto de Serviço],$H6,tbLancamentoAtrasos[Data],"&gt;="&amp;K$9,tbLancamentoAtrasos[Data],"&lt;"&amp;L$9),0))</f>
        <v>0</v>
      </c>
      <c r="L12" s="35">
        <f>IF($H6="","",IFERROR(SUMIFS(tbLancamentoAtrasos[Qde Horas],tbLancamentoAtrasos[Posto de Serviço],$H6,tbLancamentoAtrasos[Data],"&gt;="&amp;L$9,tbLancamentoAtrasos[Data],"&lt;"&amp;M$9),0))</f>
        <v>0</v>
      </c>
      <c r="M12" s="35">
        <f>IF($H6="","",IFERROR(SUMIFS(tbLancamentoAtrasos[Qde Horas],tbLancamentoAtrasos[Posto de Serviço],$H6,tbLancamentoAtrasos[Data],"&gt;="&amp;M$9,tbLancamentoAtrasos[Data],"&lt;"&amp;N$9),0))</f>
        <v>0</v>
      </c>
      <c r="N12" s="35">
        <f>IF($H6="","",IFERROR(SUMIFS(tbLancamentoAtrasos[Qde Horas],tbLancamentoAtrasos[Posto de Serviço],$H6,tbLancamentoAtrasos[Data],"&gt;="&amp;N$9,tbLancamentoAtrasos[Data],"&lt;"&amp;O$9),0))</f>
        <v>0</v>
      </c>
      <c r="O12" s="36">
        <f t="shared" ref="O12:O13" si="0">IF($B12="","",SUM(C12:N12))</f>
        <v>2.5</v>
      </c>
    </row>
    <row r="13" spans="2:15" ht="20.100000000000001" customHeight="1" x14ac:dyDescent="0.25">
      <c r="B13" s="34" t="s">
        <v>50</v>
      </c>
      <c r="C13" s="35">
        <f>IF($H6="","",IFERROR(SUMIFS(tbLancamentoAntecipada[Qde Horas],tbLancamentoAntecipada[Posto de Serviço],$H6,tbLancamentoAntecipada[Data],"&gt;="&amp;C$9,tbLancamentoAntecipada[Data],"&lt;"&amp;D$9),0))</f>
        <v>0</v>
      </c>
      <c r="D13" s="35">
        <f>IF($H6="","",IFERROR(SUMIFS(tbLancamentoAntecipada[Qde Horas],tbLancamentoAntecipada[Posto de Serviço],$H6,tbLancamentoAntecipada[Data],"&gt;="&amp;D$9,tbLancamentoAntecipada[Data],"&lt;"&amp;E$9),0))</f>
        <v>0</v>
      </c>
      <c r="E13" s="35">
        <f>IF($H6="","",IFERROR(SUMIFS(tbLancamentoAntecipada[Qde Horas],tbLancamentoAntecipada[Posto de Serviço],$H6,tbLancamentoAntecipada[Data],"&gt;="&amp;E$9,tbLancamentoAntecipada[Data],"&lt;"&amp;F$9),0))</f>
        <v>0</v>
      </c>
      <c r="F13" s="35">
        <f>IF($H6="","",IFERROR(SUMIFS(tbLancamentoAntecipada[Qde Horas],tbLancamentoAntecipada[Posto de Serviço],$H6,tbLancamentoAntecipada[Data],"&gt;="&amp;F$9,tbLancamentoAntecipada[Data],"&lt;"&amp;G$9),0))</f>
        <v>0</v>
      </c>
      <c r="G13" s="35">
        <f>IF($H6="","",IFERROR(SUMIFS(tbLancamentoAntecipada[Qde Horas],tbLancamentoAntecipada[Posto de Serviço],$H6,tbLancamentoAntecipada[Data],"&gt;="&amp;G$9,tbLancamentoAntecipada[Data],"&lt;"&amp;H$9),0))</f>
        <v>1</v>
      </c>
      <c r="H13" s="35">
        <f>IF($H6="","",IFERROR(SUMIFS(tbLancamentoAntecipada[Qde Horas],tbLancamentoAntecipada[Posto de Serviço],$H6,tbLancamentoAntecipada[Data],"&gt;="&amp;H$9,tbLancamentoAntecipada[Data],"&lt;"&amp;I$9),0))</f>
        <v>0</v>
      </c>
      <c r="I13" s="35">
        <f>IF($H6="","",IFERROR(SUMIFS(tbLancamentoAntecipada[Qde Horas],tbLancamentoAntecipada[Posto de Serviço],$H6,tbLancamentoAntecipada[Data],"&gt;="&amp;I$9,tbLancamentoAntecipada[Data],"&lt;"&amp;J$9),0))</f>
        <v>0</v>
      </c>
      <c r="J13" s="35">
        <f>IF($H6="","",IFERROR(SUMIFS(tbLancamentoAntecipada[Qde Horas],tbLancamentoAntecipada[Posto de Serviço],$H6,tbLancamentoAntecipada[Data],"&gt;="&amp;J$9,tbLancamentoAntecipada[Data],"&lt;"&amp;K$9),0))</f>
        <v>0</v>
      </c>
      <c r="K13" s="35">
        <f>IF($H6="","",IFERROR(SUMIFS(tbLancamentoAntecipada[Qde Horas],tbLancamentoAntecipada[Posto de Serviço],$H6,tbLancamentoAntecipada[Data],"&gt;="&amp;K$9,tbLancamentoAntecipada[Data],"&lt;"&amp;L$9),0))</f>
        <v>0</v>
      </c>
      <c r="L13" s="35">
        <f>IF($H6="","",IFERROR(SUMIFS(tbLancamentoAntecipada[Qde Horas],tbLancamentoAntecipada[Posto de Serviço],$H6,tbLancamentoAntecipada[Data],"&gt;="&amp;L$9,tbLancamentoAntecipada[Data],"&lt;"&amp;M$9),0))</f>
        <v>0</v>
      </c>
      <c r="M13" s="35">
        <f>IF($H6="","",IFERROR(SUMIFS(tbLancamentoAntecipada[Qde Horas],tbLancamentoAntecipada[Posto de Serviço],$H6,tbLancamentoAntecipada[Data],"&gt;="&amp;M$9,tbLancamentoAntecipada[Data],"&lt;"&amp;N$9),0))</f>
        <v>0</v>
      </c>
      <c r="N13" s="35">
        <f>IF($H6="","",IFERROR(SUMIFS(tbLancamentoAntecipada[Qde Horas],tbLancamentoAntecipada[Posto de Serviço],$H6,tbLancamentoAntecipada[Data],"&gt;="&amp;N$9,tbLancamentoAntecipada[Data],"&lt;"&amp;O$9),0))</f>
        <v>0</v>
      </c>
      <c r="O13" s="36">
        <f t="shared" si="0"/>
        <v>1</v>
      </c>
    </row>
    <row r="14" spans="2:15" ht="20.100000000000001" customHeight="1" x14ac:dyDescent="0.25">
      <c r="B14" s="34" t="s">
        <v>69</v>
      </c>
      <c r="C14" s="35">
        <f>IF($H6="","",IFERROR(SUMIFS(tbLancamentoFolgaTrabalhada[Qde Horas],tbLancamentoFolgaTrabalhada[Posto de Serviço],$H6,tbLancamentoFolgaTrabalhada[Data],"&gt;="&amp;C$9,tbLancamentoFolgaTrabalhada[Data],"&lt;"&amp;D$9),0))</f>
        <v>0</v>
      </c>
      <c r="D14" s="35">
        <f>IF($H6="","",IFERROR(SUMIFS(tbLancamentoFolgaTrabalhada[Qde Horas],tbLancamentoFolgaTrabalhada[Posto de Serviço],$H6,tbLancamentoFolgaTrabalhada[Data],"&gt;="&amp;D$9,tbLancamentoFolgaTrabalhada[Data],"&lt;"&amp;E$9),0))</f>
        <v>0</v>
      </c>
      <c r="E14" s="35">
        <f>IF($H6="","",IFERROR(SUMIFS(tbLancamentoFolgaTrabalhada[Qde Horas],tbLancamentoFolgaTrabalhada[Posto de Serviço],$H6,tbLancamentoFolgaTrabalhada[Data],"&gt;="&amp;E$9,tbLancamentoFolgaTrabalhada[Data],"&lt;"&amp;F$9),0))</f>
        <v>0</v>
      </c>
      <c r="F14" s="35">
        <f>IF($H6="","",IFERROR(SUMIFS(tbLancamentoFolgaTrabalhada[Qde Horas],tbLancamentoFolgaTrabalhada[Posto de Serviço],$H6,tbLancamentoFolgaTrabalhada[Data],"&gt;="&amp;F$9,tbLancamentoFolgaTrabalhada[Data],"&lt;"&amp;G$9),0))</f>
        <v>0</v>
      </c>
      <c r="G14" s="35">
        <f>IF($H6="","",IFERROR(SUMIFS(tbLancamentoFolgaTrabalhada[Qde Horas],tbLancamentoFolgaTrabalhada[Posto de Serviço],$H6,tbLancamentoFolgaTrabalhada[Data],"&gt;="&amp;G$9,tbLancamentoFolgaTrabalhada[Data],"&lt;"&amp;H$9),0))</f>
        <v>9</v>
      </c>
      <c r="H14" s="35">
        <f>IF($H6="","",IFERROR(SUMIFS(tbLancamentoFolgaTrabalhada[Qde Horas],tbLancamentoFolgaTrabalhada[Posto de Serviço],$H6,tbLancamentoFolgaTrabalhada[Data],"&gt;="&amp;H$9,tbLancamentoFolgaTrabalhada[Data],"&lt;"&amp;I$9),0))</f>
        <v>0</v>
      </c>
      <c r="I14" s="35">
        <f>IF($H6="","",IFERROR(SUMIFS(tbLancamentoFolgaTrabalhada[Qde Horas],tbLancamentoFolgaTrabalhada[Posto de Serviço],$H6,tbLancamentoFolgaTrabalhada[Data],"&gt;="&amp;I$9,tbLancamentoFolgaTrabalhada[Data],"&lt;"&amp;J$9),0))</f>
        <v>0</v>
      </c>
      <c r="J14" s="35">
        <f>IF($H6="","",IFERROR(SUMIFS(tbLancamentoFolgaTrabalhada[Qde Horas],tbLancamentoFolgaTrabalhada[Posto de Serviço],$H6,tbLancamentoFolgaTrabalhada[Data],"&gt;="&amp;J$9,tbLancamentoFolgaTrabalhada[Data],"&lt;"&amp;K$9),0))</f>
        <v>0</v>
      </c>
      <c r="K14" s="35">
        <f>IF($H6="","",IFERROR(SUMIFS(tbLancamentoFolgaTrabalhada[Qde Horas],tbLancamentoFolgaTrabalhada[Posto de Serviço],$H6,tbLancamentoFolgaTrabalhada[Data],"&gt;="&amp;K$9,tbLancamentoFolgaTrabalhada[Data],"&lt;"&amp;L$9),0))</f>
        <v>0</v>
      </c>
      <c r="L14" s="35">
        <f>IF($H6="","",IFERROR(SUMIFS(tbLancamentoFolgaTrabalhada[Qde Horas],tbLancamentoFolgaTrabalhada[Posto de Serviço],$H6,tbLancamentoFolgaTrabalhada[Data],"&gt;="&amp;L$9,tbLancamentoFolgaTrabalhada[Data],"&lt;"&amp;M$9),0))</f>
        <v>0</v>
      </c>
      <c r="M14" s="35">
        <f>IF($H6="","",IFERROR(SUMIFS(tbLancamentoFolgaTrabalhada[Qde Horas],tbLancamentoFolgaTrabalhada[Posto de Serviço],$H6,tbLancamentoFolgaTrabalhada[Data],"&gt;="&amp;M$9,tbLancamentoFolgaTrabalhada[Data],"&lt;"&amp;N$9),0))</f>
        <v>0</v>
      </c>
      <c r="N14" s="35">
        <f>IF($H6="","",IFERROR(SUMIFS(tbLancamentoFolgaTrabalhada[Qde Horas],tbLancamentoFolgaTrabalhada[Posto de Serviço],$H6,tbLancamentoFolgaTrabalhada[Data],"&gt;="&amp;N$9,tbLancamentoFolgaTrabalhada[Data],"&lt;"&amp;O$9),0))</f>
        <v>0</v>
      </c>
      <c r="O14" s="36">
        <f t="shared" ref="O14" si="1">IF($B14="","",SUM(C14:N14))</f>
        <v>9</v>
      </c>
    </row>
  </sheetData>
  <sheetProtection password="9084" sheet="1" objects="1" scenarios="1"/>
  <mergeCells count="2">
    <mergeCell ref="E6:G6"/>
    <mergeCell ref="H6:J6"/>
  </mergeCells>
  <dataValidations count="1">
    <dataValidation type="list" allowBlank="1" showInputMessage="1" showErrorMessage="1" errorTitle="Erro de operação!" error="_x000a_O valor inserido é inválido._x000a_Selecione um valor da lista." sqref="H6">
      <formula1>_PostoServico</formula1>
    </dataValidation>
  </dataValidations>
  <printOptions horizontalCentered="1"/>
  <pageMargins left="0.23622047244094488" right="0.23622047244094488" top="0.74803149606299213" bottom="0.74803149606299213" header="0.31496062992125984" footer="0.31496062992125984"/>
  <pageSetup paperSize="9" scale="66" orientation="portrait" r:id="rId1"/>
  <headerFooter>
    <oddHeader>&amp;CCONTROLE DE ABSENTEÍSMO
Relatório Individual do Cliente</oddHeader>
    <oddFooter>&amp;LImpresso em &amp;D as &amp;T&amp;RPágina &amp;P de &amp;N páginas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6"/>
  <dimension ref="B1:AG231"/>
  <sheetViews>
    <sheetView showGridLines="0" zoomScaleNormal="100" workbookViewId="0"/>
  </sheetViews>
  <sheetFormatPr defaultRowHeight="15" x14ac:dyDescent="0.25"/>
  <cols>
    <col min="1" max="1" width="2.7109375" style="26" customWidth="1"/>
    <col min="2" max="2" width="26.28515625" style="26" customWidth="1"/>
    <col min="3" max="33" width="5" style="26" customWidth="1"/>
    <col min="34" max="16384" width="9.140625" style="26"/>
  </cols>
  <sheetData>
    <row r="1" spans="2:33" s="18" customFormat="1" ht="35.1" customHeight="1" x14ac:dyDescent="0.25"/>
    <row r="2" spans="2:33" s="22" customFormat="1" ht="24.95" customHeight="1" x14ac:dyDescent="0.25"/>
    <row r="4" spans="2:33" ht="21" x14ac:dyDescent="0.35">
      <c r="B4" s="43" t="s">
        <v>51</v>
      </c>
    </row>
    <row r="6" spans="2:33" ht="15" customHeight="1" x14ac:dyDescent="0.25">
      <c r="B6" s="92" t="s">
        <v>52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</row>
    <row r="7" spans="2:33" ht="15" customHeight="1" x14ac:dyDescent="0.25">
      <c r="B7" s="92"/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</row>
    <row r="8" spans="2:33" ht="15" customHeight="1" x14ac:dyDescent="0.25">
      <c r="B8" s="92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</row>
    <row r="9" spans="2:33" ht="15" customHeight="1" x14ac:dyDescent="0.25"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</row>
    <row r="10" spans="2:33" ht="15" customHeight="1" x14ac:dyDescent="0.25">
      <c r="B10" s="92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</row>
    <row r="11" spans="2:33" ht="15" customHeight="1" x14ac:dyDescent="0.25"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</row>
    <row r="12" spans="2:33" ht="15" customHeight="1" x14ac:dyDescent="0.25"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</row>
    <row r="13" spans="2:33" ht="15" customHeight="1" x14ac:dyDescent="0.25"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</row>
    <row r="14" spans="2:33" ht="15" customHeight="1" x14ac:dyDescent="0.25"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</row>
    <row r="15" spans="2:33" ht="15" customHeight="1" x14ac:dyDescent="0.25"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2"/>
    </row>
    <row r="17" spans="2:33" ht="15" customHeight="1" x14ac:dyDescent="0.25">
      <c r="B17" s="93" t="s">
        <v>60</v>
      </c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</row>
    <row r="18" spans="2:33" ht="15" customHeight="1" x14ac:dyDescent="0.25"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</row>
    <row r="20" spans="2:33" ht="23.25" x14ac:dyDescent="0.25">
      <c r="B20" s="91" t="str">
        <f>ResMes!B8</f>
        <v>Os 15 funcionário com mais faltas em Maio de 2023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</row>
    <row r="21" spans="2:33" ht="23.25" x14ac:dyDescent="0.25">
      <c r="B21" s="91" t="str">
        <f>ResMes!B27</f>
        <v>Os 15 funcionário com mais horas de atraso em Maio de 2023</v>
      </c>
      <c r="C21" s="91"/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  <c r="AA21" s="91"/>
      <c r="AB21" s="91"/>
      <c r="AC21" s="91"/>
      <c r="AD21" s="91"/>
      <c r="AE21" s="91"/>
      <c r="AF21" s="91"/>
      <c r="AG21" s="91"/>
    </row>
    <row r="22" spans="2:33" ht="23.25" x14ac:dyDescent="0.25">
      <c r="B22" s="91" t="str">
        <f>ResMes!B45</f>
        <v>Os 15 funcionário com mais horas de saída antecipada em Maio de 2023</v>
      </c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  <c r="AA22" s="91"/>
      <c r="AB22" s="91"/>
      <c r="AC22" s="91"/>
      <c r="AD22" s="91"/>
      <c r="AE22" s="91"/>
      <c r="AF22" s="91"/>
      <c r="AG22" s="91"/>
    </row>
    <row r="23" spans="2:33" ht="23.25" x14ac:dyDescent="0.25">
      <c r="B23" s="91" t="str">
        <f>ResMes!B63</f>
        <v>Os 15 postos de serviço com mais faltas em Maio de 2023</v>
      </c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91"/>
      <c r="AC23" s="91"/>
      <c r="AD23" s="91"/>
      <c r="AE23" s="91"/>
      <c r="AF23" s="91"/>
      <c r="AG23" s="91"/>
    </row>
    <row r="24" spans="2:33" ht="23.25" x14ac:dyDescent="0.25">
      <c r="B24" s="91" t="str">
        <f>ResMes!B81</f>
        <v>Os 15 postos de serviço com mais horas de atraso em Maio de 2023</v>
      </c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</row>
    <row r="25" spans="2:33" ht="23.25" x14ac:dyDescent="0.25">
      <c r="B25" s="91" t="str">
        <f>ResMes!B99</f>
        <v>Os 15 postos de serviço com mais horas de saída antecipada em Maio de 2023</v>
      </c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</row>
    <row r="27" spans="2:33" ht="18.75" x14ac:dyDescent="0.3">
      <c r="AF27" s="47" t="str">
        <f>"Período da análise: "&amp;ResMes!$J$6&amp;" de "&amp;ResMes!$C$6</f>
        <v>Período da análise: Maio de 2023</v>
      </c>
    </row>
    <row r="29" spans="2:33" ht="18.75" x14ac:dyDescent="0.3">
      <c r="B29" s="44" t="str">
        <f>ResMes!B8</f>
        <v>Os 15 funcionário com mais faltas em Maio de 2023</v>
      </c>
    </row>
    <row r="30" spans="2:33" hidden="1" x14ac:dyDescent="0.25">
      <c r="C30" s="38">
        <f>ResMes!C9</f>
        <v>45047</v>
      </c>
      <c r="D30" s="38">
        <f>ResMes!D9</f>
        <v>45048</v>
      </c>
      <c r="E30" s="38">
        <f>ResMes!E9</f>
        <v>45049</v>
      </c>
      <c r="F30" s="38">
        <f>ResMes!F9</f>
        <v>45050</v>
      </c>
      <c r="G30" s="38">
        <f>ResMes!G9</f>
        <v>45051</v>
      </c>
      <c r="H30" s="38">
        <f>ResMes!H9</f>
        <v>45052</v>
      </c>
      <c r="I30" s="38">
        <f>ResMes!I9</f>
        <v>45053</v>
      </c>
      <c r="J30" s="38">
        <f>ResMes!J9</f>
        <v>45054</v>
      </c>
      <c r="K30" s="38">
        <f>ResMes!K9</f>
        <v>45055</v>
      </c>
      <c r="L30" s="38">
        <f>ResMes!L9</f>
        <v>45056</v>
      </c>
      <c r="M30" s="38">
        <f>ResMes!M9</f>
        <v>45057</v>
      </c>
      <c r="N30" s="38">
        <f>ResMes!N9</f>
        <v>45058</v>
      </c>
      <c r="O30" s="38">
        <f>ResMes!O9</f>
        <v>45059</v>
      </c>
      <c r="P30" s="38">
        <f>ResMes!P9</f>
        <v>45060</v>
      </c>
      <c r="Q30" s="38">
        <f>ResMes!Q9</f>
        <v>45061</v>
      </c>
      <c r="R30" s="38">
        <f>ResMes!R9</f>
        <v>45062</v>
      </c>
      <c r="S30" s="38">
        <f>ResMes!S9</f>
        <v>45063</v>
      </c>
      <c r="T30" s="38">
        <f>ResMes!T9</f>
        <v>45064</v>
      </c>
      <c r="U30" s="38">
        <f>ResMes!U9</f>
        <v>45065</v>
      </c>
      <c r="V30" s="38">
        <f>ResMes!V9</f>
        <v>45066</v>
      </c>
      <c r="W30" s="38">
        <f>ResMes!W9</f>
        <v>45067</v>
      </c>
      <c r="X30" s="38">
        <f>ResMes!X9</f>
        <v>45068</v>
      </c>
      <c r="Y30" s="38">
        <f>ResMes!Y9</f>
        <v>45069</v>
      </c>
      <c r="Z30" s="38">
        <f>ResMes!Z9</f>
        <v>45070</v>
      </c>
      <c r="AA30" s="38">
        <f>ResMes!AA9</f>
        <v>45071</v>
      </c>
      <c r="AB30" s="38">
        <f>ResMes!AB9</f>
        <v>45072</v>
      </c>
      <c r="AC30" s="38">
        <f>ResMes!AC9</f>
        <v>45073</v>
      </c>
      <c r="AD30" s="38">
        <f>ResMes!AD9</f>
        <v>45074</v>
      </c>
      <c r="AE30" s="38">
        <f>ResMes!AE9</f>
        <v>45075</v>
      </c>
      <c r="AF30" s="38">
        <f>ResMes!AF9</f>
        <v>45076</v>
      </c>
      <c r="AG30" s="38">
        <f>ResMes!AG9</f>
        <v>45077</v>
      </c>
    </row>
    <row r="31" spans="2:33" ht="20.100000000000001" customHeight="1" x14ac:dyDescent="0.25">
      <c r="B31" s="32" t="str">
        <f>ResMes!B10</f>
        <v>Funcionários</v>
      </c>
      <c r="C31" s="33">
        <f>ResMes!C10</f>
        <v>1</v>
      </c>
      <c r="D31" s="33">
        <f>ResMes!D10</f>
        <v>2</v>
      </c>
      <c r="E31" s="33">
        <f>ResMes!E10</f>
        <v>3</v>
      </c>
      <c r="F31" s="33">
        <f>ResMes!F10</f>
        <v>4</v>
      </c>
      <c r="G31" s="33">
        <f>ResMes!G10</f>
        <v>5</v>
      </c>
      <c r="H31" s="33">
        <f>ResMes!H10</f>
        <v>6</v>
      </c>
      <c r="I31" s="33">
        <f>ResMes!I10</f>
        <v>7</v>
      </c>
      <c r="J31" s="33">
        <f>ResMes!J10</f>
        <v>8</v>
      </c>
      <c r="K31" s="33">
        <f>ResMes!K10</f>
        <v>9</v>
      </c>
      <c r="L31" s="33">
        <f>ResMes!L10</f>
        <v>10</v>
      </c>
      <c r="M31" s="33">
        <f>ResMes!M10</f>
        <v>11</v>
      </c>
      <c r="N31" s="33">
        <f>ResMes!N10</f>
        <v>12</v>
      </c>
      <c r="O31" s="33">
        <f>ResMes!O10</f>
        <v>13</v>
      </c>
      <c r="P31" s="33">
        <f>ResMes!P10</f>
        <v>14</v>
      </c>
      <c r="Q31" s="33">
        <f>ResMes!Q10</f>
        <v>15</v>
      </c>
      <c r="R31" s="33">
        <f>ResMes!R10</f>
        <v>16</v>
      </c>
      <c r="S31" s="33">
        <f>ResMes!S10</f>
        <v>17</v>
      </c>
      <c r="T31" s="33">
        <f>ResMes!T10</f>
        <v>18</v>
      </c>
      <c r="U31" s="33">
        <f>ResMes!U10</f>
        <v>19</v>
      </c>
      <c r="V31" s="33">
        <f>ResMes!V10</f>
        <v>20</v>
      </c>
      <c r="W31" s="33">
        <f>ResMes!W10</f>
        <v>21</v>
      </c>
      <c r="X31" s="33">
        <f>ResMes!X10</f>
        <v>22</v>
      </c>
      <c r="Y31" s="33">
        <f>ResMes!Y10</f>
        <v>23</v>
      </c>
      <c r="Z31" s="33">
        <f>ResMes!Z10</f>
        <v>24</v>
      </c>
      <c r="AA31" s="33">
        <f>ResMes!AA10</f>
        <v>25</v>
      </c>
      <c r="AB31" s="33">
        <f>ResMes!AB10</f>
        <v>26</v>
      </c>
      <c r="AC31" s="33">
        <f>ResMes!AC10</f>
        <v>27</v>
      </c>
      <c r="AD31" s="33">
        <f>ResMes!AD10</f>
        <v>28</v>
      </c>
      <c r="AE31" s="33">
        <f>ResMes!AE10</f>
        <v>29</v>
      </c>
      <c r="AF31" s="33">
        <f>ResMes!AF10</f>
        <v>30</v>
      </c>
      <c r="AG31" s="33">
        <f>ResMes!AG10</f>
        <v>31</v>
      </c>
    </row>
    <row r="32" spans="2:33" ht="20.100000000000001" customHeight="1" x14ac:dyDescent="0.25">
      <c r="B32" s="50" t="str">
        <f>ResMes!B11</f>
        <v>Bertrano de Tal</v>
      </c>
      <c r="C32" s="40">
        <f>ResMes!C11</f>
        <v>0</v>
      </c>
      <c r="D32" s="40">
        <f>ResMes!D11</f>
        <v>0</v>
      </c>
      <c r="E32" s="40">
        <f>ResMes!E11</f>
        <v>0</v>
      </c>
      <c r="F32" s="40">
        <f>ResMes!F11</f>
        <v>0</v>
      </c>
      <c r="G32" s="40">
        <f>ResMes!G11</f>
        <v>0</v>
      </c>
      <c r="H32" s="40">
        <f>ResMes!H11</f>
        <v>0</v>
      </c>
      <c r="I32" s="40">
        <f>ResMes!I11</f>
        <v>0</v>
      </c>
      <c r="J32" s="40">
        <f>ResMes!J11</f>
        <v>0</v>
      </c>
      <c r="K32" s="40">
        <f>ResMes!K11</f>
        <v>0</v>
      </c>
      <c r="L32" s="40">
        <f>ResMes!L11</f>
        <v>0</v>
      </c>
      <c r="M32" s="40">
        <f>ResMes!M11</f>
        <v>0</v>
      </c>
      <c r="N32" s="40">
        <f>ResMes!N11</f>
        <v>0</v>
      </c>
      <c r="O32" s="40">
        <f>ResMes!O11</f>
        <v>0</v>
      </c>
      <c r="P32" s="40">
        <f>ResMes!P11</f>
        <v>0</v>
      </c>
      <c r="Q32" s="40">
        <f>ResMes!Q11</f>
        <v>0</v>
      </c>
      <c r="R32" s="40">
        <f>ResMes!R11</f>
        <v>0</v>
      </c>
      <c r="S32" s="40">
        <f>ResMes!S11</f>
        <v>0</v>
      </c>
      <c r="T32" s="40">
        <f>ResMes!T11</f>
        <v>0</v>
      </c>
      <c r="U32" s="40">
        <f>ResMes!U11</f>
        <v>1</v>
      </c>
      <c r="V32" s="40">
        <f>ResMes!V11</f>
        <v>0</v>
      </c>
      <c r="W32" s="40">
        <f>ResMes!W11</f>
        <v>0</v>
      </c>
      <c r="X32" s="40">
        <f>ResMes!X11</f>
        <v>0</v>
      </c>
      <c r="Y32" s="40">
        <f>ResMes!Y11</f>
        <v>0</v>
      </c>
      <c r="Z32" s="40">
        <f>ResMes!Z11</f>
        <v>0</v>
      </c>
      <c r="AA32" s="40">
        <f>ResMes!AA11</f>
        <v>0</v>
      </c>
      <c r="AB32" s="40">
        <f>ResMes!AB11</f>
        <v>0</v>
      </c>
      <c r="AC32" s="40">
        <f>ResMes!AC11</f>
        <v>0</v>
      </c>
      <c r="AD32" s="40">
        <f>ResMes!AD11</f>
        <v>0</v>
      </c>
      <c r="AE32" s="40">
        <f>ResMes!AE11</f>
        <v>0</v>
      </c>
      <c r="AF32" s="40">
        <f>ResMes!AF11</f>
        <v>0</v>
      </c>
      <c r="AG32" s="40">
        <f>ResMes!AG11</f>
        <v>0</v>
      </c>
    </row>
    <row r="33" spans="2:33" ht="20.100000000000001" customHeight="1" x14ac:dyDescent="0.25">
      <c r="B33" s="50" t="str">
        <f>ResMes!B12</f>
        <v/>
      </c>
      <c r="C33" s="40" t="str">
        <f>ResMes!C12</f>
        <v/>
      </c>
      <c r="D33" s="40" t="str">
        <f>ResMes!D12</f>
        <v/>
      </c>
      <c r="E33" s="40" t="str">
        <f>ResMes!E12</f>
        <v/>
      </c>
      <c r="F33" s="40" t="str">
        <f>ResMes!F12</f>
        <v/>
      </c>
      <c r="G33" s="40" t="str">
        <f>ResMes!G12</f>
        <v/>
      </c>
      <c r="H33" s="40" t="str">
        <f>ResMes!H12</f>
        <v/>
      </c>
      <c r="I33" s="40" t="str">
        <f>ResMes!I12</f>
        <v/>
      </c>
      <c r="J33" s="40" t="str">
        <f>ResMes!J12</f>
        <v/>
      </c>
      <c r="K33" s="40" t="str">
        <f>ResMes!K12</f>
        <v/>
      </c>
      <c r="L33" s="40" t="str">
        <f>ResMes!L12</f>
        <v/>
      </c>
      <c r="M33" s="40" t="str">
        <f>ResMes!M12</f>
        <v/>
      </c>
      <c r="N33" s="40" t="str">
        <f>ResMes!N12</f>
        <v/>
      </c>
      <c r="O33" s="40" t="str">
        <f>ResMes!O12</f>
        <v/>
      </c>
      <c r="P33" s="40" t="str">
        <f>ResMes!P12</f>
        <v/>
      </c>
      <c r="Q33" s="40" t="str">
        <f>ResMes!Q12</f>
        <v/>
      </c>
      <c r="R33" s="40" t="str">
        <f>ResMes!R12</f>
        <v/>
      </c>
      <c r="S33" s="40" t="str">
        <f>ResMes!S12</f>
        <v/>
      </c>
      <c r="T33" s="40" t="str">
        <f>ResMes!T12</f>
        <v/>
      </c>
      <c r="U33" s="40" t="str">
        <f>ResMes!U12</f>
        <v/>
      </c>
      <c r="V33" s="40" t="str">
        <f>ResMes!V12</f>
        <v/>
      </c>
      <c r="W33" s="40" t="str">
        <f>ResMes!W12</f>
        <v/>
      </c>
      <c r="X33" s="40" t="str">
        <f>ResMes!X12</f>
        <v/>
      </c>
      <c r="Y33" s="40" t="str">
        <f>ResMes!Y12</f>
        <v/>
      </c>
      <c r="Z33" s="40" t="str">
        <f>ResMes!Z12</f>
        <v/>
      </c>
      <c r="AA33" s="40" t="str">
        <f>ResMes!AA12</f>
        <v/>
      </c>
      <c r="AB33" s="40" t="str">
        <f>ResMes!AB12</f>
        <v/>
      </c>
      <c r="AC33" s="40" t="str">
        <f>ResMes!AC12</f>
        <v/>
      </c>
      <c r="AD33" s="40" t="str">
        <f>ResMes!AD12</f>
        <v/>
      </c>
      <c r="AE33" s="40" t="str">
        <f>ResMes!AE12</f>
        <v/>
      </c>
      <c r="AF33" s="40" t="str">
        <f>ResMes!AF12</f>
        <v/>
      </c>
      <c r="AG33" s="40" t="str">
        <f>ResMes!AG12</f>
        <v/>
      </c>
    </row>
    <row r="34" spans="2:33" ht="20.100000000000001" customHeight="1" x14ac:dyDescent="0.25">
      <c r="B34" s="50" t="str">
        <f>ResMes!B13</f>
        <v/>
      </c>
      <c r="C34" s="40" t="str">
        <f>ResMes!C13</f>
        <v/>
      </c>
      <c r="D34" s="40" t="str">
        <f>ResMes!D13</f>
        <v/>
      </c>
      <c r="E34" s="40" t="str">
        <f>ResMes!E13</f>
        <v/>
      </c>
      <c r="F34" s="40" t="str">
        <f>ResMes!F13</f>
        <v/>
      </c>
      <c r="G34" s="40" t="str">
        <f>ResMes!G13</f>
        <v/>
      </c>
      <c r="H34" s="40" t="str">
        <f>ResMes!H13</f>
        <v/>
      </c>
      <c r="I34" s="40" t="str">
        <f>ResMes!I13</f>
        <v/>
      </c>
      <c r="J34" s="40" t="str">
        <f>ResMes!J13</f>
        <v/>
      </c>
      <c r="K34" s="40" t="str">
        <f>ResMes!K13</f>
        <v/>
      </c>
      <c r="L34" s="40" t="str">
        <f>ResMes!L13</f>
        <v/>
      </c>
      <c r="M34" s="40" t="str">
        <f>ResMes!M13</f>
        <v/>
      </c>
      <c r="N34" s="40" t="str">
        <f>ResMes!N13</f>
        <v/>
      </c>
      <c r="O34" s="40" t="str">
        <f>ResMes!O13</f>
        <v/>
      </c>
      <c r="P34" s="40" t="str">
        <f>ResMes!P13</f>
        <v/>
      </c>
      <c r="Q34" s="40" t="str">
        <f>ResMes!Q13</f>
        <v/>
      </c>
      <c r="R34" s="40" t="str">
        <f>ResMes!R13</f>
        <v/>
      </c>
      <c r="S34" s="40" t="str">
        <f>ResMes!S13</f>
        <v/>
      </c>
      <c r="T34" s="40" t="str">
        <f>ResMes!T13</f>
        <v/>
      </c>
      <c r="U34" s="40" t="str">
        <f>ResMes!U13</f>
        <v/>
      </c>
      <c r="V34" s="40" t="str">
        <f>ResMes!V13</f>
        <v/>
      </c>
      <c r="W34" s="40" t="str">
        <f>ResMes!W13</f>
        <v/>
      </c>
      <c r="X34" s="40" t="str">
        <f>ResMes!X13</f>
        <v/>
      </c>
      <c r="Y34" s="40" t="str">
        <f>ResMes!Y13</f>
        <v/>
      </c>
      <c r="Z34" s="40" t="str">
        <f>ResMes!Z13</f>
        <v/>
      </c>
      <c r="AA34" s="40" t="str">
        <f>ResMes!AA13</f>
        <v/>
      </c>
      <c r="AB34" s="40" t="str">
        <f>ResMes!AB13</f>
        <v/>
      </c>
      <c r="AC34" s="40" t="str">
        <f>ResMes!AC13</f>
        <v/>
      </c>
      <c r="AD34" s="40" t="str">
        <f>ResMes!AD13</f>
        <v/>
      </c>
      <c r="AE34" s="40" t="str">
        <f>ResMes!AE13</f>
        <v/>
      </c>
      <c r="AF34" s="40" t="str">
        <f>ResMes!AF13</f>
        <v/>
      </c>
      <c r="AG34" s="40" t="str">
        <f>ResMes!AG13</f>
        <v/>
      </c>
    </row>
    <row r="35" spans="2:33" ht="20.100000000000001" customHeight="1" x14ac:dyDescent="0.25">
      <c r="B35" s="50" t="str">
        <f>ResMes!B14</f>
        <v/>
      </c>
      <c r="C35" s="40" t="str">
        <f>ResMes!C14</f>
        <v/>
      </c>
      <c r="D35" s="40" t="str">
        <f>ResMes!D14</f>
        <v/>
      </c>
      <c r="E35" s="40" t="str">
        <f>ResMes!E14</f>
        <v/>
      </c>
      <c r="F35" s="40" t="str">
        <f>ResMes!F14</f>
        <v/>
      </c>
      <c r="G35" s="40" t="str">
        <f>ResMes!G14</f>
        <v/>
      </c>
      <c r="H35" s="40" t="str">
        <f>ResMes!H14</f>
        <v/>
      </c>
      <c r="I35" s="40" t="str">
        <f>ResMes!I14</f>
        <v/>
      </c>
      <c r="J35" s="40" t="str">
        <f>ResMes!J14</f>
        <v/>
      </c>
      <c r="K35" s="40" t="str">
        <f>ResMes!K14</f>
        <v/>
      </c>
      <c r="L35" s="40" t="str">
        <f>ResMes!L14</f>
        <v/>
      </c>
      <c r="M35" s="40" t="str">
        <f>ResMes!M14</f>
        <v/>
      </c>
      <c r="N35" s="40" t="str">
        <f>ResMes!N14</f>
        <v/>
      </c>
      <c r="O35" s="40" t="str">
        <f>ResMes!O14</f>
        <v/>
      </c>
      <c r="P35" s="40" t="str">
        <f>ResMes!P14</f>
        <v/>
      </c>
      <c r="Q35" s="40" t="str">
        <f>ResMes!Q14</f>
        <v/>
      </c>
      <c r="R35" s="40" t="str">
        <f>ResMes!R14</f>
        <v/>
      </c>
      <c r="S35" s="40" t="str">
        <f>ResMes!S14</f>
        <v/>
      </c>
      <c r="T35" s="40" t="str">
        <f>ResMes!T14</f>
        <v/>
      </c>
      <c r="U35" s="40" t="str">
        <f>ResMes!U14</f>
        <v/>
      </c>
      <c r="V35" s="40" t="str">
        <f>ResMes!V14</f>
        <v/>
      </c>
      <c r="W35" s="40" t="str">
        <f>ResMes!W14</f>
        <v/>
      </c>
      <c r="X35" s="40" t="str">
        <f>ResMes!X14</f>
        <v/>
      </c>
      <c r="Y35" s="40" t="str">
        <f>ResMes!Y14</f>
        <v/>
      </c>
      <c r="Z35" s="40" t="str">
        <f>ResMes!Z14</f>
        <v/>
      </c>
      <c r="AA35" s="40" t="str">
        <f>ResMes!AA14</f>
        <v/>
      </c>
      <c r="AB35" s="40" t="str">
        <f>ResMes!AB14</f>
        <v/>
      </c>
      <c r="AC35" s="40" t="str">
        <f>ResMes!AC14</f>
        <v/>
      </c>
      <c r="AD35" s="40" t="str">
        <f>ResMes!AD14</f>
        <v/>
      </c>
      <c r="AE35" s="40" t="str">
        <f>ResMes!AE14</f>
        <v/>
      </c>
      <c r="AF35" s="40" t="str">
        <f>ResMes!AF14</f>
        <v/>
      </c>
      <c r="AG35" s="40" t="str">
        <f>ResMes!AG14</f>
        <v/>
      </c>
    </row>
    <row r="36" spans="2:33" ht="20.100000000000001" customHeight="1" x14ac:dyDescent="0.25">
      <c r="B36" s="50" t="str">
        <f>ResMes!B15</f>
        <v/>
      </c>
      <c r="C36" s="40" t="str">
        <f>ResMes!C15</f>
        <v/>
      </c>
      <c r="D36" s="40" t="str">
        <f>ResMes!D15</f>
        <v/>
      </c>
      <c r="E36" s="40" t="str">
        <f>ResMes!E15</f>
        <v/>
      </c>
      <c r="F36" s="40" t="str">
        <f>ResMes!F15</f>
        <v/>
      </c>
      <c r="G36" s="40" t="str">
        <f>ResMes!G15</f>
        <v/>
      </c>
      <c r="H36" s="40" t="str">
        <f>ResMes!H15</f>
        <v/>
      </c>
      <c r="I36" s="40" t="str">
        <f>ResMes!I15</f>
        <v/>
      </c>
      <c r="J36" s="40" t="str">
        <f>ResMes!J15</f>
        <v/>
      </c>
      <c r="K36" s="40" t="str">
        <f>ResMes!K15</f>
        <v/>
      </c>
      <c r="L36" s="40" t="str">
        <f>ResMes!L15</f>
        <v/>
      </c>
      <c r="M36" s="40" t="str">
        <f>ResMes!M15</f>
        <v/>
      </c>
      <c r="N36" s="40" t="str">
        <f>ResMes!N15</f>
        <v/>
      </c>
      <c r="O36" s="40" t="str">
        <f>ResMes!O15</f>
        <v/>
      </c>
      <c r="P36" s="40" t="str">
        <f>ResMes!P15</f>
        <v/>
      </c>
      <c r="Q36" s="40" t="str">
        <f>ResMes!Q15</f>
        <v/>
      </c>
      <c r="R36" s="40" t="str">
        <f>ResMes!R15</f>
        <v/>
      </c>
      <c r="S36" s="40" t="str">
        <f>ResMes!S15</f>
        <v/>
      </c>
      <c r="T36" s="40" t="str">
        <f>ResMes!T15</f>
        <v/>
      </c>
      <c r="U36" s="40" t="str">
        <f>ResMes!U15</f>
        <v/>
      </c>
      <c r="V36" s="40" t="str">
        <f>ResMes!V15</f>
        <v/>
      </c>
      <c r="W36" s="40" t="str">
        <f>ResMes!W15</f>
        <v/>
      </c>
      <c r="X36" s="40" t="str">
        <f>ResMes!X15</f>
        <v/>
      </c>
      <c r="Y36" s="40" t="str">
        <f>ResMes!Y15</f>
        <v/>
      </c>
      <c r="Z36" s="40" t="str">
        <f>ResMes!Z15</f>
        <v/>
      </c>
      <c r="AA36" s="40" t="str">
        <f>ResMes!AA15</f>
        <v/>
      </c>
      <c r="AB36" s="40" t="str">
        <f>ResMes!AB15</f>
        <v/>
      </c>
      <c r="AC36" s="40" t="str">
        <f>ResMes!AC15</f>
        <v/>
      </c>
      <c r="AD36" s="40" t="str">
        <f>ResMes!AD15</f>
        <v/>
      </c>
      <c r="AE36" s="40" t="str">
        <f>ResMes!AE15</f>
        <v/>
      </c>
      <c r="AF36" s="40" t="str">
        <f>ResMes!AF15</f>
        <v/>
      </c>
      <c r="AG36" s="40" t="str">
        <f>ResMes!AG15</f>
        <v/>
      </c>
    </row>
    <row r="37" spans="2:33" ht="20.100000000000001" customHeight="1" x14ac:dyDescent="0.25">
      <c r="B37" s="50" t="str">
        <f>ResMes!B16</f>
        <v/>
      </c>
      <c r="C37" s="40" t="str">
        <f>ResMes!C16</f>
        <v/>
      </c>
      <c r="D37" s="40" t="str">
        <f>ResMes!D16</f>
        <v/>
      </c>
      <c r="E37" s="40" t="str">
        <f>ResMes!E16</f>
        <v/>
      </c>
      <c r="F37" s="40" t="str">
        <f>ResMes!F16</f>
        <v/>
      </c>
      <c r="G37" s="40" t="str">
        <f>ResMes!G16</f>
        <v/>
      </c>
      <c r="H37" s="40" t="str">
        <f>ResMes!H16</f>
        <v/>
      </c>
      <c r="I37" s="40" t="str">
        <f>ResMes!I16</f>
        <v/>
      </c>
      <c r="J37" s="40" t="str">
        <f>ResMes!J16</f>
        <v/>
      </c>
      <c r="K37" s="40" t="str">
        <f>ResMes!K16</f>
        <v/>
      </c>
      <c r="L37" s="40" t="str">
        <f>ResMes!L16</f>
        <v/>
      </c>
      <c r="M37" s="40" t="str">
        <f>ResMes!M16</f>
        <v/>
      </c>
      <c r="N37" s="40" t="str">
        <f>ResMes!N16</f>
        <v/>
      </c>
      <c r="O37" s="40" t="str">
        <f>ResMes!O16</f>
        <v/>
      </c>
      <c r="P37" s="40" t="str">
        <f>ResMes!P16</f>
        <v/>
      </c>
      <c r="Q37" s="40" t="str">
        <f>ResMes!Q16</f>
        <v/>
      </c>
      <c r="R37" s="40" t="str">
        <f>ResMes!R16</f>
        <v/>
      </c>
      <c r="S37" s="40" t="str">
        <f>ResMes!S16</f>
        <v/>
      </c>
      <c r="T37" s="40" t="str">
        <f>ResMes!T16</f>
        <v/>
      </c>
      <c r="U37" s="40" t="str">
        <f>ResMes!U16</f>
        <v/>
      </c>
      <c r="V37" s="40" t="str">
        <f>ResMes!V16</f>
        <v/>
      </c>
      <c r="W37" s="40" t="str">
        <f>ResMes!W16</f>
        <v/>
      </c>
      <c r="X37" s="40" t="str">
        <f>ResMes!X16</f>
        <v/>
      </c>
      <c r="Y37" s="40" t="str">
        <f>ResMes!Y16</f>
        <v/>
      </c>
      <c r="Z37" s="40" t="str">
        <f>ResMes!Z16</f>
        <v/>
      </c>
      <c r="AA37" s="40" t="str">
        <f>ResMes!AA16</f>
        <v/>
      </c>
      <c r="AB37" s="40" t="str">
        <f>ResMes!AB16</f>
        <v/>
      </c>
      <c r="AC37" s="40" t="str">
        <f>ResMes!AC16</f>
        <v/>
      </c>
      <c r="AD37" s="40" t="str">
        <f>ResMes!AD16</f>
        <v/>
      </c>
      <c r="AE37" s="40" t="str">
        <f>ResMes!AE16</f>
        <v/>
      </c>
      <c r="AF37" s="40" t="str">
        <f>ResMes!AF16</f>
        <v/>
      </c>
      <c r="AG37" s="40" t="str">
        <f>ResMes!AG16</f>
        <v/>
      </c>
    </row>
    <row r="38" spans="2:33" ht="20.100000000000001" customHeight="1" x14ac:dyDescent="0.25">
      <c r="B38" s="50" t="str">
        <f>ResMes!B17</f>
        <v/>
      </c>
      <c r="C38" s="40" t="str">
        <f>ResMes!C17</f>
        <v/>
      </c>
      <c r="D38" s="40" t="str">
        <f>ResMes!D17</f>
        <v/>
      </c>
      <c r="E38" s="40" t="str">
        <f>ResMes!E17</f>
        <v/>
      </c>
      <c r="F38" s="40" t="str">
        <f>ResMes!F17</f>
        <v/>
      </c>
      <c r="G38" s="40" t="str">
        <f>ResMes!G17</f>
        <v/>
      </c>
      <c r="H38" s="40" t="str">
        <f>ResMes!H17</f>
        <v/>
      </c>
      <c r="I38" s="40" t="str">
        <f>ResMes!I17</f>
        <v/>
      </c>
      <c r="J38" s="40" t="str">
        <f>ResMes!J17</f>
        <v/>
      </c>
      <c r="K38" s="40" t="str">
        <f>ResMes!K17</f>
        <v/>
      </c>
      <c r="L38" s="40" t="str">
        <f>ResMes!L17</f>
        <v/>
      </c>
      <c r="M38" s="40" t="str">
        <f>ResMes!M17</f>
        <v/>
      </c>
      <c r="N38" s="40" t="str">
        <f>ResMes!N17</f>
        <v/>
      </c>
      <c r="O38" s="40" t="str">
        <f>ResMes!O17</f>
        <v/>
      </c>
      <c r="P38" s="40" t="str">
        <f>ResMes!P17</f>
        <v/>
      </c>
      <c r="Q38" s="40" t="str">
        <f>ResMes!Q17</f>
        <v/>
      </c>
      <c r="R38" s="40" t="str">
        <f>ResMes!R17</f>
        <v/>
      </c>
      <c r="S38" s="40" t="str">
        <f>ResMes!S17</f>
        <v/>
      </c>
      <c r="T38" s="40" t="str">
        <f>ResMes!T17</f>
        <v/>
      </c>
      <c r="U38" s="40" t="str">
        <f>ResMes!U17</f>
        <v/>
      </c>
      <c r="V38" s="40" t="str">
        <f>ResMes!V17</f>
        <v/>
      </c>
      <c r="W38" s="40" t="str">
        <f>ResMes!W17</f>
        <v/>
      </c>
      <c r="X38" s="40" t="str">
        <f>ResMes!X17</f>
        <v/>
      </c>
      <c r="Y38" s="40" t="str">
        <f>ResMes!Y17</f>
        <v/>
      </c>
      <c r="Z38" s="40" t="str">
        <f>ResMes!Z17</f>
        <v/>
      </c>
      <c r="AA38" s="40" t="str">
        <f>ResMes!AA17</f>
        <v/>
      </c>
      <c r="AB38" s="40" t="str">
        <f>ResMes!AB17</f>
        <v/>
      </c>
      <c r="AC38" s="40" t="str">
        <f>ResMes!AC17</f>
        <v/>
      </c>
      <c r="AD38" s="40" t="str">
        <f>ResMes!AD17</f>
        <v/>
      </c>
      <c r="AE38" s="40" t="str">
        <f>ResMes!AE17</f>
        <v/>
      </c>
      <c r="AF38" s="40" t="str">
        <f>ResMes!AF17</f>
        <v/>
      </c>
      <c r="AG38" s="40" t="str">
        <f>ResMes!AG17</f>
        <v/>
      </c>
    </row>
    <row r="39" spans="2:33" ht="20.100000000000001" customHeight="1" x14ac:dyDescent="0.25">
      <c r="B39" s="50" t="str">
        <f>ResMes!B18</f>
        <v/>
      </c>
      <c r="C39" s="40" t="str">
        <f>ResMes!C18</f>
        <v/>
      </c>
      <c r="D39" s="40" t="str">
        <f>ResMes!D18</f>
        <v/>
      </c>
      <c r="E39" s="40" t="str">
        <f>ResMes!E18</f>
        <v/>
      </c>
      <c r="F39" s="40" t="str">
        <f>ResMes!F18</f>
        <v/>
      </c>
      <c r="G39" s="40" t="str">
        <f>ResMes!G18</f>
        <v/>
      </c>
      <c r="H39" s="40" t="str">
        <f>ResMes!H18</f>
        <v/>
      </c>
      <c r="I39" s="40" t="str">
        <f>ResMes!I18</f>
        <v/>
      </c>
      <c r="J39" s="40" t="str">
        <f>ResMes!J18</f>
        <v/>
      </c>
      <c r="K39" s="40" t="str">
        <f>ResMes!K18</f>
        <v/>
      </c>
      <c r="L39" s="40" t="str">
        <f>ResMes!L18</f>
        <v/>
      </c>
      <c r="M39" s="40" t="str">
        <f>ResMes!M18</f>
        <v/>
      </c>
      <c r="N39" s="40" t="str">
        <f>ResMes!N18</f>
        <v/>
      </c>
      <c r="O39" s="40" t="str">
        <f>ResMes!O18</f>
        <v/>
      </c>
      <c r="P39" s="40" t="str">
        <f>ResMes!P18</f>
        <v/>
      </c>
      <c r="Q39" s="40" t="str">
        <f>ResMes!Q18</f>
        <v/>
      </c>
      <c r="R39" s="40" t="str">
        <f>ResMes!R18</f>
        <v/>
      </c>
      <c r="S39" s="40" t="str">
        <f>ResMes!S18</f>
        <v/>
      </c>
      <c r="T39" s="40" t="str">
        <f>ResMes!T18</f>
        <v/>
      </c>
      <c r="U39" s="40" t="str">
        <f>ResMes!U18</f>
        <v/>
      </c>
      <c r="V39" s="40" t="str">
        <f>ResMes!V18</f>
        <v/>
      </c>
      <c r="W39" s="40" t="str">
        <f>ResMes!W18</f>
        <v/>
      </c>
      <c r="X39" s="40" t="str">
        <f>ResMes!X18</f>
        <v/>
      </c>
      <c r="Y39" s="40" t="str">
        <f>ResMes!Y18</f>
        <v/>
      </c>
      <c r="Z39" s="40" t="str">
        <f>ResMes!Z18</f>
        <v/>
      </c>
      <c r="AA39" s="40" t="str">
        <f>ResMes!AA18</f>
        <v/>
      </c>
      <c r="AB39" s="40" t="str">
        <f>ResMes!AB18</f>
        <v/>
      </c>
      <c r="AC39" s="40" t="str">
        <f>ResMes!AC18</f>
        <v/>
      </c>
      <c r="AD39" s="40" t="str">
        <f>ResMes!AD18</f>
        <v/>
      </c>
      <c r="AE39" s="40" t="str">
        <f>ResMes!AE18</f>
        <v/>
      </c>
      <c r="AF39" s="40" t="str">
        <f>ResMes!AF18</f>
        <v/>
      </c>
      <c r="AG39" s="40" t="str">
        <f>ResMes!AG18</f>
        <v/>
      </c>
    </row>
    <row r="40" spans="2:33" ht="20.100000000000001" customHeight="1" x14ac:dyDescent="0.25">
      <c r="B40" s="50" t="str">
        <f>ResMes!B19</f>
        <v/>
      </c>
      <c r="C40" s="40" t="str">
        <f>ResMes!C19</f>
        <v/>
      </c>
      <c r="D40" s="40" t="str">
        <f>ResMes!D19</f>
        <v/>
      </c>
      <c r="E40" s="40" t="str">
        <f>ResMes!E19</f>
        <v/>
      </c>
      <c r="F40" s="40" t="str">
        <f>ResMes!F19</f>
        <v/>
      </c>
      <c r="G40" s="40" t="str">
        <f>ResMes!G19</f>
        <v/>
      </c>
      <c r="H40" s="40" t="str">
        <f>ResMes!H19</f>
        <v/>
      </c>
      <c r="I40" s="40" t="str">
        <f>ResMes!I19</f>
        <v/>
      </c>
      <c r="J40" s="40" t="str">
        <f>ResMes!J19</f>
        <v/>
      </c>
      <c r="K40" s="40" t="str">
        <f>ResMes!K19</f>
        <v/>
      </c>
      <c r="L40" s="40" t="str">
        <f>ResMes!L19</f>
        <v/>
      </c>
      <c r="M40" s="40" t="str">
        <f>ResMes!M19</f>
        <v/>
      </c>
      <c r="N40" s="40" t="str">
        <f>ResMes!N19</f>
        <v/>
      </c>
      <c r="O40" s="40" t="str">
        <f>ResMes!O19</f>
        <v/>
      </c>
      <c r="P40" s="40" t="str">
        <f>ResMes!P19</f>
        <v/>
      </c>
      <c r="Q40" s="40" t="str">
        <f>ResMes!Q19</f>
        <v/>
      </c>
      <c r="R40" s="40" t="str">
        <f>ResMes!R19</f>
        <v/>
      </c>
      <c r="S40" s="40" t="str">
        <f>ResMes!S19</f>
        <v/>
      </c>
      <c r="T40" s="40" t="str">
        <f>ResMes!T19</f>
        <v/>
      </c>
      <c r="U40" s="40" t="str">
        <f>ResMes!U19</f>
        <v/>
      </c>
      <c r="V40" s="40" t="str">
        <f>ResMes!V19</f>
        <v/>
      </c>
      <c r="W40" s="40" t="str">
        <f>ResMes!W19</f>
        <v/>
      </c>
      <c r="X40" s="40" t="str">
        <f>ResMes!X19</f>
        <v/>
      </c>
      <c r="Y40" s="40" t="str">
        <f>ResMes!Y19</f>
        <v/>
      </c>
      <c r="Z40" s="40" t="str">
        <f>ResMes!Z19</f>
        <v/>
      </c>
      <c r="AA40" s="40" t="str">
        <f>ResMes!AA19</f>
        <v/>
      </c>
      <c r="AB40" s="40" t="str">
        <f>ResMes!AB19</f>
        <v/>
      </c>
      <c r="AC40" s="40" t="str">
        <f>ResMes!AC19</f>
        <v/>
      </c>
      <c r="AD40" s="40" t="str">
        <f>ResMes!AD19</f>
        <v/>
      </c>
      <c r="AE40" s="40" t="str">
        <f>ResMes!AE19</f>
        <v/>
      </c>
      <c r="AF40" s="40" t="str">
        <f>ResMes!AF19</f>
        <v/>
      </c>
      <c r="AG40" s="40" t="str">
        <f>ResMes!AG19</f>
        <v/>
      </c>
    </row>
    <row r="41" spans="2:33" ht="20.100000000000001" customHeight="1" x14ac:dyDescent="0.25">
      <c r="B41" s="50" t="str">
        <f>ResMes!B20</f>
        <v/>
      </c>
      <c r="C41" s="40" t="str">
        <f>ResMes!C20</f>
        <v/>
      </c>
      <c r="D41" s="40" t="str">
        <f>ResMes!D20</f>
        <v/>
      </c>
      <c r="E41" s="40" t="str">
        <f>ResMes!E20</f>
        <v/>
      </c>
      <c r="F41" s="40" t="str">
        <f>ResMes!F20</f>
        <v/>
      </c>
      <c r="G41" s="40" t="str">
        <f>ResMes!G20</f>
        <v/>
      </c>
      <c r="H41" s="40" t="str">
        <f>ResMes!H20</f>
        <v/>
      </c>
      <c r="I41" s="40" t="str">
        <f>ResMes!I20</f>
        <v/>
      </c>
      <c r="J41" s="40" t="str">
        <f>ResMes!J20</f>
        <v/>
      </c>
      <c r="K41" s="40" t="str">
        <f>ResMes!K20</f>
        <v/>
      </c>
      <c r="L41" s="40" t="str">
        <f>ResMes!L20</f>
        <v/>
      </c>
      <c r="M41" s="40" t="str">
        <f>ResMes!M20</f>
        <v/>
      </c>
      <c r="N41" s="40" t="str">
        <f>ResMes!N20</f>
        <v/>
      </c>
      <c r="O41" s="40" t="str">
        <f>ResMes!O20</f>
        <v/>
      </c>
      <c r="P41" s="40" t="str">
        <f>ResMes!P20</f>
        <v/>
      </c>
      <c r="Q41" s="40" t="str">
        <f>ResMes!Q20</f>
        <v/>
      </c>
      <c r="R41" s="40" t="str">
        <f>ResMes!R20</f>
        <v/>
      </c>
      <c r="S41" s="40" t="str">
        <f>ResMes!S20</f>
        <v/>
      </c>
      <c r="T41" s="40" t="str">
        <f>ResMes!T20</f>
        <v/>
      </c>
      <c r="U41" s="40" t="str">
        <f>ResMes!U20</f>
        <v/>
      </c>
      <c r="V41" s="40" t="str">
        <f>ResMes!V20</f>
        <v/>
      </c>
      <c r="W41" s="40" t="str">
        <f>ResMes!W20</f>
        <v/>
      </c>
      <c r="X41" s="40" t="str">
        <f>ResMes!X20</f>
        <v/>
      </c>
      <c r="Y41" s="40" t="str">
        <f>ResMes!Y20</f>
        <v/>
      </c>
      <c r="Z41" s="40" t="str">
        <f>ResMes!Z20</f>
        <v/>
      </c>
      <c r="AA41" s="40" t="str">
        <f>ResMes!AA20</f>
        <v/>
      </c>
      <c r="AB41" s="40" t="str">
        <f>ResMes!AB20</f>
        <v/>
      </c>
      <c r="AC41" s="40" t="str">
        <f>ResMes!AC20</f>
        <v/>
      </c>
      <c r="AD41" s="40" t="str">
        <f>ResMes!AD20</f>
        <v/>
      </c>
      <c r="AE41" s="40" t="str">
        <f>ResMes!AE20</f>
        <v/>
      </c>
      <c r="AF41" s="40" t="str">
        <f>ResMes!AF20</f>
        <v/>
      </c>
      <c r="AG41" s="40" t="str">
        <f>ResMes!AG20</f>
        <v/>
      </c>
    </row>
    <row r="42" spans="2:33" ht="20.100000000000001" customHeight="1" x14ac:dyDescent="0.25">
      <c r="B42" s="50" t="str">
        <f>ResMes!B21</f>
        <v/>
      </c>
      <c r="C42" s="40" t="str">
        <f>ResMes!C21</f>
        <v/>
      </c>
      <c r="D42" s="40" t="str">
        <f>ResMes!D21</f>
        <v/>
      </c>
      <c r="E42" s="40" t="str">
        <f>ResMes!E21</f>
        <v/>
      </c>
      <c r="F42" s="40" t="str">
        <f>ResMes!F21</f>
        <v/>
      </c>
      <c r="G42" s="40" t="str">
        <f>ResMes!G21</f>
        <v/>
      </c>
      <c r="H42" s="40" t="str">
        <f>ResMes!H21</f>
        <v/>
      </c>
      <c r="I42" s="40" t="str">
        <f>ResMes!I21</f>
        <v/>
      </c>
      <c r="J42" s="40" t="str">
        <f>ResMes!J21</f>
        <v/>
      </c>
      <c r="K42" s="40" t="str">
        <f>ResMes!K21</f>
        <v/>
      </c>
      <c r="L42" s="40" t="str">
        <f>ResMes!L21</f>
        <v/>
      </c>
      <c r="M42" s="40" t="str">
        <f>ResMes!M21</f>
        <v/>
      </c>
      <c r="N42" s="40" t="str">
        <f>ResMes!N21</f>
        <v/>
      </c>
      <c r="O42" s="40" t="str">
        <f>ResMes!O21</f>
        <v/>
      </c>
      <c r="P42" s="40" t="str">
        <f>ResMes!P21</f>
        <v/>
      </c>
      <c r="Q42" s="40" t="str">
        <f>ResMes!Q21</f>
        <v/>
      </c>
      <c r="R42" s="40" t="str">
        <f>ResMes!R21</f>
        <v/>
      </c>
      <c r="S42" s="40" t="str">
        <f>ResMes!S21</f>
        <v/>
      </c>
      <c r="T42" s="40" t="str">
        <f>ResMes!T21</f>
        <v/>
      </c>
      <c r="U42" s="40" t="str">
        <f>ResMes!U21</f>
        <v/>
      </c>
      <c r="V42" s="40" t="str">
        <f>ResMes!V21</f>
        <v/>
      </c>
      <c r="W42" s="40" t="str">
        <f>ResMes!W21</f>
        <v/>
      </c>
      <c r="X42" s="40" t="str">
        <f>ResMes!X21</f>
        <v/>
      </c>
      <c r="Y42" s="40" t="str">
        <f>ResMes!Y21</f>
        <v/>
      </c>
      <c r="Z42" s="40" t="str">
        <f>ResMes!Z21</f>
        <v/>
      </c>
      <c r="AA42" s="40" t="str">
        <f>ResMes!AA21</f>
        <v/>
      </c>
      <c r="AB42" s="40" t="str">
        <f>ResMes!AB21</f>
        <v/>
      </c>
      <c r="AC42" s="40" t="str">
        <f>ResMes!AC21</f>
        <v/>
      </c>
      <c r="AD42" s="40" t="str">
        <f>ResMes!AD21</f>
        <v/>
      </c>
      <c r="AE42" s="40" t="str">
        <f>ResMes!AE21</f>
        <v/>
      </c>
      <c r="AF42" s="40" t="str">
        <f>ResMes!AF21</f>
        <v/>
      </c>
      <c r="AG42" s="40" t="str">
        <f>ResMes!AG21</f>
        <v/>
      </c>
    </row>
    <row r="43" spans="2:33" ht="20.100000000000001" customHeight="1" x14ac:dyDescent="0.25">
      <c r="B43" s="50" t="str">
        <f>ResMes!B22</f>
        <v/>
      </c>
      <c r="C43" s="40" t="str">
        <f>ResMes!C22</f>
        <v/>
      </c>
      <c r="D43" s="40" t="str">
        <f>ResMes!D22</f>
        <v/>
      </c>
      <c r="E43" s="40" t="str">
        <f>ResMes!E22</f>
        <v/>
      </c>
      <c r="F43" s="40" t="str">
        <f>ResMes!F22</f>
        <v/>
      </c>
      <c r="G43" s="40" t="str">
        <f>ResMes!G22</f>
        <v/>
      </c>
      <c r="H43" s="40" t="str">
        <f>ResMes!H22</f>
        <v/>
      </c>
      <c r="I43" s="40" t="str">
        <f>ResMes!I22</f>
        <v/>
      </c>
      <c r="J43" s="40" t="str">
        <f>ResMes!J22</f>
        <v/>
      </c>
      <c r="K43" s="40" t="str">
        <f>ResMes!K22</f>
        <v/>
      </c>
      <c r="L43" s="40" t="str">
        <f>ResMes!L22</f>
        <v/>
      </c>
      <c r="M43" s="40" t="str">
        <f>ResMes!M22</f>
        <v/>
      </c>
      <c r="N43" s="40" t="str">
        <f>ResMes!N22</f>
        <v/>
      </c>
      <c r="O43" s="40" t="str">
        <f>ResMes!O22</f>
        <v/>
      </c>
      <c r="P43" s="40" t="str">
        <f>ResMes!P22</f>
        <v/>
      </c>
      <c r="Q43" s="40" t="str">
        <f>ResMes!Q22</f>
        <v/>
      </c>
      <c r="R43" s="40" t="str">
        <f>ResMes!R22</f>
        <v/>
      </c>
      <c r="S43" s="40" t="str">
        <f>ResMes!S22</f>
        <v/>
      </c>
      <c r="T43" s="40" t="str">
        <f>ResMes!T22</f>
        <v/>
      </c>
      <c r="U43" s="40" t="str">
        <f>ResMes!U22</f>
        <v/>
      </c>
      <c r="V43" s="40" t="str">
        <f>ResMes!V22</f>
        <v/>
      </c>
      <c r="W43" s="40" t="str">
        <f>ResMes!W22</f>
        <v/>
      </c>
      <c r="X43" s="40" t="str">
        <f>ResMes!X22</f>
        <v/>
      </c>
      <c r="Y43" s="40" t="str">
        <f>ResMes!Y22</f>
        <v/>
      </c>
      <c r="Z43" s="40" t="str">
        <f>ResMes!Z22</f>
        <v/>
      </c>
      <c r="AA43" s="40" t="str">
        <f>ResMes!AA22</f>
        <v/>
      </c>
      <c r="AB43" s="40" t="str">
        <f>ResMes!AB22</f>
        <v/>
      </c>
      <c r="AC43" s="40" t="str">
        <f>ResMes!AC22</f>
        <v/>
      </c>
      <c r="AD43" s="40" t="str">
        <f>ResMes!AD22</f>
        <v/>
      </c>
      <c r="AE43" s="40" t="str">
        <f>ResMes!AE22</f>
        <v/>
      </c>
      <c r="AF43" s="40" t="str">
        <f>ResMes!AF22</f>
        <v/>
      </c>
      <c r="AG43" s="40" t="str">
        <f>ResMes!AG22</f>
        <v/>
      </c>
    </row>
    <row r="44" spans="2:33" ht="20.100000000000001" customHeight="1" x14ac:dyDescent="0.25">
      <c r="B44" s="50" t="str">
        <f>ResMes!B23</f>
        <v/>
      </c>
      <c r="C44" s="40" t="str">
        <f>ResMes!C23</f>
        <v/>
      </c>
      <c r="D44" s="40" t="str">
        <f>ResMes!D23</f>
        <v/>
      </c>
      <c r="E44" s="40" t="str">
        <f>ResMes!E23</f>
        <v/>
      </c>
      <c r="F44" s="40" t="str">
        <f>ResMes!F23</f>
        <v/>
      </c>
      <c r="G44" s="40" t="str">
        <f>ResMes!G23</f>
        <v/>
      </c>
      <c r="H44" s="40" t="str">
        <f>ResMes!H23</f>
        <v/>
      </c>
      <c r="I44" s="40" t="str">
        <f>ResMes!I23</f>
        <v/>
      </c>
      <c r="J44" s="40" t="str">
        <f>ResMes!J23</f>
        <v/>
      </c>
      <c r="K44" s="40" t="str">
        <f>ResMes!K23</f>
        <v/>
      </c>
      <c r="L44" s="40" t="str">
        <f>ResMes!L23</f>
        <v/>
      </c>
      <c r="M44" s="40" t="str">
        <f>ResMes!M23</f>
        <v/>
      </c>
      <c r="N44" s="40" t="str">
        <f>ResMes!N23</f>
        <v/>
      </c>
      <c r="O44" s="40" t="str">
        <f>ResMes!O23</f>
        <v/>
      </c>
      <c r="P44" s="40" t="str">
        <f>ResMes!P23</f>
        <v/>
      </c>
      <c r="Q44" s="40" t="str">
        <f>ResMes!Q23</f>
        <v/>
      </c>
      <c r="R44" s="40" t="str">
        <f>ResMes!R23</f>
        <v/>
      </c>
      <c r="S44" s="40" t="str">
        <f>ResMes!S23</f>
        <v/>
      </c>
      <c r="T44" s="40" t="str">
        <f>ResMes!T23</f>
        <v/>
      </c>
      <c r="U44" s="40" t="str">
        <f>ResMes!U23</f>
        <v/>
      </c>
      <c r="V44" s="40" t="str">
        <f>ResMes!V23</f>
        <v/>
      </c>
      <c r="W44" s="40" t="str">
        <f>ResMes!W23</f>
        <v/>
      </c>
      <c r="X44" s="40" t="str">
        <f>ResMes!X23</f>
        <v/>
      </c>
      <c r="Y44" s="40" t="str">
        <f>ResMes!Y23</f>
        <v/>
      </c>
      <c r="Z44" s="40" t="str">
        <f>ResMes!Z23</f>
        <v/>
      </c>
      <c r="AA44" s="40" t="str">
        <f>ResMes!AA23</f>
        <v/>
      </c>
      <c r="AB44" s="40" t="str">
        <f>ResMes!AB23</f>
        <v/>
      </c>
      <c r="AC44" s="40" t="str">
        <f>ResMes!AC23</f>
        <v/>
      </c>
      <c r="AD44" s="40" t="str">
        <f>ResMes!AD23</f>
        <v/>
      </c>
      <c r="AE44" s="40" t="str">
        <f>ResMes!AE23</f>
        <v/>
      </c>
      <c r="AF44" s="40" t="str">
        <f>ResMes!AF23</f>
        <v/>
      </c>
      <c r="AG44" s="40" t="str">
        <f>ResMes!AG23</f>
        <v/>
      </c>
    </row>
    <row r="45" spans="2:33" ht="20.100000000000001" customHeight="1" x14ac:dyDescent="0.25">
      <c r="B45" s="50" t="str">
        <f>ResMes!B24</f>
        <v/>
      </c>
      <c r="C45" s="40" t="str">
        <f>ResMes!C24</f>
        <v/>
      </c>
      <c r="D45" s="40" t="str">
        <f>ResMes!D24</f>
        <v/>
      </c>
      <c r="E45" s="40" t="str">
        <f>ResMes!E24</f>
        <v/>
      </c>
      <c r="F45" s="40" t="str">
        <f>ResMes!F24</f>
        <v/>
      </c>
      <c r="G45" s="40" t="str">
        <f>ResMes!G24</f>
        <v/>
      </c>
      <c r="H45" s="40" t="str">
        <f>ResMes!H24</f>
        <v/>
      </c>
      <c r="I45" s="40" t="str">
        <f>ResMes!I24</f>
        <v/>
      </c>
      <c r="J45" s="40" t="str">
        <f>ResMes!J24</f>
        <v/>
      </c>
      <c r="K45" s="40" t="str">
        <f>ResMes!K24</f>
        <v/>
      </c>
      <c r="L45" s="40" t="str">
        <f>ResMes!L24</f>
        <v/>
      </c>
      <c r="M45" s="40" t="str">
        <f>ResMes!M24</f>
        <v/>
      </c>
      <c r="N45" s="40" t="str">
        <f>ResMes!N24</f>
        <v/>
      </c>
      <c r="O45" s="40" t="str">
        <f>ResMes!O24</f>
        <v/>
      </c>
      <c r="P45" s="40" t="str">
        <f>ResMes!P24</f>
        <v/>
      </c>
      <c r="Q45" s="40" t="str">
        <f>ResMes!Q24</f>
        <v/>
      </c>
      <c r="R45" s="40" t="str">
        <f>ResMes!R24</f>
        <v/>
      </c>
      <c r="S45" s="40" t="str">
        <f>ResMes!S24</f>
        <v/>
      </c>
      <c r="T45" s="40" t="str">
        <f>ResMes!T24</f>
        <v/>
      </c>
      <c r="U45" s="40" t="str">
        <f>ResMes!U24</f>
        <v/>
      </c>
      <c r="V45" s="40" t="str">
        <f>ResMes!V24</f>
        <v/>
      </c>
      <c r="W45" s="40" t="str">
        <f>ResMes!W24</f>
        <v/>
      </c>
      <c r="X45" s="40" t="str">
        <f>ResMes!X24</f>
        <v/>
      </c>
      <c r="Y45" s="40" t="str">
        <f>ResMes!Y24</f>
        <v/>
      </c>
      <c r="Z45" s="40" t="str">
        <f>ResMes!Z24</f>
        <v/>
      </c>
      <c r="AA45" s="40" t="str">
        <f>ResMes!AA24</f>
        <v/>
      </c>
      <c r="AB45" s="40" t="str">
        <f>ResMes!AB24</f>
        <v/>
      </c>
      <c r="AC45" s="40" t="str">
        <f>ResMes!AC24</f>
        <v/>
      </c>
      <c r="AD45" s="40" t="str">
        <f>ResMes!AD24</f>
        <v/>
      </c>
      <c r="AE45" s="40" t="str">
        <f>ResMes!AE24</f>
        <v/>
      </c>
      <c r="AF45" s="40" t="str">
        <f>ResMes!AF24</f>
        <v/>
      </c>
      <c r="AG45" s="40" t="str">
        <f>ResMes!AG24</f>
        <v/>
      </c>
    </row>
    <row r="46" spans="2:33" ht="20.100000000000001" customHeight="1" x14ac:dyDescent="0.25">
      <c r="B46" s="50" t="str">
        <f>ResMes!B25</f>
        <v/>
      </c>
      <c r="C46" s="40" t="str">
        <f>ResMes!C25</f>
        <v/>
      </c>
      <c r="D46" s="40" t="str">
        <f>ResMes!D25</f>
        <v/>
      </c>
      <c r="E46" s="40" t="str">
        <f>ResMes!E25</f>
        <v/>
      </c>
      <c r="F46" s="40" t="str">
        <f>ResMes!F25</f>
        <v/>
      </c>
      <c r="G46" s="40" t="str">
        <f>ResMes!G25</f>
        <v/>
      </c>
      <c r="H46" s="40" t="str">
        <f>ResMes!H25</f>
        <v/>
      </c>
      <c r="I46" s="40" t="str">
        <f>ResMes!I25</f>
        <v/>
      </c>
      <c r="J46" s="40" t="str">
        <f>ResMes!J25</f>
        <v/>
      </c>
      <c r="K46" s="40" t="str">
        <f>ResMes!K25</f>
        <v/>
      </c>
      <c r="L46" s="40" t="str">
        <f>ResMes!L25</f>
        <v/>
      </c>
      <c r="M46" s="40" t="str">
        <f>ResMes!M25</f>
        <v/>
      </c>
      <c r="N46" s="40" t="str">
        <f>ResMes!N25</f>
        <v/>
      </c>
      <c r="O46" s="40" t="str">
        <f>ResMes!O25</f>
        <v/>
      </c>
      <c r="P46" s="40" t="str">
        <f>ResMes!P25</f>
        <v/>
      </c>
      <c r="Q46" s="40" t="str">
        <f>ResMes!Q25</f>
        <v/>
      </c>
      <c r="R46" s="40" t="str">
        <f>ResMes!R25</f>
        <v/>
      </c>
      <c r="S46" s="40" t="str">
        <f>ResMes!S25</f>
        <v/>
      </c>
      <c r="T46" s="40" t="str">
        <f>ResMes!T25</f>
        <v/>
      </c>
      <c r="U46" s="40" t="str">
        <f>ResMes!U25</f>
        <v/>
      </c>
      <c r="V46" s="40" t="str">
        <f>ResMes!V25</f>
        <v/>
      </c>
      <c r="W46" s="40" t="str">
        <f>ResMes!W25</f>
        <v/>
      </c>
      <c r="X46" s="40" t="str">
        <f>ResMes!X25</f>
        <v/>
      </c>
      <c r="Y46" s="40" t="str">
        <f>ResMes!Y25</f>
        <v/>
      </c>
      <c r="Z46" s="40" t="str">
        <f>ResMes!Z25</f>
        <v/>
      </c>
      <c r="AA46" s="40" t="str">
        <f>ResMes!AA25</f>
        <v/>
      </c>
      <c r="AB46" s="40" t="str">
        <f>ResMes!AB25</f>
        <v/>
      </c>
      <c r="AC46" s="40" t="str">
        <f>ResMes!AC25</f>
        <v/>
      </c>
      <c r="AD46" s="40" t="str">
        <f>ResMes!AD25</f>
        <v/>
      </c>
      <c r="AE46" s="40" t="str">
        <f>ResMes!AE25</f>
        <v/>
      </c>
      <c r="AF46" s="40" t="str">
        <f>ResMes!AF25</f>
        <v/>
      </c>
      <c r="AG46" s="40" t="str">
        <f>ResMes!AG25</f>
        <v/>
      </c>
    </row>
    <row r="67" spans="2:33" ht="18.75" x14ac:dyDescent="0.3">
      <c r="B67" s="44" t="str">
        <f>ResMes!B27</f>
        <v>Os 15 funcionário com mais horas de atraso em Maio de 2023</v>
      </c>
    </row>
    <row r="68" spans="2:33" ht="20.100000000000001" customHeight="1" x14ac:dyDescent="0.25">
      <c r="B68" s="32" t="str">
        <f>ResMes!B28</f>
        <v>Funcionários</v>
      </c>
      <c r="C68" s="33">
        <f>ResMes!C28</f>
        <v>1</v>
      </c>
      <c r="D68" s="33">
        <f>ResMes!D28</f>
        <v>2</v>
      </c>
      <c r="E68" s="33">
        <f>ResMes!E28</f>
        <v>3</v>
      </c>
      <c r="F68" s="33">
        <f>ResMes!F28</f>
        <v>4</v>
      </c>
      <c r="G68" s="33">
        <f>ResMes!G28</f>
        <v>5</v>
      </c>
      <c r="H68" s="33">
        <f>ResMes!H28</f>
        <v>6</v>
      </c>
      <c r="I68" s="33">
        <f>ResMes!I28</f>
        <v>7</v>
      </c>
      <c r="J68" s="33">
        <f>ResMes!J28</f>
        <v>8</v>
      </c>
      <c r="K68" s="33">
        <f>ResMes!K28</f>
        <v>9</v>
      </c>
      <c r="L68" s="33">
        <f>ResMes!L28</f>
        <v>10</v>
      </c>
      <c r="M68" s="33">
        <f>ResMes!M28</f>
        <v>11</v>
      </c>
      <c r="N68" s="33">
        <f>ResMes!N28</f>
        <v>12</v>
      </c>
      <c r="O68" s="33">
        <f>ResMes!O28</f>
        <v>13</v>
      </c>
      <c r="P68" s="33">
        <f>ResMes!P28</f>
        <v>14</v>
      </c>
      <c r="Q68" s="33">
        <f>ResMes!Q28</f>
        <v>15</v>
      </c>
      <c r="R68" s="33">
        <f>ResMes!R28</f>
        <v>16</v>
      </c>
      <c r="S68" s="33">
        <f>ResMes!S28</f>
        <v>17</v>
      </c>
      <c r="T68" s="33">
        <f>ResMes!T28</f>
        <v>18</v>
      </c>
      <c r="U68" s="33">
        <f>ResMes!U28</f>
        <v>19</v>
      </c>
      <c r="V68" s="33">
        <f>ResMes!V28</f>
        <v>20</v>
      </c>
      <c r="W68" s="33">
        <f>ResMes!W28</f>
        <v>21</v>
      </c>
      <c r="X68" s="33">
        <f>ResMes!X28</f>
        <v>22</v>
      </c>
      <c r="Y68" s="33">
        <f>ResMes!Y28</f>
        <v>23</v>
      </c>
      <c r="Z68" s="33">
        <f>ResMes!Z28</f>
        <v>24</v>
      </c>
      <c r="AA68" s="33">
        <f>ResMes!AA28</f>
        <v>25</v>
      </c>
      <c r="AB68" s="33">
        <f>ResMes!AB28</f>
        <v>26</v>
      </c>
      <c r="AC68" s="33">
        <f>ResMes!AC28</f>
        <v>27</v>
      </c>
      <c r="AD68" s="33">
        <f>ResMes!AD28</f>
        <v>28</v>
      </c>
      <c r="AE68" s="33">
        <f>ResMes!AE28</f>
        <v>29</v>
      </c>
      <c r="AF68" s="33">
        <f>ResMes!AF28</f>
        <v>30</v>
      </c>
      <c r="AG68" s="33">
        <f>ResMes!AG28</f>
        <v>31</v>
      </c>
    </row>
    <row r="69" spans="2:33" ht="20.100000000000001" customHeight="1" x14ac:dyDescent="0.25">
      <c r="B69" s="50" t="str">
        <f>ResMes!B29</f>
        <v>Bertrano de Tal</v>
      </c>
      <c r="C69" s="40">
        <f>ResMes!C29</f>
        <v>0</v>
      </c>
      <c r="D69" s="40">
        <f>ResMes!D29</f>
        <v>0</v>
      </c>
      <c r="E69" s="40">
        <f>ResMes!E29</f>
        <v>0</v>
      </c>
      <c r="F69" s="40">
        <f>ResMes!F29</f>
        <v>0</v>
      </c>
      <c r="G69" s="40">
        <f>ResMes!G29</f>
        <v>0</v>
      </c>
      <c r="H69" s="40">
        <f>ResMes!H29</f>
        <v>0</v>
      </c>
      <c r="I69" s="40">
        <f>ResMes!I29</f>
        <v>0</v>
      </c>
      <c r="J69" s="40">
        <f>ResMes!J29</f>
        <v>0</v>
      </c>
      <c r="K69" s="40">
        <f>ResMes!K29</f>
        <v>0</v>
      </c>
      <c r="L69" s="40">
        <f>ResMes!L29</f>
        <v>0</v>
      </c>
      <c r="M69" s="40">
        <f>ResMes!M29</f>
        <v>0</v>
      </c>
      <c r="N69" s="40">
        <f>ResMes!N29</f>
        <v>0</v>
      </c>
      <c r="O69" s="40">
        <f>ResMes!O29</f>
        <v>0</v>
      </c>
      <c r="P69" s="40">
        <f>ResMes!P29</f>
        <v>0</v>
      </c>
      <c r="Q69" s="40">
        <f>ResMes!Q29</f>
        <v>0</v>
      </c>
      <c r="R69" s="40">
        <f>ResMes!R29</f>
        <v>0</v>
      </c>
      <c r="S69" s="40">
        <f>ResMes!S29</f>
        <v>0</v>
      </c>
      <c r="T69" s="40">
        <f>ResMes!T29</f>
        <v>2.5</v>
      </c>
      <c r="U69" s="40">
        <f>ResMes!U29</f>
        <v>0</v>
      </c>
      <c r="V69" s="40">
        <f>ResMes!V29</f>
        <v>0</v>
      </c>
      <c r="W69" s="40">
        <f>ResMes!W29</f>
        <v>0</v>
      </c>
      <c r="X69" s="40">
        <f>ResMes!X29</f>
        <v>0</v>
      </c>
      <c r="Y69" s="40">
        <f>ResMes!Y29</f>
        <v>0</v>
      </c>
      <c r="Z69" s="40">
        <f>ResMes!Z29</f>
        <v>0</v>
      </c>
      <c r="AA69" s="40">
        <f>ResMes!AA29</f>
        <v>0</v>
      </c>
      <c r="AB69" s="40">
        <f>ResMes!AB29</f>
        <v>0</v>
      </c>
      <c r="AC69" s="40">
        <f>ResMes!AC29</f>
        <v>0</v>
      </c>
      <c r="AD69" s="40">
        <f>ResMes!AD29</f>
        <v>0</v>
      </c>
      <c r="AE69" s="40">
        <f>ResMes!AE29</f>
        <v>0</v>
      </c>
      <c r="AF69" s="40">
        <f>ResMes!AF29</f>
        <v>0</v>
      </c>
      <c r="AG69" s="40">
        <f>ResMes!AG29</f>
        <v>0</v>
      </c>
    </row>
    <row r="70" spans="2:33" ht="20.100000000000001" customHeight="1" x14ac:dyDescent="0.25">
      <c r="B70" s="50" t="str">
        <f>ResMes!B30</f>
        <v/>
      </c>
      <c r="C70" s="40" t="str">
        <f>ResMes!C30</f>
        <v/>
      </c>
      <c r="D70" s="40" t="str">
        <f>ResMes!D30</f>
        <v/>
      </c>
      <c r="E70" s="40" t="str">
        <f>ResMes!E30</f>
        <v/>
      </c>
      <c r="F70" s="40" t="str">
        <f>ResMes!F30</f>
        <v/>
      </c>
      <c r="G70" s="40" t="str">
        <f>ResMes!G30</f>
        <v/>
      </c>
      <c r="H70" s="40" t="str">
        <f>ResMes!H30</f>
        <v/>
      </c>
      <c r="I70" s="40" t="str">
        <f>ResMes!I30</f>
        <v/>
      </c>
      <c r="J70" s="40" t="str">
        <f>ResMes!J30</f>
        <v/>
      </c>
      <c r="K70" s="40" t="str">
        <f>ResMes!K30</f>
        <v/>
      </c>
      <c r="L70" s="40" t="str">
        <f>ResMes!L30</f>
        <v/>
      </c>
      <c r="M70" s="40" t="str">
        <f>ResMes!M30</f>
        <v/>
      </c>
      <c r="N70" s="40" t="str">
        <f>ResMes!N30</f>
        <v/>
      </c>
      <c r="O70" s="40" t="str">
        <f>ResMes!O30</f>
        <v/>
      </c>
      <c r="P70" s="40" t="str">
        <f>ResMes!P30</f>
        <v/>
      </c>
      <c r="Q70" s="40" t="str">
        <f>ResMes!Q30</f>
        <v/>
      </c>
      <c r="R70" s="40" t="str">
        <f>ResMes!R30</f>
        <v/>
      </c>
      <c r="S70" s="40" t="str">
        <f>ResMes!S30</f>
        <v/>
      </c>
      <c r="T70" s="40" t="str">
        <f>ResMes!T30</f>
        <v/>
      </c>
      <c r="U70" s="40" t="str">
        <f>ResMes!U30</f>
        <v/>
      </c>
      <c r="V70" s="40" t="str">
        <f>ResMes!V30</f>
        <v/>
      </c>
      <c r="W70" s="40" t="str">
        <f>ResMes!W30</f>
        <v/>
      </c>
      <c r="X70" s="40" t="str">
        <f>ResMes!X30</f>
        <v/>
      </c>
      <c r="Y70" s="40" t="str">
        <f>ResMes!Y30</f>
        <v/>
      </c>
      <c r="Z70" s="40" t="str">
        <f>ResMes!Z30</f>
        <v/>
      </c>
      <c r="AA70" s="40" t="str">
        <f>ResMes!AA30</f>
        <v/>
      </c>
      <c r="AB70" s="40" t="str">
        <f>ResMes!AB30</f>
        <v/>
      </c>
      <c r="AC70" s="40" t="str">
        <f>ResMes!AC30</f>
        <v/>
      </c>
      <c r="AD70" s="40" t="str">
        <f>ResMes!AD30</f>
        <v/>
      </c>
      <c r="AE70" s="40" t="str">
        <f>ResMes!AE30</f>
        <v/>
      </c>
      <c r="AF70" s="40" t="str">
        <f>ResMes!AF30</f>
        <v/>
      </c>
      <c r="AG70" s="40" t="str">
        <f>ResMes!AG30</f>
        <v/>
      </c>
    </row>
    <row r="71" spans="2:33" ht="20.100000000000001" customHeight="1" x14ac:dyDescent="0.25">
      <c r="B71" s="50" t="str">
        <f>ResMes!B31</f>
        <v/>
      </c>
      <c r="C71" s="40" t="str">
        <f>ResMes!C31</f>
        <v/>
      </c>
      <c r="D71" s="40" t="str">
        <f>ResMes!D31</f>
        <v/>
      </c>
      <c r="E71" s="40" t="str">
        <f>ResMes!E31</f>
        <v/>
      </c>
      <c r="F71" s="40" t="str">
        <f>ResMes!F31</f>
        <v/>
      </c>
      <c r="G71" s="40" t="str">
        <f>ResMes!G31</f>
        <v/>
      </c>
      <c r="H71" s="40" t="str">
        <f>ResMes!H31</f>
        <v/>
      </c>
      <c r="I71" s="40" t="str">
        <f>ResMes!I31</f>
        <v/>
      </c>
      <c r="J71" s="40" t="str">
        <f>ResMes!J31</f>
        <v/>
      </c>
      <c r="K71" s="40" t="str">
        <f>ResMes!K31</f>
        <v/>
      </c>
      <c r="L71" s="40" t="str">
        <f>ResMes!L31</f>
        <v/>
      </c>
      <c r="M71" s="40" t="str">
        <f>ResMes!M31</f>
        <v/>
      </c>
      <c r="N71" s="40" t="str">
        <f>ResMes!N31</f>
        <v/>
      </c>
      <c r="O71" s="40" t="str">
        <f>ResMes!O31</f>
        <v/>
      </c>
      <c r="P71" s="40" t="str">
        <f>ResMes!P31</f>
        <v/>
      </c>
      <c r="Q71" s="40" t="str">
        <f>ResMes!Q31</f>
        <v/>
      </c>
      <c r="R71" s="40" t="str">
        <f>ResMes!R31</f>
        <v/>
      </c>
      <c r="S71" s="40" t="str">
        <f>ResMes!S31</f>
        <v/>
      </c>
      <c r="T71" s="40" t="str">
        <f>ResMes!T31</f>
        <v/>
      </c>
      <c r="U71" s="40" t="str">
        <f>ResMes!U31</f>
        <v/>
      </c>
      <c r="V71" s="40" t="str">
        <f>ResMes!V31</f>
        <v/>
      </c>
      <c r="W71" s="40" t="str">
        <f>ResMes!W31</f>
        <v/>
      </c>
      <c r="X71" s="40" t="str">
        <f>ResMes!X31</f>
        <v/>
      </c>
      <c r="Y71" s="40" t="str">
        <f>ResMes!Y31</f>
        <v/>
      </c>
      <c r="Z71" s="40" t="str">
        <f>ResMes!Z31</f>
        <v/>
      </c>
      <c r="AA71" s="40" t="str">
        <f>ResMes!AA31</f>
        <v/>
      </c>
      <c r="AB71" s="40" t="str">
        <f>ResMes!AB31</f>
        <v/>
      </c>
      <c r="AC71" s="40" t="str">
        <f>ResMes!AC31</f>
        <v/>
      </c>
      <c r="AD71" s="40" t="str">
        <f>ResMes!AD31</f>
        <v/>
      </c>
      <c r="AE71" s="40" t="str">
        <f>ResMes!AE31</f>
        <v/>
      </c>
      <c r="AF71" s="40" t="str">
        <f>ResMes!AF31</f>
        <v/>
      </c>
      <c r="AG71" s="40" t="str">
        <f>ResMes!AG31</f>
        <v/>
      </c>
    </row>
    <row r="72" spans="2:33" ht="20.100000000000001" customHeight="1" x14ac:dyDescent="0.25">
      <c r="B72" s="50" t="str">
        <f>ResMes!B32</f>
        <v/>
      </c>
      <c r="C72" s="40" t="str">
        <f>ResMes!C32</f>
        <v/>
      </c>
      <c r="D72" s="40" t="str">
        <f>ResMes!D32</f>
        <v/>
      </c>
      <c r="E72" s="40" t="str">
        <f>ResMes!E32</f>
        <v/>
      </c>
      <c r="F72" s="40" t="str">
        <f>ResMes!F32</f>
        <v/>
      </c>
      <c r="G72" s="40" t="str">
        <f>ResMes!G32</f>
        <v/>
      </c>
      <c r="H72" s="40" t="str">
        <f>ResMes!H32</f>
        <v/>
      </c>
      <c r="I72" s="40" t="str">
        <f>ResMes!I32</f>
        <v/>
      </c>
      <c r="J72" s="40" t="str">
        <f>ResMes!J32</f>
        <v/>
      </c>
      <c r="K72" s="40" t="str">
        <f>ResMes!K32</f>
        <v/>
      </c>
      <c r="L72" s="40" t="str">
        <f>ResMes!L32</f>
        <v/>
      </c>
      <c r="M72" s="40" t="str">
        <f>ResMes!M32</f>
        <v/>
      </c>
      <c r="N72" s="40" t="str">
        <f>ResMes!N32</f>
        <v/>
      </c>
      <c r="O72" s="40" t="str">
        <f>ResMes!O32</f>
        <v/>
      </c>
      <c r="P72" s="40" t="str">
        <f>ResMes!P32</f>
        <v/>
      </c>
      <c r="Q72" s="40" t="str">
        <f>ResMes!Q32</f>
        <v/>
      </c>
      <c r="R72" s="40" t="str">
        <f>ResMes!R32</f>
        <v/>
      </c>
      <c r="S72" s="40" t="str">
        <f>ResMes!S32</f>
        <v/>
      </c>
      <c r="T72" s="40" t="str">
        <f>ResMes!T32</f>
        <v/>
      </c>
      <c r="U72" s="40" t="str">
        <f>ResMes!U32</f>
        <v/>
      </c>
      <c r="V72" s="40" t="str">
        <f>ResMes!V32</f>
        <v/>
      </c>
      <c r="W72" s="40" t="str">
        <f>ResMes!W32</f>
        <v/>
      </c>
      <c r="X72" s="40" t="str">
        <f>ResMes!X32</f>
        <v/>
      </c>
      <c r="Y72" s="40" t="str">
        <f>ResMes!Y32</f>
        <v/>
      </c>
      <c r="Z72" s="40" t="str">
        <f>ResMes!Z32</f>
        <v/>
      </c>
      <c r="AA72" s="40" t="str">
        <f>ResMes!AA32</f>
        <v/>
      </c>
      <c r="AB72" s="40" t="str">
        <f>ResMes!AB32</f>
        <v/>
      </c>
      <c r="AC72" s="40" t="str">
        <f>ResMes!AC32</f>
        <v/>
      </c>
      <c r="AD72" s="40" t="str">
        <f>ResMes!AD32</f>
        <v/>
      </c>
      <c r="AE72" s="40" t="str">
        <f>ResMes!AE32</f>
        <v/>
      </c>
      <c r="AF72" s="40" t="str">
        <f>ResMes!AF32</f>
        <v/>
      </c>
      <c r="AG72" s="40" t="str">
        <f>ResMes!AG32</f>
        <v/>
      </c>
    </row>
    <row r="73" spans="2:33" ht="20.100000000000001" customHeight="1" x14ac:dyDescent="0.25">
      <c r="B73" s="50" t="str">
        <f>ResMes!B33</f>
        <v/>
      </c>
      <c r="C73" s="40" t="str">
        <f>ResMes!C33</f>
        <v/>
      </c>
      <c r="D73" s="40" t="str">
        <f>ResMes!D33</f>
        <v/>
      </c>
      <c r="E73" s="40" t="str">
        <f>ResMes!E33</f>
        <v/>
      </c>
      <c r="F73" s="40" t="str">
        <f>ResMes!F33</f>
        <v/>
      </c>
      <c r="G73" s="40" t="str">
        <f>ResMes!G33</f>
        <v/>
      </c>
      <c r="H73" s="40" t="str">
        <f>ResMes!H33</f>
        <v/>
      </c>
      <c r="I73" s="40" t="str">
        <f>ResMes!I33</f>
        <v/>
      </c>
      <c r="J73" s="40" t="str">
        <f>ResMes!J33</f>
        <v/>
      </c>
      <c r="K73" s="40" t="str">
        <f>ResMes!K33</f>
        <v/>
      </c>
      <c r="L73" s="40" t="str">
        <f>ResMes!L33</f>
        <v/>
      </c>
      <c r="M73" s="40" t="str">
        <f>ResMes!M33</f>
        <v/>
      </c>
      <c r="N73" s="40" t="str">
        <f>ResMes!N33</f>
        <v/>
      </c>
      <c r="O73" s="40" t="str">
        <f>ResMes!O33</f>
        <v/>
      </c>
      <c r="P73" s="40" t="str">
        <f>ResMes!P33</f>
        <v/>
      </c>
      <c r="Q73" s="40" t="str">
        <f>ResMes!Q33</f>
        <v/>
      </c>
      <c r="R73" s="40" t="str">
        <f>ResMes!R33</f>
        <v/>
      </c>
      <c r="S73" s="40" t="str">
        <f>ResMes!S33</f>
        <v/>
      </c>
      <c r="T73" s="40" t="str">
        <f>ResMes!T33</f>
        <v/>
      </c>
      <c r="U73" s="40" t="str">
        <f>ResMes!U33</f>
        <v/>
      </c>
      <c r="V73" s="40" t="str">
        <f>ResMes!V33</f>
        <v/>
      </c>
      <c r="W73" s="40" t="str">
        <f>ResMes!W33</f>
        <v/>
      </c>
      <c r="X73" s="40" t="str">
        <f>ResMes!X33</f>
        <v/>
      </c>
      <c r="Y73" s="40" t="str">
        <f>ResMes!Y33</f>
        <v/>
      </c>
      <c r="Z73" s="40" t="str">
        <f>ResMes!Z33</f>
        <v/>
      </c>
      <c r="AA73" s="40" t="str">
        <f>ResMes!AA33</f>
        <v/>
      </c>
      <c r="AB73" s="40" t="str">
        <f>ResMes!AB33</f>
        <v/>
      </c>
      <c r="AC73" s="40" t="str">
        <f>ResMes!AC33</f>
        <v/>
      </c>
      <c r="AD73" s="40" t="str">
        <f>ResMes!AD33</f>
        <v/>
      </c>
      <c r="AE73" s="40" t="str">
        <f>ResMes!AE33</f>
        <v/>
      </c>
      <c r="AF73" s="40" t="str">
        <f>ResMes!AF33</f>
        <v/>
      </c>
      <c r="AG73" s="40" t="str">
        <f>ResMes!AG33</f>
        <v/>
      </c>
    </row>
    <row r="74" spans="2:33" ht="20.100000000000001" customHeight="1" x14ac:dyDescent="0.25">
      <c r="B74" s="50" t="str">
        <f>ResMes!B34</f>
        <v/>
      </c>
      <c r="C74" s="40" t="str">
        <f>ResMes!C34</f>
        <v/>
      </c>
      <c r="D74" s="40" t="str">
        <f>ResMes!D34</f>
        <v/>
      </c>
      <c r="E74" s="40" t="str">
        <f>ResMes!E34</f>
        <v/>
      </c>
      <c r="F74" s="40" t="str">
        <f>ResMes!F34</f>
        <v/>
      </c>
      <c r="G74" s="40" t="str">
        <f>ResMes!G34</f>
        <v/>
      </c>
      <c r="H74" s="40" t="str">
        <f>ResMes!H34</f>
        <v/>
      </c>
      <c r="I74" s="40" t="str">
        <f>ResMes!I34</f>
        <v/>
      </c>
      <c r="J74" s="40" t="str">
        <f>ResMes!J34</f>
        <v/>
      </c>
      <c r="K74" s="40" t="str">
        <f>ResMes!K34</f>
        <v/>
      </c>
      <c r="L74" s="40" t="str">
        <f>ResMes!L34</f>
        <v/>
      </c>
      <c r="M74" s="40" t="str">
        <f>ResMes!M34</f>
        <v/>
      </c>
      <c r="N74" s="40" t="str">
        <f>ResMes!N34</f>
        <v/>
      </c>
      <c r="O74" s="40" t="str">
        <f>ResMes!O34</f>
        <v/>
      </c>
      <c r="P74" s="40" t="str">
        <f>ResMes!P34</f>
        <v/>
      </c>
      <c r="Q74" s="40" t="str">
        <f>ResMes!Q34</f>
        <v/>
      </c>
      <c r="R74" s="40" t="str">
        <f>ResMes!R34</f>
        <v/>
      </c>
      <c r="S74" s="40" t="str">
        <f>ResMes!S34</f>
        <v/>
      </c>
      <c r="T74" s="40" t="str">
        <f>ResMes!T34</f>
        <v/>
      </c>
      <c r="U74" s="40" t="str">
        <f>ResMes!U34</f>
        <v/>
      </c>
      <c r="V74" s="40" t="str">
        <f>ResMes!V34</f>
        <v/>
      </c>
      <c r="W74" s="40" t="str">
        <f>ResMes!W34</f>
        <v/>
      </c>
      <c r="X74" s="40" t="str">
        <f>ResMes!X34</f>
        <v/>
      </c>
      <c r="Y74" s="40" t="str">
        <f>ResMes!Y34</f>
        <v/>
      </c>
      <c r="Z74" s="40" t="str">
        <f>ResMes!Z34</f>
        <v/>
      </c>
      <c r="AA74" s="40" t="str">
        <f>ResMes!AA34</f>
        <v/>
      </c>
      <c r="AB74" s="40" t="str">
        <f>ResMes!AB34</f>
        <v/>
      </c>
      <c r="AC74" s="40" t="str">
        <f>ResMes!AC34</f>
        <v/>
      </c>
      <c r="AD74" s="40" t="str">
        <f>ResMes!AD34</f>
        <v/>
      </c>
      <c r="AE74" s="40" t="str">
        <f>ResMes!AE34</f>
        <v/>
      </c>
      <c r="AF74" s="40" t="str">
        <f>ResMes!AF34</f>
        <v/>
      </c>
      <c r="AG74" s="40" t="str">
        <f>ResMes!AG34</f>
        <v/>
      </c>
    </row>
    <row r="75" spans="2:33" ht="20.100000000000001" customHeight="1" x14ac:dyDescent="0.25">
      <c r="B75" s="50" t="str">
        <f>ResMes!B35</f>
        <v/>
      </c>
      <c r="C75" s="40" t="str">
        <f>ResMes!C35</f>
        <v/>
      </c>
      <c r="D75" s="40" t="str">
        <f>ResMes!D35</f>
        <v/>
      </c>
      <c r="E75" s="40" t="str">
        <f>ResMes!E35</f>
        <v/>
      </c>
      <c r="F75" s="40" t="str">
        <f>ResMes!F35</f>
        <v/>
      </c>
      <c r="G75" s="40" t="str">
        <f>ResMes!G35</f>
        <v/>
      </c>
      <c r="H75" s="40" t="str">
        <f>ResMes!H35</f>
        <v/>
      </c>
      <c r="I75" s="40" t="str">
        <f>ResMes!I35</f>
        <v/>
      </c>
      <c r="J75" s="40" t="str">
        <f>ResMes!J35</f>
        <v/>
      </c>
      <c r="K75" s="40" t="str">
        <f>ResMes!K35</f>
        <v/>
      </c>
      <c r="L75" s="40" t="str">
        <f>ResMes!L35</f>
        <v/>
      </c>
      <c r="M75" s="40" t="str">
        <f>ResMes!M35</f>
        <v/>
      </c>
      <c r="N75" s="40" t="str">
        <f>ResMes!N35</f>
        <v/>
      </c>
      <c r="O75" s="40" t="str">
        <f>ResMes!O35</f>
        <v/>
      </c>
      <c r="P75" s="40" t="str">
        <f>ResMes!P35</f>
        <v/>
      </c>
      <c r="Q75" s="40" t="str">
        <f>ResMes!Q35</f>
        <v/>
      </c>
      <c r="R75" s="40" t="str">
        <f>ResMes!R35</f>
        <v/>
      </c>
      <c r="S75" s="40" t="str">
        <f>ResMes!S35</f>
        <v/>
      </c>
      <c r="T75" s="40" t="str">
        <f>ResMes!T35</f>
        <v/>
      </c>
      <c r="U75" s="40" t="str">
        <f>ResMes!U35</f>
        <v/>
      </c>
      <c r="V75" s="40" t="str">
        <f>ResMes!V35</f>
        <v/>
      </c>
      <c r="W75" s="40" t="str">
        <f>ResMes!W35</f>
        <v/>
      </c>
      <c r="X75" s="40" t="str">
        <f>ResMes!X35</f>
        <v/>
      </c>
      <c r="Y75" s="40" t="str">
        <f>ResMes!Y35</f>
        <v/>
      </c>
      <c r="Z75" s="40" t="str">
        <f>ResMes!Z35</f>
        <v/>
      </c>
      <c r="AA75" s="40" t="str">
        <f>ResMes!AA35</f>
        <v/>
      </c>
      <c r="AB75" s="40" t="str">
        <f>ResMes!AB35</f>
        <v/>
      </c>
      <c r="AC75" s="40" t="str">
        <f>ResMes!AC35</f>
        <v/>
      </c>
      <c r="AD75" s="40" t="str">
        <f>ResMes!AD35</f>
        <v/>
      </c>
      <c r="AE75" s="40" t="str">
        <f>ResMes!AE35</f>
        <v/>
      </c>
      <c r="AF75" s="40" t="str">
        <f>ResMes!AF35</f>
        <v/>
      </c>
      <c r="AG75" s="40" t="str">
        <f>ResMes!AG35</f>
        <v/>
      </c>
    </row>
    <row r="76" spans="2:33" ht="20.100000000000001" customHeight="1" x14ac:dyDescent="0.25">
      <c r="B76" s="50" t="str">
        <f>ResMes!B36</f>
        <v/>
      </c>
      <c r="C76" s="40" t="str">
        <f>ResMes!C36</f>
        <v/>
      </c>
      <c r="D76" s="40" t="str">
        <f>ResMes!D36</f>
        <v/>
      </c>
      <c r="E76" s="40" t="str">
        <f>ResMes!E36</f>
        <v/>
      </c>
      <c r="F76" s="40" t="str">
        <f>ResMes!F36</f>
        <v/>
      </c>
      <c r="G76" s="40" t="str">
        <f>ResMes!G36</f>
        <v/>
      </c>
      <c r="H76" s="40" t="str">
        <f>ResMes!H36</f>
        <v/>
      </c>
      <c r="I76" s="40" t="str">
        <f>ResMes!I36</f>
        <v/>
      </c>
      <c r="J76" s="40" t="str">
        <f>ResMes!J36</f>
        <v/>
      </c>
      <c r="K76" s="40" t="str">
        <f>ResMes!K36</f>
        <v/>
      </c>
      <c r="L76" s="40" t="str">
        <f>ResMes!L36</f>
        <v/>
      </c>
      <c r="M76" s="40" t="str">
        <f>ResMes!M36</f>
        <v/>
      </c>
      <c r="N76" s="40" t="str">
        <f>ResMes!N36</f>
        <v/>
      </c>
      <c r="O76" s="40" t="str">
        <f>ResMes!O36</f>
        <v/>
      </c>
      <c r="P76" s="40" t="str">
        <f>ResMes!P36</f>
        <v/>
      </c>
      <c r="Q76" s="40" t="str">
        <f>ResMes!Q36</f>
        <v/>
      </c>
      <c r="R76" s="40" t="str">
        <f>ResMes!R36</f>
        <v/>
      </c>
      <c r="S76" s="40" t="str">
        <f>ResMes!S36</f>
        <v/>
      </c>
      <c r="T76" s="40" t="str">
        <f>ResMes!T36</f>
        <v/>
      </c>
      <c r="U76" s="40" t="str">
        <f>ResMes!U36</f>
        <v/>
      </c>
      <c r="V76" s="40" t="str">
        <f>ResMes!V36</f>
        <v/>
      </c>
      <c r="W76" s="40" t="str">
        <f>ResMes!W36</f>
        <v/>
      </c>
      <c r="X76" s="40" t="str">
        <f>ResMes!X36</f>
        <v/>
      </c>
      <c r="Y76" s="40" t="str">
        <f>ResMes!Y36</f>
        <v/>
      </c>
      <c r="Z76" s="40" t="str">
        <f>ResMes!Z36</f>
        <v/>
      </c>
      <c r="AA76" s="40" t="str">
        <f>ResMes!AA36</f>
        <v/>
      </c>
      <c r="AB76" s="40" t="str">
        <f>ResMes!AB36</f>
        <v/>
      </c>
      <c r="AC76" s="40" t="str">
        <f>ResMes!AC36</f>
        <v/>
      </c>
      <c r="AD76" s="40" t="str">
        <f>ResMes!AD36</f>
        <v/>
      </c>
      <c r="AE76" s="40" t="str">
        <f>ResMes!AE36</f>
        <v/>
      </c>
      <c r="AF76" s="40" t="str">
        <f>ResMes!AF36</f>
        <v/>
      </c>
      <c r="AG76" s="40" t="str">
        <f>ResMes!AG36</f>
        <v/>
      </c>
    </row>
    <row r="77" spans="2:33" ht="20.100000000000001" customHeight="1" x14ac:dyDescent="0.25">
      <c r="B77" s="50" t="str">
        <f>ResMes!B37</f>
        <v/>
      </c>
      <c r="C77" s="40" t="str">
        <f>ResMes!C37</f>
        <v/>
      </c>
      <c r="D77" s="40" t="str">
        <f>ResMes!D37</f>
        <v/>
      </c>
      <c r="E77" s="40" t="str">
        <f>ResMes!E37</f>
        <v/>
      </c>
      <c r="F77" s="40" t="str">
        <f>ResMes!F37</f>
        <v/>
      </c>
      <c r="G77" s="40" t="str">
        <f>ResMes!G37</f>
        <v/>
      </c>
      <c r="H77" s="40" t="str">
        <f>ResMes!H37</f>
        <v/>
      </c>
      <c r="I77" s="40" t="str">
        <f>ResMes!I37</f>
        <v/>
      </c>
      <c r="J77" s="40" t="str">
        <f>ResMes!J37</f>
        <v/>
      </c>
      <c r="K77" s="40" t="str">
        <f>ResMes!K37</f>
        <v/>
      </c>
      <c r="L77" s="40" t="str">
        <f>ResMes!L37</f>
        <v/>
      </c>
      <c r="M77" s="40" t="str">
        <f>ResMes!M37</f>
        <v/>
      </c>
      <c r="N77" s="40" t="str">
        <f>ResMes!N37</f>
        <v/>
      </c>
      <c r="O77" s="40" t="str">
        <f>ResMes!O37</f>
        <v/>
      </c>
      <c r="P77" s="40" t="str">
        <f>ResMes!P37</f>
        <v/>
      </c>
      <c r="Q77" s="40" t="str">
        <f>ResMes!Q37</f>
        <v/>
      </c>
      <c r="R77" s="40" t="str">
        <f>ResMes!R37</f>
        <v/>
      </c>
      <c r="S77" s="40" t="str">
        <f>ResMes!S37</f>
        <v/>
      </c>
      <c r="T77" s="40" t="str">
        <f>ResMes!T37</f>
        <v/>
      </c>
      <c r="U77" s="40" t="str">
        <f>ResMes!U37</f>
        <v/>
      </c>
      <c r="V77" s="40" t="str">
        <f>ResMes!V37</f>
        <v/>
      </c>
      <c r="W77" s="40" t="str">
        <f>ResMes!W37</f>
        <v/>
      </c>
      <c r="X77" s="40" t="str">
        <f>ResMes!X37</f>
        <v/>
      </c>
      <c r="Y77" s="40" t="str">
        <f>ResMes!Y37</f>
        <v/>
      </c>
      <c r="Z77" s="40" t="str">
        <f>ResMes!Z37</f>
        <v/>
      </c>
      <c r="AA77" s="40" t="str">
        <f>ResMes!AA37</f>
        <v/>
      </c>
      <c r="AB77" s="40" t="str">
        <f>ResMes!AB37</f>
        <v/>
      </c>
      <c r="AC77" s="40" t="str">
        <f>ResMes!AC37</f>
        <v/>
      </c>
      <c r="AD77" s="40" t="str">
        <f>ResMes!AD37</f>
        <v/>
      </c>
      <c r="AE77" s="40" t="str">
        <f>ResMes!AE37</f>
        <v/>
      </c>
      <c r="AF77" s="40" t="str">
        <f>ResMes!AF37</f>
        <v/>
      </c>
      <c r="AG77" s="40" t="str">
        <f>ResMes!AG37</f>
        <v/>
      </c>
    </row>
    <row r="78" spans="2:33" ht="20.100000000000001" customHeight="1" x14ac:dyDescent="0.25">
      <c r="B78" s="50" t="str">
        <f>ResMes!B38</f>
        <v/>
      </c>
      <c r="C78" s="40" t="str">
        <f>ResMes!C38</f>
        <v/>
      </c>
      <c r="D78" s="40" t="str">
        <f>ResMes!D38</f>
        <v/>
      </c>
      <c r="E78" s="40" t="str">
        <f>ResMes!E38</f>
        <v/>
      </c>
      <c r="F78" s="40" t="str">
        <f>ResMes!F38</f>
        <v/>
      </c>
      <c r="G78" s="40" t="str">
        <f>ResMes!G38</f>
        <v/>
      </c>
      <c r="H78" s="40" t="str">
        <f>ResMes!H38</f>
        <v/>
      </c>
      <c r="I78" s="40" t="str">
        <f>ResMes!I38</f>
        <v/>
      </c>
      <c r="J78" s="40" t="str">
        <f>ResMes!J38</f>
        <v/>
      </c>
      <c r="K78" s="40" t="str">
        <f>ResMes!K38</f>
        <v/>
      </c>
      <c r="L78" s="40" t="str">
        <f>ResMes!L38</f>
        <v/>
      </c>
      <c r="M78" s="40" t="str">
        <f>ResMes!M38</f>
        <v/>
      </c>
      <c r="N78" s="40" t="str">
        <f>ResMes!N38</f>
        <v/>
      </c>
      <c r="O78" s="40" t="str">
        <f>ResMes!O38</f>
        <v/>
      </c>
      <c r="P78" s="40" t="str">
        <f>ResMes!P38</f>
        <v/>
      </c>
      <c r="Q78" s="40" t="str">
        <f>ResMes!Q38</f>
        <v/>
      </c>
      <c r="R78" s="40" t="str">
        <f>ResMes!R38</f>
        <v/>
      </c>
      <c r="S78" s="40" t="str">
        <f>ResMes!S38</f>
        <v/>
      </c>
      <c r="T78" s="40" t="str">
        <f>ResMes!T38</f>
        <v/>
      </c>
      <c r="U78" s="40" t="str">
        <f>ResMes!U38</f>
        <v/>
      </c>
      <c r="V78" s="40" t="str">
        <f>ResMes!V38</f>
        <v/>
      </c>
      <c r="W78" s="40" t="str">
        <f>ResMes!W38</f>
        <v/>
      </c>
      <c r="X78" s="40" t="str">
        <f>ResMes!X38</f>
        <v/>
      </c>
      <c r="Y78" s="40" t="str">
        <f>ResMes!Y38</f>
        <v/>
      </c>
      <c r="Z78" s="40" t="str">
        <f>ResMes!Z38</f>
        <v/>
      </c>
      <c r="AA78" s="40" t="str">
        <f>ResMes!AA38</f>
        <v/>
      </c>
      <c r="AB78" s="40" t="str">
        <f>ResMes!AB38</f>
        <v/>
      </c>
      <c r="AC78" s="40" t="str">
        <f>ResMes!AC38</f>
        <v/>
      </c>
      <c r="AD78" s="40" t="str">
        <f>ResMes!AD38</f>
        <v/>
      </c>
      <c r="AE78" s="40" t="str">
        <f>ResMes!AE38</f>
        <v/>
      </c>
      <c r="AF78" s="40" t="str">
        <f>ResMes!AF38</f>
        <v/>
      </c>
      <c r="AG78" s="40" t="str">
        <f>ResMes!AG38</f>
        <v/>
      </c>
    </row>
    <row r="79" spans="2:33" ht="20.100000000000001" customHeight="1" x14ac:dyDescent="0.25">
      <c r="B79" s="50" t="str">
        <f>ResMes!B39</f>
        <v/>
      </c>
      <c r="C79" s="40" t="str">
        <f>ResMes!C39</f>
        <v/>
      </c>
      <c r="D79" s="40" t="str">
        <f>ResMes!D39</f>
        <v/>
      </c>
      <c r="E79" s="40" t="str">
        <f>ResMes!E39</f>
        <v/>
      </c>
      <c r="F79" s="40" t="str">
        <f>ResMes!F39</f>
        <v/>
      </c>
      <c r="G79" s="40" t="str">
        <f>ResMes!G39</f>
        <v/>
      </c>
      <c r="H79" s="40" t="str">
        <f>ResMes!H39</f>
        <v/>
      </c>
      <c r="I79" s="40" t="str">
        <f>ResMes!I39</f>
        <v/>
      </c>
      <c r="J79" s="40" t="str">
        <f>ResMes!J39</f>
        <v/>
      </c>
      <c r="K79" s="40" t="str">
        <f>ResMes!K39</f>
        <v/>
      </c>
      <c r="L79" s="40" t="str">
        <f>ResMes!L39</f>
        <v/>
      </c>
      <c r="M79" s="40" t="str">
        <f>ResMes!M39</f>
        <v/>
      </c>
      <c r="N79" s="40" t="str">
        <f>ResMes!N39</f>
        <v/>
      </c>
      <c r="O79" s="40" t="str">
        <f>ResMes!O39</f>
        <v/>
      </c>
      <c r="P79" s="40" t="str">
        <f>ResMes!P39</f>
        <v/>
      </c>
      <c r="Q79" s="40" t="str">
        <f>ResMes!Q39</f>
        <v/>
      </c>
      <c r="R79" s="40" t="str">
        <f>ResMes!R39</f>
        <v/>
      </c>
      <c r="S79" s="40" t="str">
        <f>ResMes!S39</f>
        <v/>
      </c>
      <c r="T79" s="40" t="str">
        <f>ResMes!T39</f>
        <v/>
      </c>
      <c r="U79" s="40" t="str">
        <f>ResMes!U39</f>
        <v/>
      </c>
      <c r="V79" s="40" t="str">
        <f>ResMes!V39</f>
        <v/>
      </c>
      <c r="W79" s="40" t="str">
        <f>ResMes!W39</f>
        <v/>
      </c>
      <c r="X79" s="40" t="str">
        <f>ResMes!X39</f>
        <v/>
      </c>
      <c r="Y79" s="40" t="str">
        <f>ResMes!Y39</f>
        <v/>
      </c>
      <c r="Z79" s="40" t="str">
        <f>ResMes!Z39</f>
        <v/>
      </c>
      <c r="AA79" s="40" t="str">
        <f>ResMes!AA39</f>
        <v/>
      </c>
      <c r="AB79" s="40" t="str">
        <f>ResMes!AB39</f>
        <v/>
      </c>
      <c r="AC79" s="40" t="str">
        <f>ResMes!AC39</f>
        <v/>
      </c>
      <c r="AD79" s="40" t="str">
        <f>ResMes!AD39</f>
        <v/>
      </c>
      <c r="AE79" s="40" t="str">
        <f>ResMes!AE39</f>
        <v/>
      </c>
      <c r="AF79" s="40" t="str">
        <f>ResMes!AF39</f>
        <v/>
      </c>
      <c r="AG79" s="40" t="str">
        <f>ResMes!AG39</f>
        <v/>
      </c>
    </row>
    <row r="80" spans="2:33" ht="20.100000000000001" customHeight="1" x14ac:dyDescent="0.25">
      <c r="B80" s="50" t="str">
        <f>ResMes!B40</f>
        <v/>
      </c>
      <c r="C80" s="40" t="str">
        <f>ResMes!C40</f>
        <v/>
      </c>
      <c r="D80" s="40" t="str">
        <f>ResMes!D40</f>
        <v/>
      </c>
      <c r="E80" s="40" t="str">
        <f>ResMes!E40</f>
        <v/>
      </c>
      <c r="F80" s="40" t="str">
        <f>ResMes!F40</f>
        <v/>
      </c>
      <c r="G80" s="40" t="str">
        <f>ResMes!G40</f>
        <v/>
      </c>
      <c r="H80" s="40" t="str">
        <f>ResMes!H40</f>
        <v/>
      </c>
      <c r="I80" s="40" t="str">
        <f>ResMes!I40</f>
        <v/>
      </c>
      <c r="J80" s="40" t="str">
        <f>ResMes!J40</f>
        <v/>
      </c>
      <c r="K80" s="40" t="str">
        <f>ResMes!K40</f>
        <v/>
      </c>
      <c r="L80" s="40" t="str">
        <f>ResMes!L40</f>
        <v/>
      </c>
      <c r="M80" s="40" t="str">
        <f>ResMes!M40</f>
        <v/>
      </c>
      <c r="N80" s="40" t="str">
        <f>ResMes!N40</f>
        <v/>
      </c>
      <c r="O80" s="40" t="str">
        <f>ResMes!O40</f>
        <v/>
      </c>
      <c r="P80" s="40" t="str">
        <f>ResMes!P40</f>
        <v/>
      </c>
      <c r="Q80" s="40" t="str">
        <f>ResMes!Q40</f>
        <v/>
      </c>
      <c r="R80" s="40" t="str">
        <f>ResMes!R40</f>
        <v/>
      </c>
      <c r="S80" s="40" t="str">
        <f>ResMes!S40</f>
        <v/>
      </c>
      <c r="T80" s="40" t="str">
        <f>ResMes!T40</f>
        <v/>
      </c>
      <c r="U80" s="40" t="str">
        <f>ResMes!U40</f>
        <v/>
      </c>
      <c r="V80" s="40" t="str">
        <f>ResMes!V40</f>
        <v/>
      </c>
      <c r="W80" s="40" t="str">
        <f>ResMes!W40</f>
        <v/>
      </c>
      <c r="X80" s="40" t="str">
        <f>ResMes!X40</f>
        <v/>
      </c>
      <c r="Y80" s="40" t="str">
        <f>ResMes!Y40</f>
        <v/>
      </c>
      <c r="Z80" s="40" t="str">
        <f>ResMes!Z40</f>
        <v/>
      </c>
      <c r="AA80" s="40" t="str">
        <f>ResMes!AA40</f>
        <v/>
      </c>
      <c r="AB80" s="40" t="str">
        <f>ResMes!AB40</f>
        <v/>
      </c>
      <c r="AC80" s="40" t="str">
        <f>ResMes!AC40</f>
        <v/>
      </c>
      <c r="AD80" s="40" t="str">
        <f>ResMes!AD40</f>
        <v/>
      </c>
      <c r="AE80" s="40" t="str">
        <f>ResMes!AE40</f>
        <v/>
      </c>
      <c r="AF80" s="40" t="str">
        <f>ResMes!AF40</f>
        <v/>
      </c>
      <c r="AG80" s="40" t="str">
        <f>ResMes!AG40</f>
        <v/>
      </c>
    </row>
    <row r="81" spans="2:33" ht="20.100000000000001" customHeight="1" x14ac:dyDescent="0.25">
      <c r="B81" s="50" t="str">
        <f>ResMes!B41</f>
        <v/>
      </c>
      <c r="C81" s="40" t="str">
        <f>ResMes!C41</f>
        <v/>
      </c>
      <c r="D81" s="40" t="str">
        <f>ResMes!D41</f>
        <v/>
      </c>
      <c r="E81" s="40" t="str">
        <f>ResMes!E41</f>
        <v/>
      </c>
      <c r="F81" s="40" t="str">
        <f>ResMes!F41</f>
        <v/>
      </c>
      <c r="G81" s="40" t="str">
        <f>ResMes!G41</f>
        <v/>
      </c>
      <c r="H81" s="40" t="str">
        <f>ResMes!H41</f>
        <v/>
      </c>
      <c r="I81" s="40" t="str">
        <f>ResMes!I41</f>
        <v/>
      </c>
      <c r="J81" s="40" t="str">
        <f>ResMes!J41</f>
        <v/>
      </c>
      <c r="K81" s="40" t="str">
        <f>ResMes!K41</f>
        <v/>
      </c>
      <c r="L81" s="40" t="str">
        <f>ResMes!L41</f>
        <v/>
      </c>
      <c r="M81" s="40" t="str">
        <f>ResMes!M41</f>
        <v/>
      </c>
      <c r="N81" s="40" t="str">
        <f>ResMes!N41</f>
        <v/>
      </c>
      <c r="O81" s="40" t="str">
        <f>ResMes!O41</f>
        <v/>
      </c>
      <c r="P81" s="40" t="str">
        <f>ResMes!P41</f>
        <v/>
      </c>
      <c r="Q81" s="40" t="str">
        <f>ResMes!Q41</f>
        <v/>
      </c>
      <c r="R81" s="40" t="str">
        <f>ResMes!R41</f>
        <v/>
      </c>
      <c r="S81" s="40" t="str">
        <f>ResMes!S41</f>
        <v/>
      </c>
      <c r="T81" s="40" t="str">
        <f>ResMes!T41</f>
        <v/>
      </c>
      <c r="U81" s="40" t="str">
        <f>ResMes!U41</f>
        <v/>
      </c>
      <c r="V81" s="40" t="str">
        <f>ResMes!V41</f>
        <v/>
      </c>
      <c r="W81" s="40" t="str">
        <f>ResMes!W41</f>
        <v/>
      </c>
      <c r="X81" s="40" t="str">
        <f>ResMes!X41</f>
        <v/>
      </c>
      <c r="Y81" s="40" t="str">
        <f>ResMes!Y41</f>
        <v/>
      </c>
      <c r="Z81" s="40" t="str">
        <f>ResMes!Z41</f>
        <v/>
      </c>
      <c r="AA81" s="40" t="str">
        <f>ResMes!AA41</f>
        <v/>
      </c>
      <c r="AB81" s="40" t="str">
        <f>ResMes!AB41</f>
        <v/>
      </c>
      <c r="AC81" s="40" t="str">
        <f>ResMes!AC41</f>
        <v/>
      </c>
      <c r="AD81" s="40" t="str">
        <f>ResMes!AD41</f>
        <v/>
      </c>
      <c r="AE81" s="40" t="str">
        <f>ResMes!AE41</f>
        <v/>
      </c>
      <c r="AF81" s="40" t="str">
        <f>ResMes!AF41</f>
        <v/>
      </c>
      <c r="AG81" s="40" t="str">
        <f>ResMes!AG41</f>
        <v/>
      </c>
    </row>
    <row r="82" spans="2:33" ht="20.100000000000001" customHeight="1" x14ac:dyDescent="0.25">
      <c r="B82" s="50" t="str">
        <f>ResMes!B42</f>
        <v/>
      </c>
      <c r="C82" s="40" t="str">
        <f>ResMes!C42</f>
        <v/>
      </c>
      <c r="D82" s="40" t="str">
        <f>ResMes!D42</f>
        <v/>
      </c>
      <c r="E82" s="40" t="str">
        <f>ResMes!E42</f>
        <v/>
      </c>
      <c r="F82" s="40" t="str">
        <f>ResMes!F42</f>
        <v/>
      </c>
      <c r="G82" s="40" t="str">
        <f>ResMes!G42</f>
        <v/>
      </c>
      <c r="H82" s="40" t="str">
        <f>ResMes!H42</f>
        <v/>
      </c>
      <c r="I82" s="40" t="str">
        <f>ResMes!I42</f>
        <v/>
      </c>
      <c r="J82" s="40" t="str">
        <f>ResMes!J42</f>
        <v/>
      </c>
      <c r="K82" s="40" t="str">
        <f>ResMes!K42</f>
        <v/>
      </c>
      <c r="L82" s="40" t="str">
        <f>ResMes!L42</f>
        <v/>
      </c>
      <c r="M82" s="40" t="str">
        <f>ResMes!M42</f>
        <v/>
      </c>
      <c r="N82" s="40" t="str">
        <f>ResMes!N42</f>
        <v/>
      </c>
      <c r="O82" s="40" t="str">
        <f>ResMes!O42</f>
        <v/>
      </c>
      <c r="P82" s="40" t="str">
        <f>ResMes!P42</f>
        <v/>
      </c>
      <c r="Q82" s="40" t="str">
        <f>ResMes!Q42</f>
        <v/>
      </c>
      <c r="R82" s="40" t="str">
        <f>ResMes!R42</f>
        <v/>
      </c>
      <c r="S82" s="40" t="str">
        <f>ResMes!S42</f>
        <v/>
      </c>
      <c r="T82" s="40" t="str">
        <f>ResMes!T42</f>
        <v/>
      </c>
      <c r="U82" s="40" t="str">
        <f>ResMes!U42</f>
        <v/>
      </c>
      <c r="V82" s="40" t="str">
        <f>ResMes!V42</f>
        <v/>
      </c>
      <c r="W82" s="40" t="str">
        <f>ResMes!W42</f>
        <v/>
      </c>
      <c r="X82" s="40" t="str">
        <f>ResMes!X42</f>
        <v/>
      </c>
      <c r="Y82" s="40" t="str">
        <f>ResMes!Y42</f>
        <v/>
      </c>
      <c r="Z82" s="40" t="str">
        <f>ResMes!Z42</f>
        <v/>
      </c>
      <c r="AA82" s="40" t="str">
        <f>ResMes!AA42</f>
        <v/>
      </c>
      <c r="AB82" s="40" t="str">
        <f>ResMes!AB42</f>
        <v/>
      </c>
      <c r="AC82" s="40" t="str">
        <f>ResMes!AC42</f>
        <v/>
      </c>
      <c r="AD82" s="40" t="str">
        <f>ResMes!AD42</f>
        <v/>
      </c>
      <c r="AE82" s="40" t="str">
        <f>ResMes!AE42</f>
        <v/>
      </c>
      <c r="AF82" s="40" t="str">
        <f>ResMes!AF42</f>
        <v/>
      </c>
      <c r="AG82" s="40" t="str">
        <f>ResMes!AG42</f>
        <v/>
      </c>
    </row>
    <row r="83" spans="2:33" ht="20.100000000000001" customHeight="1" x14ac:dyDescent="0.25">
      <c r="B83" s="50" t="str">
        <f>ResMes!B43</f>
        <v/>
      </c>
      <c r="C83" s="40" t="str">
        <f>ResMes!C43</f>
        <v/>
      </c>
      <c r="D83" s="40" t="str">
        <f>ResMes!D43</f>
        <v/>
      </c>
      <c r="E83" s="40" t="str">
        <f>ResMes!E43</f>
        <v/>
      </c>
      <c r="F83" s="40" t="str">
        <f>ResMes!F43</f>
        <v/>
      </c>
      <c r="G83" s="40" t="str">
        <f>ResMes!G43</f>
        <v/>
      </c>
      <c r="H83" s="40" t="str">
        <f>ResMes!H43</f>
        <v/>
      </c>
      <c r="I83" s="40" t="str">
        <f>ResMes!I43</f>
        <v/>
      </c>
      <c r="J83" s="40" t="str">
        <f>ResMes!J43</f>
        <v/>
      </c>
      <c r="K83" s="40" t="str">
        <f>ResMes!K43</f>
        <v/>
      </c>
      <c r="L83" s="40" t="str">
        <f>ResMes!L43</f>
        <v/>
      </c>
      <c r="M83" s="40" t="str">
        <f>ResMes!M43</f>
        <v/>
      </c>
      <c r="N83" s="40" t="str">
        <f>ResMes!N43</f>
        <v/>
      </c>
      <c r="O83" s="40" t="str">
        <f>ResMes!O43</f>
        <v/>
      </c>
      <c r="P83" s="40" t="str">
        <f>ResMes!P43</f>
        <v/>
      </c>
      <c r="Q83" s="40" t="str">
        <f>ResMes!Q43</f>
        <v/>
      </c>
      <c r="R83" s="40" t="str">
        <f>ResMes!R43</f>
        <v/>
      </c>
      <c r="S83" s="40" t="str">
        <f>ResMes!S43</f>
        <v/>
      </c>
      <c r="T83" s="40" t="str">
        <f>ResMes!T43</f>
        <v/>
      </c>
      <c r="U83" s="40" t="str">
        <f>ResMes!U43</f>
        <v/>
      </c>
      <c r="V83" s="40" t="str">
        <f>ResMes!V43</f>
        <v/>
      </c>
      <c r="W83" s="40" t="str">
        <f>ResMes!W43</f>
        <v/>
      </c>
      <c r="X83" s="40" t="str">
        <f>ResMes!X43</f>
        <v/>
      </c>
      <c r="Y83" s="40" t="str">
        <f>ResMes!Y43</f>
        <v/>
      </c>
      <c r="Z83" s="40" t="str">
        <f>ResMes!Z43</f>
        <v/>
      </c>
      <c r="AA83" s="40" t="str">
        <f>ResMes!AA43</f>
        <v/>
      </c>
      <c r="AB83" s="40" t="str">
        <f>ResMes!AB43</f>
        <v/>
      </c>
      <c r="AC83" s="40" t="str">
        <f>ResMes!AC43</f>
        <v/>
      </c>
      <c r="AD83" s="40" t="str">
        <f>ResMes!AD43</f>
        <v/>
      </c>
      <c r="AE83" s="40" t="str">
        <f>ResMes!AE43</f>
        <v/>
      </c>
      <c r="AF83" s="40" t="str">
        <f>ResMes!AF43</f>
        <v/>
      </c>
      <c r="AG83" s="40" t="str">
        <f>ResMes!AG43</f>
        <v/>
      </c>
    </row>
    <row r="104" spans="2:33" ht="18.75" x14ac:dyDescent="0.3">
      <c r="B104" s="44" t="str">
        <f>ResMes!B45</f>
        <v>Os 15 funcionário com mais horas de saída antecipada em Maio de 2023</v>
      </c>
    </row>
    <row r="105" spans="2:33" ht="20.100000000000001" customHeight="1" x14ac:dyDescent="0.25">
      <c r="B105" s="32" t="str">
        <f>ResMes!B46</f>
        <v>Funcionários</v>
      </c>
      <c r="C105" s="33">
        <f>ResMes!C46</f>
        <v>1</v>
      </c>
      <c r="D105" s="33">
        <f>ResMes!D46</f>
        <v>2</v>
      </c>
      <c r="E105" s="33">
        <f>ResMes!E46</f>
        <v>3</v>
      </c>
      <c r="F105" s="33">
        <f>ResMes!F46</f>
        <v>4</v>
      </c>
      <c r="G105" s="33">
        <f>ResMes!G46</f>
        <v>5</v>
      </c>
      <c r="H105" s="33">
        <f>ResMes!H46</f>
        <v>6</v>
      </c>
      <c r="I105" s="33">
        <f>ResMes!I46</f>
        <v>7</v>
      </c>
      <c r="J105" s="33">
        <f>ResMes!J46</f>
        <v>8</v>
      </c>
      <c r="K105" s="33">
        <f>ResMes!K46</f>
        <v>9</v>
      </c>
      <c r="L105" s="33">
        <f>ResMes!L46</f>
        <v>10</v>
      </c>
      <c r="M105" s="33">
        <f>ResMes!M46</f>
        <v>11</v>
      </c>
      <c r="N105" s="33">
        <f>ResMes!N46</f>
        <v>12</v>
      </c>
      <c r="O105" s="33">
        <f>ResMes!O46</f>
        <v>13</v>
      </c>
      <c r="P105" s="33">
        <f>ResMes!P46</f>
        <v>14</v>
      </c>
      <c r="Q105" s="33">
        <f>ResMes!Q46</f>
        <v>15</v>
      </c>
      <c r="R105" s="33">
        <f>ResMes!R46</f>
        <v>16</v>
      </c>
      <c r="S105" s="33">
        <f>ResMes!S46</f>
        <v>17</v>
      </c>
      <c r="T105" s="33">
        <f>ResMes!T46</f>
        <v>18</v>
      </c>
      <c r="U105" s="33">
        <f>ResMes!U46</f>
        <v>19</v>
      </c>
      <c r="V105" s="33">
        <f>ResMes!V46</f>
        <v>20</v>
      </c>
      <c r="W105" s="33">
        <f>ResMes!W46</f>
        <v>21</v>
      </c>
      <c r="X105" s="33">
        <f>ResMes!X46</f>
        <v>22</v>
      </c>
      <c r="Y105" s="33">
        <f>ResMes!Y46</f>
        <v>23</v>
      </c>
      <c r="Z105" s="33">
        <f>ResMes!Z46</f>
        <v>24</v>
      </c>
      <c r="AA105" s="33">
        <f>ResMes!AA46</f>
        <v>25</v>
      </c>
      <c r="AB105" s="33">
        <f>ResMes!AB46</f>
        <v>26</v>
      </c>
      <c r="AC105" s="33">
        <f>ResMes!AC46</f>
        <v>27</v>
      </c>
      <c r="AD105" s="33">
        <f>ResMes!AD46</f>
        <v>28</v>
      </c>
      <c r="AE105" s="33">
        <f>ResMes!AE46</f>
        <v>29</v>
      </c>
      <c r="AF105" s="33">
        <f>ResMes!AF46</f>
        <v>30</v>
      </c>
      <c r="AG105" s="33">
        <f>ResMes!AG46</f>
        <v>31</v>
      </c>
    </row>
    <row r="106" spans="2:33" ht="20.100000000000001" customHeight="1" x14ac:dyDescent="0.25">
      <c r="B106" s="50" t="str">
        <f>ResMes!B47</f>
        <v>Bertrano de Tal</v>
      </c>
      <c r="C106" s="40">
        <f>ResMes!C47</f>
        <v>0</v>
      </c>
      <c r="D106" s="40">
        <f>ResMes!D47</f>
        <v>0</v>
      </c>
      <c r="E106" s="40">
        <f>ResMes!E47</f>
        <v>0</v>
      </c>
      <c r="F106" s="40">
        <f>ResMes!F47</f>
        <v>0</v>
      </c>
      <c r="G106" s="40">
        <f>ResMes!G47</f>
        <v>0</v>
      </c>
      <c r="H106" s="40">
        <f>ResMes!H47</f>
        <v>0</v>
      </c>
      <c r="I106" s="40">
        <f>ResMes!I47</f>
        <v>0</v>
      </c>
      <c r="J106" s="40">
        <f>ResMes!J47</f>
        <v>0</v>
      </c>
      <c r="K106" s="40">
        <f>ResMes!K47</f>
        <v>0</v>
      </c>
      <c r="L106" s="40">
        <f>ResMes!L47</f>
        <v>0</v>
      </c>
      <c r="M106" s="40">
        <f>ResMes!M47</f>
        <v>0</v>
      </c>
      <c r="N106" s="40">
        <f>ResMes!N47</f>
        <v>0</v>
      </c>
      <c r="O106" s="40">
        <f>ResMes!O47</f>
        <v>0</v>
      </c>
      <c r="P106" s="40">
        <f>ResMes!P47</f>
        <v>0</v>
      </c>
      <c r="Q106" s="40">
        <f>ResMes!Q47</f>
        <v>0</v>
      </c>
      <c r="R106" s="40">
        <f>ResMes!R47</f>
        <v>0</v>
      </c>
      <c r="S106" s="40">
        <f>ResMes!S47</f>
        <v>1</v>
      </c>
      <c r="T106" s="40">
        <f>ResMes!T47</f>
        <v>0</v>
      </c>
      <c r="U106" s="40">
        <f>ResMes!U47</f>
        <v>0</v>
      </c>
      <c r="V106" s="40">
        <f>ResMes!V47</f>
        <v>0</v>
      </c>
      <c r="W106" s="40">
        <f>ResMes!W47</f>
        <v>0</v>
      </c>
      <c r="X106" s="40">
        <f>ResMes!X47</f>
        <v>0</v>
      </c>
      <c r="Y106" s="40">
        <f>ResMes!Y47</f>
        <v>0</v>
      </c>
      <c r="Z106" s="40">
        <f>ResMes!Z47</f>
        <v>0</v>
      </c>
      <c r="AA106" s="40">
        <f>ResMes!AA47</f>
        <v>0</v>
      </c>
      <c r="AB106" s="40">
        <f>ResMes!AB47</f>
        <v>0</v>
      </c>
      <c r="AC106" s="40">
        <f>ResMes!AC47</f>
        <v>0</v>
      </c>
      <c r="AD106" s="40">
        <f>ResMes!AD47</f>
        <v>0</v>
      </c>
      <c r="AE106" s="40">
        <f>ResMes!AE47</f>
        <v>0</v>
      </c>
      <c r="AF106" s="40">
        <f>ResMes!AF47</f>
        <v>0</v>
      </c>
      <c r="AG106" s="40">
        <f>ResMes!AG47</f>
        <v>0</v>
      </c>
    </row>
    <row r="107" spans="2:33" ht="20.100000000000001" customHeight="1" x14ac:dyDescent="0.25">
      <c r="B107" s="50" t="str">
        <f>ResMes!B48</f>
        <v/>
      </c>
      <c r="C107" s="40" t="str">
        <f>ResMes!C48</f>
        <v/>
      </c>
      <c r="D107" s="40" t="str">
        <f>ResMes!D48</f>
        <v/>
      </c>
      <c r="E107" s="40" t="str">
        <f>ResMes!E48</f>
        <v/>
      </c>
      <c r="F107" s="40" t="str">
        <f>ResMes!F48</f>
        <v/>
      </c>
      <c r="G107" s="40" t="str">
        <f>ResMes!G48</f>
        <v/>
      </c>
      <c r="H107" s="40" t="str">
        <f>ResMes!H48</f>
        <v/>
      </c>
      <c r="I107" s="40" t="str">
        <f>ResMes!I48</f>
        <v/>
      </c>
      <c r="J107" s="40" t="str">
        <f>ResMes!J48</f>
        <v/>
      </c>
      <c r="K107" s="40" t="str">
        <f>ResMes!K48</f>
        <v/>
      </c>
      <c r="L107" s="40" t="str">
        <f>ResMes!L48</f>
        <v/>
      </c>
      <c r="M107" s="40" t="str">
        <f>ResMes!M48</f>
        <v/>
      </c>
      <c r="N107" s="40" t="str">
        <f>ResMes!N48</f>
        <v/>
      </c>
      <c r="O107" s="40" t="str">
        <f>ResMes!O48</f>
        <v/>
      </c>
      <c r="P107" s="40" t="str">
        <f>ResMes!P48</f>
        <v/>
      </c>
      <c r="Q107" s="40" t="str">
        <f>ResMes!Q48</f>
        <v/>
      </c>
      <c r="R107" s="40" t="str">
        <f>ResMes!R48</f>
        <v/>
      </c>
      <c r="S107" s="40" t="str">
        <f>ResMes!S48</f>
        <v/>
      </c>
      <c r="T107" s="40" t="str">
        <f>ResMes!T48</f>
        <v/>
      </c>
      <c r="U107" s="40" t="str">
        <f>ResMes!U48</f>
        <v/>
      </c>
      <c r="V107" s="40" t="str">
        <f>ResMes!V48</f>
        <v/>
      </c>
      <c r="W107" s="40" t="str">
        <f>ResMes!W48</f>
        <v/>
      </c>
      <c r="X107" s="40" t="str">
        <f>ResMes!X48</f>
        <v/>
      </c>
      <c r="Y107" s="40" t="str">
        <f>ResMes!Y48</f>
        <v/>
      </c>
      <c r="Z107" s="40" t="str">
        <f>ResMes!Z48</f>
        <v/>
      </c>
      <c r="AA107" s="40" t="str">
        <f>ResMes!AA48</f>
        <v/>
      </c>
      <c r="AB107" s="40" t="str">
        <f>ResMes!AB48</f>
        <v/>
      </c>
      <c r="AC107" s="40" t="str">
        <f>ResMes!AC48</f>
        <v/>
      </c>
      <c r="AD107" s="40" t="str">
        <f>ResMes!AD48</f>
        <v/>
      </c>
      <c r="AE107" s="40" t="str">
        <f>ResMes!AE48</f>
        <v/>
      </c>
      <c r="AF107" s="40" t="str">
        <f>ResMes!AF48</f>
        <v/>
      </c>
      <c r="AG107" s="40" t="str">
        <f>ResMes!AG48</f>
        <v/>
      </c>
    </row>
    <row r="108" spans="2:33" ht="20.100000000000001" customHeight="1" x14ac:dyDescent="0.25">
      <c r="B108" s="50" t="str">
        <f>ResMes!B49</f>
        <v/>
      </c>
      <c r="C108" s="40" t="str">
        <f>ResMes!C49</f>
        <v/>
      </c>
      <c r="D108" s="40" t="str">
        <f>ResMes!D49</f>
        <v/>
      </c>
      <c r="E108" s="40" t="str">
        <f>ResMes!E49</f>
        <v/>
      </c>
      <c r="F108" s="40" t="str">
        <f>ResMes!F49</f>
        <v/>
      </c>
      <c r="G108" s="40" t="str">
        <f>ResMes!G49</f>
        <v/>
      </c>
      <c r="H108" s="40" t="str">
        <f>ResMes!H49</f>
        <v/>
      </c>
      <c r="I108" s="40" t="str">
        <f>ResMes!I49</f>
        <v/>
      </c>
      <c r="J108" s="40" t="str">
        <f>ResMes!J49</f>
        <v/>
      </c>
      <c r="K108" s="40" t="str">
        <f>ResMes!K49</f>
        <v/>
      </c>
      <c r="L108" s="40" t="str">
        <f>ResMes!L49</f>
        <v/>
      </c>
      <c r="M108" s="40" t="str">
        <f>ResMes!M49</f>
        <v/>
      </c>
      <c r="N108" s="40" t="str">
        <f>ResMes!N49</f>
        <v/>
      </c>
      <c r="O108" s="40" t="str">
        <f>ResMes!O49</f>
        <v/>
      </c>
      <c r="P108" s="40" t="str">
        <f>ResMes!P49</f>
        <v/>
      </c>
      <c r="Q108" s="40" t="str">
        <f>ResMes!Q49</f>
        <v/>
      </c>
      <c r="R108" s="40" t="str">
        <f>ResMes!R49</f>
        <v/>
      </c>
      <c r="S108" s="40" t="str">
        <f>ResMes!S49</f>
        <v/>
      </c>
      <c r="T108" s="40" t="str">
        <f>ResMes!T49</f>
        <v/>
      </c>
      <c r="U108" s="40" t="str">
        <f>ResMes!U49</f>
        <v/>
      </c>
      <c r="V108" s="40" t="str">
        <f>ResMes!V49</f>
        <v/>
      </c>
      <c r="W108" s="40" t="str">
        <f>ResMes!W49</f>
        <v/>
      </c>
      <c r="X108" s="40" t="str">
        <f>ResMes!X49</f>
        <v/>
      </c>
      <c r="Y108" s="40" t="str">
        <f>ResMes!Y49</f>
        <v/>
      </c>
      <c r="Z108" s="40" t="str">
        <f>ResMes!Z49</f>
        <v/>
      </c>
      <c r="AA108" s="40" t="str">
        <f>ResMes!AA49</f>
        <v/>
      </c>
      <c r="AB108" s="40" t="str">
        <f>ResMes!AB49</f>
        <v/>
      </c>
      <c r="AC108" s="40" t="str">
        <f>ResMes!AC49</f>
        <v/>
      </c>
      <c r="AD108" s="40" t="str">
        <f>ResMes!AD49</f>
        <v/>
      </c>
      <c r="AE108" s="40" t="str">
        <f>ResMes!AE49</f>
        <v/>
      </c>
      <c r="AF108" s="40" t="str">
        <f>ResMes!AF49</f>
        <v/>
      </c>
      <c r="AG108" s="40" t="str">
        <f>ResMes!AG49</f>
        <v/>
      </c>
    </row>
    <row r="109" spans="2:33" ht="20.100000000000001" customHeight="1" x14ac:dyDescent="0.25">
      <c r="B109" s="50" t="str">
        <f>ResMes!B50</f>
        <v/>
      </c>
      <c r="C109" s="40" t="str">
        <f>ResMes!C50</f>
        <v/>
      </c>
      <c r="D109" s="40" t="str">
        <f>ResMes!D50</f>
        <v/>
      </c>
      <c r="E109" s="40" t="str">
        <f>ResMes!E50</f>
        <v/>
      </c>
      <c r="F109" s="40" t="str">
        <f>ResMes!F50</f>
        <v/>
      </c>
      <c r="G109" s="40" t="str">
        <f>ResMes!G50</f>
        <v/>
      </c>
      <c r="H109" s="40" t="str">
        <f>ResMes!H50</f>
        <v/>
      </c>
      <c r="I109" s="40" t="str">
        <f>ResMes!I50</f>
        <v/>
      </c>
      <c r="J109" s="40" t="str">
        <f>ResMes!J50</f>
        <v/>
      </c>
      <c r="K109" s="40" t="str">
        <f>ResMes!K50</f>
        <v/>
      </c>
      <c r="L109" s="40" t="str">
        <f>ResMes!L50</f>
        <v/>
      </c>
      <c r="M109" s="40" t="str">
        <f>ResMes!M50</f>
        <v/>
      </c>
      <c r="N109" s="40" t="str">
        <f>ResMes!N50</f>
        <v/>
      </c>
      <c r="O109" s="40" t="str">
        <f>ResMes!O50</f>
        <v/>
      </c>
      <c r="P109" s="40" t="str">
        <f>ResMes!P50</f>
        <v/>
      </c>
      <c r="Q109" s="40" t="str">
        <f>ResMes!Q50</f>
        <v/>
      </c>
      <c r="R109" s="40" t="str">
        <f>ResMes!R50</f>
        <v/>
      </c>
      <c r="S109" s="40" t="str">
        <f>ResMes!S50</f>
        <v/>
      </c>
      <c r="T109" s="40" t="str">
        <f>ResMes!T50</f>
        <v/>
      </c>
      <c r="U109" s="40" t="str">
        <f>ResMes!U50</f>
        <v/>
      </c>
      <c r="V109" s="40" t="str">
        <f>ResMes!V50</f>
        <v/>
      </c>
      <c r="W109" s="40" t="str">
        <f>ResMes!W50</f>
        <v/>
      </c>
      <c r="X109" s="40" t="str">
        <f>ResMes!X50</f>
        <v/>
      </c>
      <c r="Y109" s="40" t="str">
        <f>ResMes!Y50</f>
        <v/>
      </c>
      <c r="Z109" s="40" t="str">
        <f>ResMes!Z50</f>
        <v/>
      </c>
      <c r="AA109" s="40" t="str">
        <f>ResMes!AA50</f>
        <v/>
      </c>
      <c r="AB109" s="40" t="str">
        <f>ResMes!AB50</f>
        <v/>
      </c>
      <c r="AC109" s="40" t="str">
        <f>ResMes!AC50</f>
        <v/>
      </c>
      <c r="AD109" s="40" t="str">
        <f>ResMes!AD50</f>
        <v/>
      </c>
      <c r="AE109" s="40" t="str">
        <f>ResMes!AE50</f>
        <v/>
      </c>
      <c r="AF109" s="40" t="str">
        <f>ResMes!AF50</f>
        <v/>
      </c>
      <c r="AG109" s="40" t="str">
        <f>ResMes!AG50</f>
        <v/>
      </c>
    </row>
    <row r="110" spans="2:33" ht="20.100000000000001" customHeight="1" x14ac:dyDescent="0.25">
      <c r="B110" s="50" t="str">
        <f>ResMes!B51</f>
        <v/>
      </c>
      <c r="C110" s="40" t="str">
        <f>ResMes!C51</f>
        <v/>
      </c>
      <c r="D110" s="40" t="str">
        <f>ResMes!D51</f>
        <v/>
      </c>
      <c r="E110" s="40" t="str">
        <f>ResMes!E51</f>
        <v/>
      </c>
      <c r="F110" s="40" t="str">
        <f>ResMes!F51</f>
        <v/>
      </c>
      <c r="G110" s="40" t="str">
        <f>ResMes!G51</f>
        <v/>
      </c>
      <c r="H110" s="40" t="str">
        <f>ResMes!H51</f>
        <v/>
      </c>
      <c r="I110" s="40" t="str">
        <f>ResMes!I51</f>
        <v/>
      </c>
      <c r="J110" s="40" t="str">
        <f>ResMes!J51</f>
        <v/>
      </c>
      <c r="K110" s="40" t="str">
        <f>ResMes!K51</f>
        <v/>
      </c>
      <c r="L110" s="40" t="str">
        <f>ResMes!L51</f>
        <v/>
      </c>
      <c r="M110" s="40" t="str">
        <f>ResMes!M51</f>
        <v/>
      </c>
      <c r="N110" s="40" t="str">
        <f>ResMes!N51</f>
        <v/>
      </c>
      <c r="O110" s="40" t="str">
        <f>ResMes!O51</f>
        <v/>
      </c>
      <c r="P110" s="40" t="str">
        <f>ResMes!P51</f>
        <v/>
      </c>
      <c r="Q110" s="40" t="str">
        <f>ResMes!Q51</f>
        <v/>
      </c>
      <c r="R110" s="40" t="str">
        <f>ResMes!R51</f>
        <v/>
      </c>
      <c r="S110" s="40" t="str">
        <f>ResMes!S51</f>
        <v/>
      </c>
      <c r="T110" s="40" t="str">
        <f>ResMes!T51</f>
        <v/>
      </c>
      <c r="U110" s="40" t="str">
        <f>ResMes!U51</f>
        <v/>
      </c>
      <c r="V110" s="40" t="str">
        <f>ResMes!V51</f>
        <v/>
      </c>
      <c r="W110" s="40" t="str">
        <f>ResMes!W51</f>
        <v/>
      </c>
      <c r="X110" s="40" t="str">
        <f>ResMes!X51</f>
        <v/>
      </c>
      <c r="Y110" s="40" t="str">
        <f>ResMes!Y51</f>
        <v/>
      </c>
      <c r="Z110" s="40" t="str">
        <f>ResMes!Z51</f>
        <v/>
      </c>
      <c r="AA110" s="40" t="str">
        <f>ResMes!AA51</f>
        <v/>
      </c>
      <c r="AB110" s="40" t="str">
        <f>ResMes!AB51</f>
        <v/>
      </c>
      <c r="AC110" s="40" t="str">
        <f>ResMes!AC51</f>
        <v/>
      </c>
      <c r="AD110" s="40" t="str">
        <f>ResMes!AD51</f>
        <v/>
      </c>
      <c r="AE110" s="40" t="str">
        <f>ResMes!AE51</f>
        <v/>
      </c>
      <c r="AF110" s="40" t="str">
        <f>ResMes!AF51</f>
        <v/>
      </c>
      <c r="AG110" s="40" t="str">
        <f>ResMes!AG51</f>
        <v/>
      </c>
    </row>
    <row r="111" spans="2:33" ht="20.100000000000001" customHeight="1" x14ac:dyDescent="0.25">
      <c r="B111" s="50" t="str">
        <f>ResMes!B52</f>
        <v/>
      </c>
      <c r="C111" s="40" t="str">
        <f>ResMes!C52</f>
        <v/>
      </c>
      <c r="D111" s="40" t="str">
        <f>ResMes!D52</f>
        <v/>
      </c>
      <c r="E111" s="40" t="str">
        <f>ResMes!E52</f>
        <v/>
      </c>
      <c r="F111" s="40" t="str">
        <f>ResMes!F52</f>
        <v/>
      </c>
      <c r="G111" s="40" t="str">
        <f>ResMes!G52</f>
        <v/>
      </c>
      <c r="H111" s="40" t="str">
        <f>ResMes!H52</f>
        <v/>
      </c>
      <c r="I111" s="40" t="str">
        <f>ResMes!I52</f>
        <v/>
      </c>
      <c r="J111" s="40" t="str">
        <f>ResMes!J52</f>
        <v/>
      </c>
      <c r="K111" s="40" t="str">
        <f>ResMes!K52</f>
        <v/>
      </c>
      <c r="L111" s="40" t="str">
        <f>ResMes!L52</f>
        <v/>
      </c>
      <c r="M111" s="40" t="str">
        <f>ResMes!M52</f>
        <v/>
      </c>
      <c r="N111" s="40" t="str">
        <f>ResMes!N52</f>
        <v/>
      </c>
      <c r="O111" s="40" t="str">
        <f>ResMes!O52</f>
        <v/>
      </c>
      <c r="P111" s="40" t="str">
        <f>ResMes!P52</f>
        <v/>
      </c>
      <c r="Q111" s="40" t="str">
        <f>ResMes!Q52</f>
        <v/>
      </c>
      <c r="R111" s="40" t="str">
        <f>ResMes!R52</f>
        <v/>
      </c>
      <c r="S111" s="40" t="str">
        <f>ResMes!S52</f>
        <v/>
      </c>
      <c r="T111" s="40" t="str">
        <f>ResMes!T52</f>
        <v/>
      </c>
      <c r="U111" s="40" t="str">
        <f>ResMes!U52</f>
        <v/>
      </c>
      <c r="V111" s="40" t="str">
        <f>ResMes!V52</f>
        <v/>
      </c>
      <c r="W111" s="40" t="str">
        <f>ResMes!W52</f>
        <v/>
      </c>
      <c r="X111" s="40" t="str">
        <f>ResMes!X52</f>
        <v/>
      </c>
      <c r="Y111" s="40" t="str">
        <f>ResMes!Y52</f>
        <v/>
      </c>
      <c r="Z111" s="40" t="str">
        <f>ResMes!Z52</f>
        <v/>
      </c>
      <c r="AA111" s="40" t="str">
        <f>ResMes!AA52</f>
        <v/>
      </c>
      <c r="AB111" s="40" t="str">
        <f>ResMes!AB52</f>
        <v/>
      </c>
      <c r="AC111" s="40" t="str">
        <f>ResMes!AC52</f>
        <v/>
      </c>
      <c r="AD111" s="40" t="str">
        <f>ResMes!AD52</f>
        <v/>
      </c>
      <c r="AE111" s="40" t="str">
        <f>ResMes!AE52</f>
        <v/>
      </c>
      <c r="AF111" s="40" t="str">
        <f>ResMes!AF52</f>
        <v/>
      </c>
      <c r="AG111" s="40" t="str">
        <f>ResMes!AG52</f>
        <v/>
      </c>
    </row>
    <row r="112" spans="2:33" ht="20.100000000000001" customHeight="1" x14ac:dyDescent="0.25">
      <c r="B112" s="50" t="str">
        <f>ResMes!B53</f>
        <v/>
      </c>
      <c r="C112" s="40" t="str">
        <f>ResMes!C53</f>
        <v/>
      </c>
      <c r="D112" s="40" t="str">
        <f>ResMes!D53</f>
        <v/>
      </c>
      <c r="E112" s="40" t="str">
        <f>ResMes!E53</f>
        <v/>
      </c>
      <c r="F112" s="40" t="str">
        <f>ResMes!F53</f>
        <v/>
      </c>
      <c r="G112" s="40" t="str">
        <f>ResMes!G53</f>
        <v/>
      </c>
      <c r="H112" s="40" t="str">
        <f>ResMes!H53</f>
        <v/>
      </c>
      <c r="I112" s="40" t="str">
        <f>ResMes!I53</f>
        <v/>
      </c>
      <c r="J112" s="40" t="str">
        <f>ResMes!J53</f>
        <v/>
      </c>
      <c r="K112" s="40" t="str">
        <f>ResMes!K53</f>
        <v/>
      </c>
      <c r="L112" s="40" t="str">
        <f>ResMes!L53</f>
        <v/>
      </c>
      <c r="M112" s="40" t="str">
        <f>ResMes!M53</f>
        <v/>
      </c>
      <c r="N112" s="40" t="str">
        <f>ResMes!N53</f>
        <v/>
      </c>
      <c r="O112" s="40" t="str">
        <f>ResMes!O53</f>
        <v/>
      </c>
      <c r="P112" s="40" t="str">
        <f>ResMes!P53</f>
        <v/>
      </c>
      <c r="Q112" s="40" t="str">
        <f>ResMes!Q53</f>
        <v/>
      </c>
      <c r="R112" s="40" t="str">
        <f>ResMes!R53</f>
        <v/>
      </c>
      <c r="S112" s="40" t="str">
        <f>ResMes!S53</f>
        <v/>
      </c>
      <c r="T112" s="40" t="str">
        <f>ResMes!T53</f>
        <v/>
      </c>
      <c r="U112" s="40" t="str">
        <f>ResMes!U53</f>
        <v/>
      </c>
      <c r="V112" s="40" t="str">
        <f>ResMes!V53</f>
        <v/>
      </c>
      <c r="W112" s="40" t="str">
        <f>ResMes!W53</f>
        <v/>
      </c>
      <c r="X112" s="40" t="str">
        <f>ResMes!X53</f>
        <v/>
      </c>
      <c r="Y112" s="40" t="str">
        <f>ResMes!Y53</f>
        <v/>
      </c>
      <c r="Z112" s="40" t="str">
        <f>ResMes!Z53</f>
        <v/>
      </c>
      <c r="AA112" s="40" t="str">
        <f>ResMes!AA53</f>
        <v/>
      </c>
      <c r="AB112" s="40" t="str">
        <f>ResMes!AB53</f>
        <v/>
      </c>
      <c r="AC112" s="40" t="str">
        <f>ResMes!AC53</f>
        <v/>
      </c>
      <c r="AD112" s="40" t="str">
        <f>ResMes!AD53</f>
        <v/>
      </c>
      <c r="AE112" s="40" t="str">
        <f>ResMes!AE53</f>
        <v/>
      </c>
      <c r="AF112" s="40" t="str">
        <f>ResMes!AF53</f>
        <v/>
      </c>
      <c r="AG112" s="40" t="str">
        <f>ResMes!AG53</f>
        <v/>
      </c>
    </row>
    <row r="113" spans="2:33" ht="20.100000000000001" customHeight="1" x14ac:dyDescent="0.25">
      <c r="B113" s="50" t="str">
        <f>ResMes!B54</f>
        <v/>
      </c>
      <c r="C113" s="40" t="str">
        <f>ResMes!C54</f>
        <v/>
      </c>
      <c r="D113" s="40" t="str">
        <f>ResMes!D54</f>
        <v/>
      </c>
      <c r="E113" s="40" t="str">
        <f>ResMes!E54</f>
        <v/>
      </c>
      <c r="F113" s="40" t="str">
        <f>ResMes!F54</f>
        <v/>
      </c>
      <c r="G113" s="40" t="str">
        <f>ResMes!G54</f>
        <v/>
      </c>
      <c r="H113" s="40" t="str">
        <f>ResMes!H54</f>
        <v/>
      </c>
      <c r="I113" s="40" t="str">
        <f>ResMes!I54</f>
        <v/>
      </c>
      <c r="J113" s="40" t="str">
        <f>ResMes!J54</f>
        <v/>
      </c>
      <c r="K113" s="40" t="str">
        <f>ResMes!K54</f>
        <v/>
      </c>
      <c r="L113" s="40" t="str">
        <f>ResMes!L54</f>
        <v/>
      </c>
      <c r="M113" s="40" t="str">
        <f>ResMes!M54</f>
        <v/>
      </c>
      <c r="N113" s="40" t="str">
        <f>ResMes!N54</f>
        <v/>
      </c>
      <c r="O113" s="40" t="str">
        <f>ResMes!O54</f>
        <v/>
      </c>
      <c r="P113" s="40" t="str">
        <f>ResMes!P54</f>
        <v/>
      </c>
      <c r="Q113" s="40" t="str">
        <f>ResMes!Q54</f>
        <v/>
      </c>
      <c r="R113" s="40" t="str">
        <f>ResMes!R54</f>
        <v/>
      </c>
      <c r="S113" s="40" t="str">
        <f>ResMes!S54</f>
        <v/>
      </c>
      <c r="T113" s="40" t="str">
        <f>ResMes!T54</f>
        <v/>
      </c>
      <c r="U113" s="40" t="str">
        <f>ResMes!U54</f>
        <v/>
      </c>
      <c r="V113" s="40" t="str">
        <f>ResMes!V54</f>
        <v/>
      </c>
      <c r="W113" s="40" t="str">
        <f>ResMes!W54</f>
        <v/>
      </c>
      <c r="X113" s="40" t="str">
        <f>ResMes!X54</f>
        <v/>
      </c>
      <c r="Y113" s="40" t="str">
        <f>ResMes!Y54</f>
        <v/>
      </c>
      <c r="Z113" s="40" t="str">
        <f>ResMes!Z54</f>
        <v/>
      </c>
      <c r="AA113" s="40" t="str">
        <f>ResMes!AA54</f>
        <v/>
      </c>
      <c r="AB113" s="40" t="str">
        <f>ResMes!AB54</f>
        <v/>
      </c>
      <c r="AC113" s="40" t="str">
        <f>ResMes!AC54</f>
        <v/>
      </c>
      <c r="AD113" s="40" t="str">
        <f>ResMes!AD54</f>
        <v/>
      </c>
      <c r="AE113" s="40" t="str">
        <f>ResMes!AE54</f>
        <v/>
      </c>
      <c r="AF113" s="40" t="str">
        <f>ResMes!AF54</f>
        <v/>
      </c>
      <c r="AG113" s="40" t="str">
        <f>ResMes!AG54</f>
        <v/>
      </c>
    </row>
    <row r="114" spans="2:33" ht="20.100000000000001" customHeight="1" x14ac:dyDescent="0.25">
      <c r="B114" s="50" t="str">
        <f>ResMes!B55</f>
        <v/>
      </c>
      <c r="C114" s="40" t="str">
        <f>ResMes!C55</f>
        <v/>
      </c>
      <c r="D114" s="40" t="str">
        <f>ResMes!D55</f>
        <v/>
      </c>
      <c r="E114" s="40" t="str">
        <f>ResMes!E55</f>
        <v/>
      </c>
      <c r="F114" s="40" t="str">
        <f>ResMes!F55</f>
        <v/>
      </c>
      <c r="G114" s="40" t="str">
        <f>ResMes!G55</f>
        <v/>
      </c>
      <c r="H114" s="40" t="str">
        <f>ResMes!H55</f>
        <v/>
      </c>
      <c r="I114" s="40" t="str">
        <f>ResMes!I55</f>
        <v/>
      </c>
      <c r="J114" s="40" t="str">
        <f>ResMes!J55</f>
        <v/>
      </c>
      <c r="K114" s="40" t="str">
        <f>ResMes!K55</f>
        <v/>
      </c>
      <c r="L114" s="40" t="str">
        <f>ResMes!L55</f>
        <v/>
      </c>
      <c r="M114" s="40" t="str">
        <f>ResMes!M55</f>
        <v/>
      </c>
      <c r="N114" s="40" t="str">
        <f>ResMes!N55</f>
        <v/>
      </c>
      <c r="O114" s="40" t="str">
        <f>ResMes!O55</f>
        <v/>
      </c>
      <c r="P114" s="40" t="str">
        <f>ResMes!P55</f>
        <v/>
      </c>
      <c r="Q114" s="40" t="str">
        <f>ResMes!Q55</f>
        <v/>
      </c>
      <c r="R114" s="40" t="str">
        <f>ResMes!R55</f>
        <v/>
      </c>
      <c r="S114" s="40" t="str">
        <f>ResMes!S55</f>
        <v/>
      </c>
      <c r="T114" s="40" t="str">
        <f>ResMes!T55</f>
        <v/>
      </c>
      <c r="U114" s="40" t="str">
        <f>ResMes!U55</f>
        <v/>
      </c>
      <c r="V114" s="40" t="str">
        <f>ResMes!V55</f>
        <v/>
      </c>
      <c r="W114" s="40" t="str">
        <f>ResMes!W55</f>
        <v/>
      </c>
      <c r="X114" s="40" t="str">
        <f>ResMes!X55</f>
        <v/>
      </c>
      <c r="Y114" s="40" t="str">
        <f>ResMes!Y55</f>
        <v/>
      </c>
      <c r="Z114" s="40" t="str">
        <f>ResMes!Z55</f>
        <v/>
      </c>
      <c r="AA114" s="40" t="str">
        <f>ResMes!AA55</f>
        <v/>
      </c>
      <c r="AB114" s="40" t="str">
        <f>ResMes!AB55</f>
        <v/>
      </c>
      <c r="AC114" s="40" t="str">
        <f>ResMes!AC55</f>
        <v/>
      </c>
      <c r="AD114" s="40" t="str">
        <f>ResMes!AD55</f>
        <v/>
      </c>
      <c r="AE114" s="40" t="str">
        <f>ResMes!AE55</f>
        <v/>
      </c>
      <c r="AF114" s="40" t="str">
        <f>ResMes!AF55</f>
        <v/>
      </c>
      <c r="AG114" s="40" t="str">
        <f>ResMes!AG55</f>
        <v/>
      </c>
    </row>
    <row r="115" spans="2:33" ht="20.100000000000001" customHeight="1" x14ac:dyDescent="0.25">
      <c r="B115" s="50" t="str">
        <f>ResMes!B56</f>
        <v/>
      </c>
      <c r="C115" s="40" t="str">
        <f>ResMes!C56</f>
        <v/>
      </c>
      <c r="D115" s="40" t="str">
        <f>ResMes!D56</f>
        <v/>
      </c>
      <c r="E115" s="40" t="str">
        <f>ResMes!E56</f>
        <v/>
      </c>
      <c r="F115" s="40" t="str">
        <f>ResMes!F56</f>
        <v/>
      </c>
      <c r="G115" s="40" t="str">
        <f>ResMes!G56</f>
        <v/>
      </c>
      <c r="H115" s="40" t="str">
        <f>ResMes!H56</f>
        <v/>
      </c>
      <c r="I115" s="40" t="str">
        <f>ResMes!I56</f>
        <v/>
      </c>
      <c r="J115" s="40" t="str">
        <f>ResMes!J56</f>
        <v/>
      </c>
      <c r="K115" s="40" t="str">
        <f>ResMes!K56</f>
        <v/>
      </c>
      <c r="L115" s="40" t="str">
        <f>ResMes!L56</f>
        <v/>
      </c>
      <c r="M115" s="40" t="str">
        <f>ResMes!M56</f>
        <v/>
      </c>
      <c r="N115" s="40" t="str">
        <f>ResMes!N56</f>
        <v/>
      </c>
      <c r="O115" s="40" t="str">
        <f>ResMes!O56</f>
        <v/>
      </c>
      <c r="P115" s="40" t="str">
        <f>ResMes!P56</f>
        <v/>
      </c>
      <c r="Q115" s="40" t="str">
        <f>ResMes!Q56</f>
        <v/>
      </c>
      <c r="R115" s="40" t="str">
        <f>ResMes!R56</f>
        <v/>
      </c>
      <c r="S115" s="40" t="str">
        <f>ResMes!S56</f>
        <v/>
      </c>
      <c r="T115" s="40" t="str">
        <f>ResMes!T56</f>
        <v/>
      </c>
      <c r="U115" s="40" t="str">
        <f>ResMes!U56</f>
        <v/>
      </c>
      <c r="V115" s="40" t="str">
        <f>ResMes!V56</f>
        <v/>
      </c>
      <c r="W115" s="40" t="str">
        <f>ResMes!W56</f>
        <v/>
      </c>
      <c r="X115" s="40" t="str">
        <f>ResMes!X56</f>
        <v/>
      </c>
      <c r="Y115" s="40" t="str">
        <f>ResMes!Y56</f>
        <v/>
      </c>
      <c r="Z115" s="40" t="str">
        <f>ResMes!Z56</f>
        <v/>
      </c>
      <c r="AA115" s="40" t="str">
        <f>ResMes!AA56</f>
        <v/>
      </c>
      <c r="AB115" s="40" t="str">
        <f>ResMes!AB56</f>
        <v/>
      </c>
      <c r="AC115" s="40" t="str">
        <f>ResMes!AC56</f>
        <v/>
      </c>
      <c r="AD115" s="40" t="str">
        <f>ResMes!AD56</f>
        <v/>
      </c>
      <c r="AE115" s="40" t="str">
        <f>ResMes!AE56</f>
        <v/>
      </c>
      <c r="AF115" s="40" t="str">
        <f>ResMes!AF56</f>
        <v/>
      </c>
      <c r="AG115" s="40" t="str">
        <f>ResMes!AG56</f>
        <v/>
      </c>
    </row>
    <row r="116" spans="2:33" ht="20.100000000000001" customHeight="1" x14ac:dyDescent="0.25">
      <c r="B116" s="50" t="str">
        <f>ResMes!B57</f>
        <v/>
      </c>
      <c r="C116" s="40" t="str">
        <f>ResMes!C57</f>
        <v/>
      </c>
      <c r="D116" s="40" t="str">
        <f>ResMes!D57</f>
        <v/>
      </c>
      <c r="E116" s="40" t="str">
        <f>ResMes!E57</f>
        <v/>
      </c>
      <c r="F116" s="40" t="str">
        <f>ResMes!F57</f>
        <v/>
      </c>
      <c r="G116" s="40" t="str">
        <f>ResMes!G57</f>
        <v/>
      </c>
      <c r="H116" s="40" t="str">
        <f>ResMes!H57</f>
        <v/>
      </c>
      <c r="I116" s="40" t="str">
        <f>ResMes!I57</f>
        <v/>
      </c>
      <c r="J116" s="40" t="str">
        <f>ResMes!J57</f>
        <v/>
      </c>
      <c r="K116" s="40" t="str">
        <f>ResMes!K57</f>
        <v/>
      </c>
      <c r="L116" s="40" t="str">
        <f>ResMes!L57</f>
        <v/>
      </c>
      <c r="M116" s="40" t="str">
        <f>ResMes!M57</f>
        <v/>
      </c>
      <c r="N116" s="40" t="str">
        <f>ResMes!N57</f>
        <v/>
      </c>
      <c r="O116" s="40" t="str">
        <f>ResMes!O57</f>
        <v/>
      </c>
      <c r="P116" s="40" t="str">
        <f>ResMes!P57</f>
        <v/>
      </c>
      <c r="Q116" s="40" t="str">
        <f>ResMes!Q57</f>
        <v/>
      </c>
      <c r="R116" s="40" t="str">
        <f>ResMes!R57</f>
        <v/>
      </c>
      <c r="S116" s="40" t="str">
        <f>ResMes!S57</f>
        <v/>
      </c>
      <c r="T116" s="40" t="str">
        <f>ResMes!T57</f>
        <v/>
      </c>
      <c r="U116" s="40" t="str">
        <f>ResMes!U57</f>
        <v/>
      </c>
      <c r="V116" s="40" t="str">
        <f>ResMes!V57</f>
        <v/>
      </c>
      <c r="W116" s="40" t="str">
        <f>ResMes!W57</f>
        <v/>
      </c>
      <c r="X116" s="40" t="str">
        <f>ResMes!X57</f>
        <v/>
      </c>
      <c r="Y116" s="40" t="str">
        <f>ResMes!Y57</f>
        <v/>
      </c>
      <c r="Z116" s="40" t="str">
        <f>ResMes!Z57</f>
        <v/>
      </c>
      <c r="AA116" s="40" t="str">
        <f>ResMes!AA57</f>
        <v/>
      </c>
      <c r="AB116" s="40" t="str">
        <f>ResMes!AB57</f>
        <v/>
      </c>
      <c r="AC116" s="40" t="str">
        <f>ResMes!AC57</f>
        <v/>
      </c>
      <c r="AD116" s="40" t="str">
        <f>ResMes!AD57</f>
        <v/>
      </c>
      <c r="AE116" s="40" t="str">
        <f>ResMes!AE57</f>
        <v/>
      </c>
      <c r="AF116" s="40" t="str">
        <f>ResMes!AF57</f>
        <v/>
      </c>
      <c r="AG116" s="40" t="str">
        <f>ResMes!AG57</f>
        <v/>
      </c>
    </row>
    <row r="117" spans="2:33" ht="20.100000000000001" customHeight="1" x14ac:dyDescent="0.25">
      <c r="B117" s="50" t="str">
        <f>ResMes!B58</f>
        <v/>
      </c>
      <c r="C117" s="40" t="str">
        <f>ResMes!C58</f>
        <v/>
      </c>
      <c r="D117" s="40" t="str">
        <f>ResMes!D58</f>
        <v/>
      </c>
      <c r="E117" s="40" t="str">
        <f>ResMes!E58</f>
        <v/>
      </c>
      <c r="F117" s="40" t="str">
        <f>ResMes!F58</f>
        <v/>
      </c>
      <c r="G117" s="40" t="str">
        <f>ResMes!G58</f>
        <v/>
      </c>
      <c r="H117" s="40" t="str">
        <f>ResMes!H58</f>
        <v/>
      </c>
      <c r="I117" s="40" t="str">
        <f>ResMes!I58</f>
        <v/>
      </c>
      <c r="J117" s="40" t="str">
        <f>ResMes!J58</f>
        <v/>
      </c>
      <c r="K117" s="40" t="str">
        <f>ResMes!K58</f>
        <v/>
      </c>
      <c r="L117" s="40" t="str">
        <f>ResMes!L58</f>
        <v/>
      </c>
      <c r="M117" s="40" t="str">
        <f>ResMes!M58</f>
        <v/>
      </c>
      <c r="N117" s="40" t="str">
        <f>ResMes!N58</f>
        <v/>
      </c>
      <c r="O117" s="40" t="str">
        <f>ResMes!O58</f>
        <v/>
      </c>
      <c r="P117" s="40" t="str">
        <f>ResMes!P58</f>
        <v/>
      </c>
      <c r="Q117" s="40" t="str">
        <f>ResMes!Q58</f>
        <v/>
      </c>
      <c r="R117" s="40" t="str">
        <f>ResMes!R58</f>
        <v/>
      </c>
      <c r="S117" s="40" t="str">
        <f>ResMes!S58</f>
        <v/>
      </c>
      <c r="T117" s="40" t="str">
        <f>ResMes!T58</f>
        <v/>
      </c>
      <c r="U117" s="40" t="str">
        <f>ResMes!U58</f>
        <v/>
      </c>
      <c r="V117" s="40" t="str">
        <f>ResMes!V58</f>
        <v/>
      </c>
      <c r="W117" s="40" t="str">
        <f>ResMes!W58</f>
        <v/>
      </c>
      <c r="X117" s="40" t="str">
        <f>ResMes!X58</f>
        <v/>
      </c>
      <c r="Y117" s="40" t="str">
        <f>ResMes!Y58</f>
        <v/>
      </c>
      <c r="Z117" s="40" t="str">
        <f>ResMes!Z58</f>
        <v/>
      </c>
      <c r="AA117" s="40" t="str">
        <f>ResMes!AA58</f>
        <v/>
      </c>
      <c r="AB117" s="40" t="str">
        <f>ResMes!AB58</f>
        <v/>
      </c>
      <c r="AC117" s="40" t="str">
        <f>ResMes!AC58</f>
        <v/>
      </c>
      <c r="AD117" s="40" t="str">
        <f>ResMes!AD58</f>
        <v/>
      </c>
      <c r="AE117" s="40" t="str">
        <f>ResMes!AE58</f>
        <v/>
      </c>
      <c r="AF117" s="40" t="str">
        <f>ResMes!AF58</f>
        <v/>
      </c>
      <c r="AG117" s="40" t="str">
        <f>ResMes!AG58</f>
        <v/>
      </c>
    </row>
    <row r="118" spans="2:33" ht="20.100000000000001" customHeight="1" x14ac:dyDescent="0.25">
      <c r="B118" s="50" t="str">
        <f>ResMes!B59</f>
        <v/>
      </c>
      <c r="C118" s="40" t="str">
        <f>ResMes!C59</f>
        <v/>
      </c>
      <c r="D118" s="40" t="str">
        <f>ResMes!D59</f>
        <v/>
      </c>
      <c r="E118" s="40" t="str">
        <f>ResMes!E59</f>
        <v/>
      </c>
      <c r="F118" s="40" t="str">
        <f>ResMes!F59</f>
        <v/>
      </c>
      <c r="G118" s="40" t="str">
        <f>ResMes!G59</f>
        <v/>
      </c>
      <c r="H118" s="40" t="str">
        <f>ResMes!H59</f>
        <v/>
      </c>
      <c r="I118" s="40" t="str">
        <f>ResMes!I59</f>
        <v/>
      </c>
      <c r="J118" s="40" t="str">
        <f>ResMes!J59</f>
        <v/>
      </c>
      <c r="K118" s="40" t="str">
        <f>ResMes!K59</f>
        <v/>
      </c>
      <c r="L118" s="40" t="str">
        <f>ResMes!L59</f>
        <v/>
      </c>
      <c r="M118" s="40" t="str">
        <f>ResMes!M59</f>
        <v/>
      </c>
      <c r="N118" s="40" t="str">
        <f>ResMes!N59</f>
        <v/>
      </c>
      <c r="O118" s="40" t="str">
        <f>ResMes!O59</f>
        <v/>
      </c>
      <c r="P118" s="40" t="str">
        <f>ResMes!P59</f>
        <v/>
      </c>
      <c r="Q118" s="40" t="str">
        <f>ResMes!Q59</f>
        <v/>
      </c>
      <c r="R118" s="40" t="str">
        <f>ResMes!R59</f>
        <v/>
      </c>
      <c r="S118" s="40" t="str">
        <f>ResMes!S59</f>
        <v/>
      </c>
      <c r="T118" s="40" t="str">
        <f>ResMes!T59</f>
        <v/>
      </c>
      <c r="U118" s="40" t="str">
        <f>ResMes!U59</f>
        <v/>
      </c>
      <c r="V118" s="40" t="str">
        <f>ResMes!V59</f>
        <v/>
      </c>
      <c r="W118" s="40" t="str">
        <f>ResMes!W59</f>
        <v/>
      </c>
      <c r="X118" s="40" t="str">
        <f>ResMes!X59</f>
        <v/>
      </c>
      <c r="Y118" s="40" t="str">
        <f>ResMes!Y59</f>
        <v/>
      </c>
      <c r="Z118" s="40" t="str">
        <f>ResMes!Z59</f>
        <v/>
      </c>
      <c r="AA118" s="40" t="str">
        <f>ResMes!AA59</f>
        <v/>
      </c>
      <c r="AB118" s="40" t="str">
        <f>ResMes!AB59</f>
        <v/>
      </c>
      <c r="AC118" s="40" t="str">
        <f>ResMes!AC59</f>
        <v/>
      </c>
      <c r="AD118" s="40" t="str">
        <f>ResMes!AD59</f>
        <v/>
      </c>
      <c r="AE118" s="40" t="str">
        <f>ResMes!AE59</f>
        <v/>
      </c>
      <c r="AF118" s="40" t="str">
        <f>ResMes!AF59</f>
        <v/>
      </c>
      <c r="AG118" s="40" t="str">
        <f>ResMes!AG59</f>
        <v/>
      </c>
    </row>
    <row r="119" spans="2:33" ht="20.100000000000001" customHeight="1" x14ac:dyDescent="0.25">
      <c r="B119" s="50" t="str">
        <f>ResMes!B60</f>
        <v/>
      </c>
      <c r="C119" s="40" t="str">
        <f>ResMes!C60</f>
        <v/>
      </c>
      <c r="D119" s="40" t="str">
        <f>ResMes!D60</f>
        <v/>
      </c>
      <c r="E119" s="40" t="str">
        <f>ResMes!E60</f>
        <v/>
      </c>
      <c r="F119" s="40" t="str">
        <f>ResMes!F60</f>
        <v/>
      </c>
      <c r="G119" s="40" t="str">
        <f>ResMes!G60</f>
        <v/>
      </c>
      <c r="H119" s="40" t="str">
        <f>ResMes!H60</f>
        <v/>
      </c>
      <c r="I119" s="40" t="str">
        <f>ResMes!I60</f>
        <v/>
      </c>
      <c r="J119" s="40" t="str">
        <f>ResMes!J60</f>
        <v/>
      </c>
      <c r="K119" s="40" t="str">
        <f>ResMes!K60</f>
        <v/>
      </c>
      <c r="L119" s="40" t="str">
        <f>ResMes!L60</f>
        <v/>
      </c>
      <c r="M119" s="40" t="str">
        <f>ResMes!M60</f>
        <v/>
      </c>
      <c r="N119" s="40" t="str">
        <f>ResMes!N60</f>
        <v/>
      </c>
      <c r="O119" s="40" t="str">
        <f>ResMes!O60</f>
        <v/>
      </c>
      <c r="P119" s="40" t="str">
        <f>ResMes!P60</f>
        <v/>
      </c>
      <c r="Q119" s="40" t="str">
        <f>ResMes!Q60</f>
        <v/>
      </c>
      <c r="R119" s="40" t="str">
        <f>ResMes!R60</f>
        <v/>
      </c>
      <c r="S119" s="40" t="str">
        <f>ResMes!S60</f>
        <v/>
      </c>
      <c r="T119" s="40" t="str">
        <f>ResMes!T60</f>
        <v/>
      </c>
      <c r="U119" s="40" t="str">
        <f>ResMes!U60</f>
        <v/>
      </c>
      <c r="V119" s="40" t="str">
        <f>ResMes!V60</f>
        <v/>
      </c>
      <c r="W119" s="40" t="str">
        <f>ResMes!W60</f>
        <v/>
      </c>
      <c r="X119" s="40" t="str">
        <f>ResMes!X60</f>
        <v/>
      </c>
      <c r="Y119" s="40" t="str">
        <f>ResMes!Y60</f>
        <v/>
      </c>
      <c r="Z119" s="40" t="str">
        <f>ResMes!Z60</f>
        <v/>
      </c>
      <c r="AA119" s="40" t="str">
        <f>ResMes!AA60</f>
        <v/>
      </c>
      <c r="AB119" s="40" t="str">
        <f>ResMes!AB60</f>
        <v/>
      </c>
      <c r="AC119" s="40" t="str">
        <f>ResMes!AC60</f>
        <v/>
      </c>
      <c r="AD119" s="40" t="str">
        <f>ResMes!AD60</f>
        <v/>
      </c>
      <c r="AE119" s="40" t="str">
        <f>ResMes!AE60</f>
        <v/>
      </c>
      <c r="AF119" s="40" t="str">
        <f>ResMes!AF60</f>
        <v/>
      </c>
      <c r="AG119" s="40" t="str">
        <f>ResMes!AG60</f>
        <v/>
      </c>
    </row>
    <row r="120" spans="2:33" ht="20.100000000000001" customHeight="1" x14ac:dyDescent="0.25">
      <c r="B120" s="50" t="str">
        <f>ResMes!B61</f>
        <v/>
      </c>
      <c r="C120" s="40" t="str">
        <f>ResMes!C61</f>
        <v/>
      </c>
      <c r="D120" s="40" t="str">
        <f>ResMes!D61</f>
        <v/>
      </c>
      <c r="E120" s="40" t="str">
        <f>ResMes!E61</f>
        <v/>
      </c>
      <c r="F120" s="40" t="str">
        <f>ResMes!F61</f>
        <v/>
      </c>
      <c r="G120" s="40" t="str">
        <f>ResMes!G61</f>
        <v/>
      </c>
      <c r="H120" s="40" t="str">
        <f>ResMes!H61</f>
        <v/>
      </c>
      <c r="I120" s="40" t="str">
        <f>ResMes!I61</f>
        <v/>
      </c>
      <c r="J120" s="40" t="str">
        <f>ResMes!J61</f>
        <v/>
      </c>
      <c r="K120" s="40" t="str">
        <f>ResMes!K61</f>
        <v/>
      </c>
      <c r="L120" s="40" t="str">
        <f>ResMes!L61</f>
        <v/>
      </c>
      <c r="M120" s="40" t="str">
        <f>ResMes!M61</f>
        <v/>
      </c>
      <c r="N120" s="40" t="str">
        <f>ResMes!N61</f>
        <v/>
      </c>
      <c r="O120" s="40" t="str">
        <f>ResMes!O61</f>
        <v/>
      </c>
      <c r="P120" s="40" t="str">
        <f>ResMes!P61</f>
        <v/>
      </c>
      <c r="Q120" s="40" t="str">
        <f>ResMes!Q61</f>
        <v/>
      </c>
      <c r="R120" s="40" t="str">
        <f>ResMes!R61</f>
        <v/>
      </c>
      <c r="S120" s="40" t="str">
        <f>ResMes!S61</f>
        <v/>
      </c>
      <c r="T120" s="40" t="str">
        <f>ResMes!T61</f>
        <v/>
      </c>
      <c r="U120" s="40" t="str">
        <f>ResMes!U61</f>
        <v/>
      </c>
      <c r="V120" s="40" t="str">
        <f>ResMes!V61</f>
        <v/>
      </c>
      <c r="W120" s="40" t="str">
        <f>ResMes!W61</f>
        <v/>
      </c>
      <c r="X120" s="40" t="str">
        <f>ResMes!X61</f>
        <v/>
      </c>
      <c r="Y120" s="40" t="str">
        <f>ResMes!Y61</f>
        <v/>
      </c>
      <c r="Z120" s="40" t="str">
        <f>ResMes!Z61</f>
        <v/>
      </c>
      <c r="AA120" s="40" t="str">
        <f>ResMes!AA61</f>
        <v/>
      </c>
      <c r="AB120" s="40" t="str">
        <f>ResMes!AB61</f>
        <v/>
      </c>
      <c r="AC120" s="40" t="str">
        <f>ResMes!AC61</f>
        <v/>
      </c>
      <c r="AD120" s="40" t="str">
        <f>ResMes!AD61</f>
        <v/>
      </c>
      <c r="AE120" s="40" t="str">
        <f>ResMes!AE61</f>
        <v/>
      </c>
      <c r="AF120" s="40" t="str">
        <f>ResMes!AF61</f>
        <v/>
      </c>
      <c r="AG120" s="40" t="str">
        <f>ResMes!AG61</f>
        <v/>
      </c>
    </row>
    <row r="141" spans="2:33" ht="18.75" x14ac:dyDescent="0.3">
      <c r="B141" s="44" t="str">
        <f>ResMes!B63</f>
        <v>Os 15 postos de serviço com mais faltas em Maio de 2023</v>
      </c>
    </row>
    <row r="142" spans="2:33" ht="20.100000000000001" customHeight="1" x14ac:dyDescent="0.25">
      <c r="B142" s="32" t="str">
        <f>ResMes!B64</f>
        <v>Posto de Serviço</v>
      </c>
      <c r="C142" s="33">
        <f>ResMes!C64</f>
        <v>1</v>
      </c>
      <c r="D142" s="33">
        <f>ResMes!D64</f>
        <v>2</v>
      </c>
      <c r="E142" s="33">
        <f>ResMes!E64</f>
        <v>3</v>
      </c>
      <c r="F142" s="33">
        <f>ResMes!F64</f>
        <v>4</v>
      </c>
      <c r="G142" s="33">
        <f>ResMes!G64</f>
        <v>5</v>
      </c>
      <c r="H142" s="33">
        <f>ResMes!H64</f>
        <v>6</v>
      </c>
      <c r="I142" s="33">
        <f>ResMes!I64</f>
        <v>7</v>
      </c>
      <c r="J142" s="33">
        <f>ResMes!J64</f>
        <v>8</v>
      </c>
      <c r="K142" s="33">
        <f>ResMes!K64</f>
        <v>9</v>
      </c>
      <c r="L142" s="33">
        <f>ResMes!L64</f>
        <v>10</v>
      </c>
      <c r="M142" s="33">
        <f>ResMes!M64</f>
        <v>11</v>
      </c>
      <c r="N142" s="33">
        <f>ResMes!N64</f>
        <v>12</v>
      </c>
      <c r="O142" s="33">
        <f>ResMes!O64</f>
        <v>13</v>
      </c>
      <c r="P142" s="33">
        <f>ResMes!P64</f>
        <v>14</v>
      </c>
      <c r="Q142" s="33">
        <f>ResMes!Q64</f>
        <v>15</v>
      </c>
      <c r="R142" s="33">
        <f>ResMes!R64</f>
        <v>16</v>
      </c>
      <c r="S142" s="33">
        <f>ResMes!S64</f>
        <v>17</v>
      </c>
      <c r="T142" s="33">
        <f>ResMes!T64</f>
        <v>18</v>
      </c>
      <c r="U142" s="33">
        <f>ResMes!U64</f>
        <v>19</v>
      </c>
      <c r="V142" s="33">
        <f>ResMes!V64</f>
        <v>20</v>
      </c>
      <c r="W142" s="33">
        <f>ResMes!W64</f>
        <v>21</v>
      </c>
      <c r="X142" s="33">
        <f>ResMes!X64</f>
        <v>22</v>
      </c>
      <c r="Y142" s="33">
        <f>ResMes!Y64</f>
        <v>23</v>
      </c>
      <c r="Z142" s="33">
        <f>ResMes!Z64</f>
        <v>24</v>
      </c>
      <c r="AA142" s="33">
        <f>ResMes!AA64</f>
        <v>25</v>
      </c>
      <c r="AB142" s="33">
        <f>ResMes!AB64</f>
        <v>26</v>
      </c>
      <c r="AC142" s="33">
        <f>ResMes!AC64</f>
        <v>27</v>
      </c>
      <c r="AD142" s="33">
        <f>ResMes!AD64</f>
        <v>28</v>
      </c>
      <c r="AE142" s="33">
        <f>ResMes!AE64</f>
        <v>29</v>
      </c>
      <c r="AF142" s="33">
        <f>ResMes!AF64</f>
        <v>30</v>
      </c>
      <c r="AG142" s="33">
        <f>ResMes!AG64</f>
        <v>31</v>
      </c>
    </row>
    <row r="143" spans="2:33" ht="20.100000000000001" customHeight="1" x14ac:dyDescent="0.25">
      <c r="B143" s="50" t="str">
        <f>ResMes!B65</f>
        <v>Empresa de Teste AS</v>
      </c>
      <c r="C143" s="40">
        <f>ResMes!C65</f>
        <v>0</v>
      </c>
      <c r="D143" s="40">
        <f>ResMes!D65</f>
        <v>0</v>
      </c>
      <c r="E143" s="40">
        <f>ResMes!E65</f>
        <v>0</v>
      </c>
      <c r="F143" s="40">
        <f>ResMes!F65</f>
        <v>0</v>
      </c>
      <c r="G143" s="40">
        <f>ResMes!G65</f>
        <v>0</v>
      </c>
      <c r="H143" s="40">
        <f>ResMes!H65</f>
        <v>0</v>
      </c>
      <c r="I143" s="40">
        <f>ResMes!I65</f>
        <v>0</v>
      </c>
      <c r="J143" s="40">
        <f>ResMes!J65</f>
        <v>0</v>
      </c>
      <c r="K143" s="40">
        <f>ResMes!K65</f>
        <v>0</v>
      </c>
      <c r="L143" s="40">
        <f>ResMes!L65</f>
        <v>0</v>
      </c>
      <c r="M143" s="40">
        <f>ResMes!M65</f>
        <v>0</v>
      </c>
      <c r="N143" s="40">
        <f>ResMes!N65</f>
        <v>0</v>
      </c>
      <c r="O143" s="40">
        <f>ResMes!O65</f>
        <v>0</v>
      </c>
      <c r="P143" s="40">
        <f>ResMes!P65</f>
        <v>0</v>
      </c>
      <c r="Q143" s="40">
        <f>ResMes!Q65</f>
        <v>0</v>
      </c>
      <c r="R143" s="40">
        <f>ResMes!R65</f>
        <v>0</v>
      </c>
      <c r="S143" s="40">
        <f>ResMes!S65</f>
        <v>0</v>
      </c>
      <c r="T143" s="40">
        <f>ResMes!T65</f>
        <v>0</v>
      </c>
      <c r="U143" s="40">
        <f>ResMes!U65</f>
        <v>1</v>
      </c>
      <c r="V143" s="40">
        <f>ResMes!V65</f>
        <v>0</v>
      </c>
      <c r="W143" s="40">
        <f>ResMes!W65</f>
        <v>0</v>
      </c>
      <c r="X143" s="40">
        <f>ResMes!X65</f>
        <v>0</v>
      </c>
      <c r="Y143" s="40">
        <f>ResMes!Y65</f>
        <v>0</v>
      </c>
      <c r="Z143" s="40">
        <f>ResMes!Z65</f>
        <v>0</v>
      </c>
      <c r="AA143" s="40">
        <f>ResMes!AA65</f>
        <v>0</v>
      </c>
      <c r="AB143" s="40">
        <f>ResMes!AB65</f>
        <v>0</v>
      </c>
      <c r="AC143" s="40">
        <f>ResMes!AC65</f>
        <v>0</v>
      </c>
      <c r="AD143" s="40">
        <f>ResMes!AD65</f>
        <v>0</v>
      </c>
      <c r="AE143" s="40">
        <f>ResMes!AE65</f>
        <v>0</v>
      </c>
      <c r="AF143" s="40">
        <f>ResMes!AF65</f>
        <v>0</v>
      </c>
      <c r="AG143" s="40">
        <f>ResMes!AG65</f>
        <v>0</v>
      </c>
    </row>
    <row r="144" spans="2:33" ht="20.100000000000001" customHeight="1" x14ac:dyDescent="0.25">
      <c r="B144" s="50" t="str">
        <f>ResMes!B66</f>
        <v/>
      </c>
      <c r="C144" s="40" t="str">
        <f>ResMes!C66</f>
        <v/>
      </c>
      <c r="D144" s="40" t="str">
        <f>ResMes!D66</f>
        <v/>
      </c>
      <c r="E144" s="40" t="str">
        <f>ResMes!E66</f>
        <v/>
      </c>
      <c r="F144" s="40" t="str">
        <f>ResMes!F66</f>
        <v/>
      </c>
      <c r="G144" s="40" t="str">
        <f>ResMes!G66</f>
        <v/>
      </c>
      <c r="H144" s="40" t="str">
        <f>ResMes!H66</f>
        <v/>
      </c>
      <c r="I144" s="40" t="str">
        <f>ResMes!I66</f>
        <v/>
      </c>
      <c r="J144" s="40" t="str">
        <f>ResMes!J66</f>
        <v/>
      </c>
      <c r="K144" s="40" t="str">
        <f>ResMes!K66</f>
        <v/>
      </c>
      <c r="L144" s="40" t="str">
        <f>ResMes!L66</f>
        <v/>
      </c>
      <c r="M144" s="40" t="str">
        <f>ResMes!M66</f>
        <v/>
      </c>
      <c r="N144" s="40" t="str">
        <f>ResMes!N66</f>
        <v/>
      </c>
      <c r="O144" s="40" t="str">
        <f>ResMes!O66</f>
        <v/>
      </c>
      <c r="P144" s="40" t="str">
        <f>ResMes!P66</f>
        <v/>
      </c>
      <c r="Q144" s="40" t="str">
        <f>ResMes!Q66</f>
        <v/>
      </c>
      <c r="R144" s="40" t="str">
        <f>ResMes!R66</f>
        <v/>
      </c>
      <c r="S144" s="40" t="str">
        <f>ResMes!S66</f>
        <v/>
      </c>
      <c r="T144" s="40" t="str">
        <f>ResMes!T66</f>
        <v/>
      </c>
      <c r="U144" s="40" t="str">
        <f>ResMes!U66</f>
        <v/>
      </c>
      <c r="V144" s="40" t="str">
        <f>ResMes!V66</f>
        <v/>
      </c>
      <c r="W144" s="40" t="str">
        <f>ResMes!W66</f>
        <v/>
      </c>
      <c r="X144" s="40" t="str">
        <f>ResMes!X66</f>
        <v/>
      </c>
      <c r="Y144" s="40" t="str">
        <f>ResMes!Y66</f>
        <v/>
      </c>
      <c r="Z144" s="40" t="str">
        <f>ResMes!Z66</f>
        <v/>
      </c>
      <c r="AA144" s="40" t="str">
        <f>ResMes!AA66</f>
        <v/>
      </c>
      <c r="AB144" s="40" t="str">
        <f>ResMes!AB66</f>
        <v/>
      </c>
      <c r="AC144" s="40" t="str">
        <f>ResMes!AC66</f>
        <v/>
      </c>
      <c r="AD144" s="40" t="str">
        <f>ResMes!AD66</f>
        <v/>
      </c>
      <c r="AE144" s="40" t="str">
        <f>ResMes!AE66</f>
        <v/>
      </c>
      <c r="AF144" s="40" t="str">
        <f>ResMes!AF66</f>
        <v/>
      </c>
      <c r="AG144" s="40" t="str">
        <f>ResMes!AG66</f>
        <v/>
      </c>
    </row>
    <row r="145" spans="2:33" ht="20.100000000000001" customHeight="1" x14ac:dyDescent="0.25">
      <c r="B145" s="50" t="str">
        <f>ResMes!B67</f>
        <v/>
      </c>
      <c r="C145" s="40" t="str">
        <f>ResMes!C67</f>
        <v/>
      </c>
      <c r="D145" s="40" t="str">
        <f>ResMes!D67</f>
        <v/>
      </c>
      <c r="E145" s="40" t="str">
        <f>ResMes!E67</f>
        <v/>
      </c>
      <c r="F145" s="40" t="str">
        <f>ResMes!F67</f>
        <v/>
      </c>
      <c r="G145" s="40" t="str">
        <f>ResMes!G67</f>
        <v/>
      </c>
      <c r="H145" s="40" t="str">
        <f>ResMes!H67</f>
        <v/>
      </c>
      <c r="I145" s="40" t="str">
        <f>ResMes!I67</f>
        <v/>
      </c>
      <c r="J145" s="40" t="str">
        <f>ResMes!J67</f>
        <v/>
      </c>
      <c r="K145" s="40" t="str">
        <f>ResMes!K67</f>
        <v/>
      </c>
      <c r="L145" s="40" t="str">
        <f>ResMes!L67</f>
        <v/>
      </c>
      <c r="M145" s="40" t="str">
        <f>ResMes!M67</f>
        <v/>
      </c>
      <c r="N145" s="40" t="str">
        <f>ResMes!N67</f>
        <v/>
      </c>
      <c r="O145" s="40" t="str">
        <f>ResMes!O67</f>
        <v/>
      </c>
      <c r="P145" s="40" t="str">
        <f>ResMes!P67</f>
        <v/>
      </c>
      <c r="Q145" s="40" t="str">
        <f>ResMes!Q67</f>
        <v/>
      </c>
      <c r="R145" s="40" t="str">
        <f>ResMes!R67</f>
        <v/>
      </c>
      <c r="S145" s="40" t="str">
        <f>ResMes!S67</f>
        <v/>
      </c>
      <c r="T145" s="40" t="str">
        <f>ResMes!T67</f>
        <v/>
      </c>
      <c r="U145" s="40" t="str">
        <f>ResMes!U67</f>
        <v/>
      </c>
      <c r="V145" s="40" t="str">
        <f>ResMes!V67</f>
        <v/>
      </c>
      <c r="W145" s="40" t="str">
        <f>ResMes!W67</f>
        <v/>
      </c>
      <c r="X145" s="40" t="str">
        <f>ResMes!X67</f>
        <v/>
      </c>
      <c r="Y145" s="40" t="str">
        <f>ResMes!Y67</f>
        <v/>
      </c>
      <c r="Z145" s="40" t="str">
        <f>ResMes!Z67</f>
        <v/>
      </c>
      <c r="AA145" s="40" t="str">
        <f>ResMes!AA67</f>
        <v/>
      </c>
      <c r="AB145" s="40" t="str">
        <f>ResMes!AB67</f>
        <v/>
      </c>
      <c r="AC145" s="40" t="str">
        <f>ResMes!AC67</f>
        <v/>
      </c>
      <c r="AD145" s="40" t="str">
        <f>ResMes!AD67</f>
        <v/>
      </c>
      <c r="AE145" s="40" t="str">
        <f>ResMes!AE67</f>
        <v/>
      </c>
      <c r="AF145" s="40" t="str">
        <f>ResMes!AF67</f>
        <v/>
      </c>
      <c r="AG145" s="40" t="str">
        <f>ResMes!AG67</f>
        <v/>
      </c>
    </row>
    <row r="146" spans="2:33" ht="20.100000000000001" customHeight="1" x14ac:dyDescent="0.25">
      <c r="B146" s="50" t="str">
        <f>ResMes!B68</f>
        <v/>
      </c>
      <c r="C146" s="40" t="str">
        <f>ResMes!C68</f>
        <v/>
      </c>
      <c r="D146" s="40" t="str">
        <f>ResMes!D68</f>
        <v/>
      </c>
      <c r="E146" s="40" t="str">
        <f>ResMes!E68</f>
        <v/>
      </c>
      <c r="F146" s="40" t="str">
        <f>ResMes!F68</f>
        <v/>
      </c>
      <c r="G146" s="40" t="str">
        <f>ResMes!G68</f>
        <v/>
      </c>
      <c r="H146" s="40" t="str">
        <f>ResMes!H68</f>
        <v/>
      </c>
      <c r="I146" s="40" t="str">
        <f>ResMes!I68</f>
        <v/>
      </c>
      <c r="J146" s="40" t="str">
        <f>ResMes!J68</f>
        <v/>
      </c>
      <c r="K146" s="40" t="str">
        <f>ResMes!K68</f>
        <v/>
      </c>
      <c r="L146" s="40" t="str">
        <f>ResMes!L68</f>
        <v/>
      </c>
      <c r="M146" s="40" t="str">
        <f>ResMes!M68</f>
        <v/>
      </c>
      <c r="N146" s="40" t="str">
        <f>ResMes!N68</f>
        <v/>
      </c>
      <c r="O146" s="40" t="str">
        <f>ResMes!O68</f>
        <v/>
      </c>
      <c r="P146" s="40" t="str">
        <f>ResMes!P68</f>
        <v/>
      </c>
      <c r="Q146" s="40" t="str">
        <f>ResMes!Q68</f>
        <v/>
      </c>
      <c r="R146" s="40" t="str">
        <f>ResMes!R68</f>
        <v/>
      </c>
      <c r="S146" s="40" t="str">
        <f>ResMes!S68</f>
        <v/>
      </c>
      <c r="T146" s="40" t="str">
        <f>ResMes!T68</f>
        <v/>
      </c>
      <c r="U146" s="40" t="str">
        <f>ResMes!U68</f>
        <v/>
      </c>
      <c r="V146" s="40" t="str">
        <f>ResMes!V68</f>
        <v/>
      </c>
      <c r="W146" s="40" t="str">
        <f>ResMes!W68</f>
        <v/>
      </c>
      <c r="X146" s="40" t="str">
        <f>ResMes!X68</f>
        <v/>
      </c>
      <c r="Y146" s="40" t="str">
        <f>ResMes!Y68</f>
        <v/>
      </c>
      <c r="Z146" s="40" t="str">
        <f>ResMes!Z68</f>
        <v/>
      </c>
      <c r="AA146" s="40" t="str">
        <f>ResMes!AA68</f>
        <v/>
      </c>
      <c r="AB146" s="40" t="str">
        <f>ResMes!AB68</f>
        <v/>
      </c>
      <c r="AC146" s="40" t="str">
        <f>ResMes!AC68</f>
        <v/>
      </c>
      <c r="AD146" s="40" t="str">
        <f>ResMes!AD68</f>
        <v/>
      </c>
      <c r="AE146" s="40" t="str">
        <f>ResMes!AE68</f>
        <v/>
      </c>
      <c r="AF146" s="40" t="str">
        <f>ResMes!AF68</f>
        <v/>
      </c>
      <c r="AG146" s="40" t="str">
        <f>ResMes!AG68</f>
        <v/>
      </c>
    </row>
    <row r="147" spans="2:33" ht="20.100000000000001" customHeight="1" x14ac:dyDescent="0.25">
      <c r="B147" s="50" t="str">
        <f>ResMes!B69</f>
        <v/>
      </c>
      <c r="C147" s="40" t="str">
        <f>ResMes!C69</f>
        <v/>
      </c>
      <c r="D147" s="40" t="str">
        <f>ResMes!D69</f>
        <v/>
      </c>
      <c r="E147" s="40" t="str">
        <f>ResMes!E69</f>
        <v/>
      </c>
      <c r="F147" s="40" t="str">
        <f>ResMes!F69</f>
        <v/>
      </c>
      <c r="G147" s="40" t="str">
        <f>ResMes!G69</f>
        <v/>
      </c>
      <c r="H147" s="40" t="str">
        <f>ResMes!H69</f>
        <v/>
      </c>
      <c r="I147" s="40" t="str">
        <f>ResMes!I69</f>
        <v/>
      </c>
      <c r="J147" s="40" t="str">
        <f>ResMes!J69</f>
        <v/>
      </c>
      <c r="K147" s="40" t="str">
        <f>ResMes!K69</f>
        <v/>
      </c>
      <c r="L147" s="40" t="str">
        <f>ResMes!L69</f>
        <v/>
      </c>
      <c r="M147" s="40" t="str">
        <f>ResMes!M69</f>
        <v/>
      </c>
      <c r="N147" s="40" t="str">
        <f>ResMes!N69</f>
        <v/>
      </c>
      <c r="O147" s="40" t="str">
        <f>ResMes!O69</f>
        <v/>
      </c>
      <c r="P147" s="40" t="str">
        <f>ResMes!P69</f>
        <v/>
      </c>
      <c r="Q147" s="40" t="str">
        <f>ResMes!Q69</f>
        <v/>
      </c>
      <c r="R147" s="40" t="str">
        <f>ResMes!R69</f>
        <v/>
      </c>
      <c r="S147" s="40" t="str">
        <f>ResMes!S69</f>
        <v/>
      </c>
      <c r="T147" s="40" t="str">
        <f>ResMes!T69</f>
        <v/>
      </c>
      <c r="U147" s="40" t="str">
        <f>ResMes!U69</f>
        <v/>
      </c>
      <c r="V147" s="40" t="str">
        <f>ResMes!V69</f>
        <v/>
      </c>
      <c r="W147" s="40" t="str">
        <f>ResMes!W69</f>
        <v/>
      </c>
      <c r="X147" s="40" t="str">
        <f>ResMes!X69</f>
        <v/>
      </c>
      <c r="Y147" s="40" t="str">
        <f>ResMes!Y69</f>
        <v/>
      </c>
      <c r="Z147" s="40" t="str">
        <f>ResMes!Z69</f>
        <v/>
      </c>
      <c r="AA147" s="40" t="str">
        <f>ResMes!AA69</f>
        <v/>
      </c>
      <c r="AB147" s="40" t="str">
        <f>ResMes!AB69</f>
        <v/>
      </c>
      <c r="AC147" s="40" t="str">
        <f>ResMes!AC69</f>
        <v/>
      </c>
      <c r="AD147" s="40" t="str">
        <f>ResMes!AD69</f>
        <v/>
      </c>
      <c r="AE147" s="40" t="str">
        <f>ResMes!AE69</f>
        <v/>
      </c>
      <c r="AF147" s="40" t="str">
        <f>ResMes!AF69</f>
        <v/>
      </c>
      <c r="AG147" s="40" t="str">
        <f>ResMes!AG69</f>
        <v/>
      </c>
    </row>
    <row r="148" spans="2:33" ht="20.100000000000001" customHeight="1" x14ac:dyDescent="0.25">
      <c r="B148" s="50" t="str">
        <f>ResMes!B70</f>
        <v/>
      </c>
      <c r="C148" s="40" t="str">
        <f>ResMes!C70</f>
        <v/>
      </c>
      <c r="D148" s="40" t="str">
        <f>ResMes!D70</f>
        <v/>
      </c>
      <c r="E148" s="40" t="str">
        <f>ResMes!E70</f>
        <v/>
      </c>
      <c r="F148" s="40" t="str">
        <f>ResMes!F70</f>
        <v/>
      </c>
      <c r="G148" s="40" t="str">
        <f>ResMes!G70</f>
        <v/>
      </c>
      <c r="H148" s="40" t="str">
        <f>ResMes!H70</f>
        <v/>
      </c>
      <c r="I148" s="40" t="str">
        <f>ResMes!I70</f>
        <v/>
      </c>
      <c r="J148" s="40" t="str">
        <f>ResMes!J70</f>
        <v/>
      </c>
      <c r="K148" s="40" t="str">
        <f>ResMes!K70</f>
        <v/>
      </c>
      <c r="L148" s="40" t="str">
        <f>ResMes!L70</f>
        <v/>
      </c>
      <c r="M148" s="40" t="str">
        <f>ResMes!M70</f>
        <v/>
      </c>
      <c r="N148" s="40" t="str">
        <f>ResMes!N70</f>
        <v/>
      </c>
      <c r="O148" s="40" t="str">
        <f>ResMes!O70</f>
        <v/>
      </c>
      <c r="P148" s="40" t="str">
        <f>ResMes!P70</f>
        <v/>
      </c>
      <c r="Q148" s="40" t="str">
        <f>ResMes!Q70</f>
        <v/>
      </c>
      <c r="R148" s="40" t="str">
        <f>ResMes!R70</f>
        <v/>
      </c>
      <c r="S148" s="40" t="str">
        <f>ResMes!S70</f>
        <v/>
      </c>
      <c r="T148" s="40" t="str">
        <f>ResMes!T70</f>
        <v/>
      </c>
      <c r="U148" s="40" t="str">
        <f>ResMes!U70</f>
        <v/>
      </c>
      <c r="V148" s="40" t="str">
        <f>ResMes!V70</f>
        <v/>
      </c>
      <c r="W148" s="40" t="str">
        <f>ResMes!W70</f>
        <v/>
      </c>
      <c r="X148" s="40" t="str">
        <f>ResMes!X70</f>
        <v/>
      </c>
      <c r="Y148" s="40" t="str">
        <f>ResMes!Y70</f>
        <v/>
      </c>
      <c r="Z148" s="40" t="str">
        <f>ResMes!Z70</f>
        <v/>
      </c>
      <c r="AA148" s="40" t="str">
        <f>ResMes!AA70</f>
        <v/>
      </c>
      <c r="AB148" s="40" t="str">
        <f>ResMes!AB70</f>
        <v/>
      </c>
      <c r="AC148" s="40" t="str">
        <f>ResMes!AC70</f>
        <v/>
      </c>
      <c r="AD148" s="40" t="str">
        <f>ResMes!AD70</f>
        <v/>
      </c>
      <c r="AE148" s="40" t="str">
        <f>ResMes!AE70</f>
        <v/>
      </c>
      <c r="AF148" s="40" t="str">
        <f>ResMes!AF70</f>
        <v/>
      </c>
      <c r="AG148" s="40" t="str">
        <f>ResMes!AG70</f>
        <v/>
      </c>
    </row>
    <row r="149" spans="2:33" ht="20.100000000000001" customHeight="1" x14ac:dyDescent="0.25">
      <c r="B149" s="50" t="str">
        <f>ResMes!B71</f>
        <v/>
      </c>
      <c r="C149" s="40" t="str">
        <f>ResMes!C71</f>
        <v/>
      </c>
      <c r="D149" s="40" t="str">
        <f>ResMes!D71</f>
        <v/>
      </c>
      <c r="E149" s="40" t="str">
        <f>ResMes!E71</f>
        <v/>
      </c>
      <c r="F149" s="40" t="str">
        <f>ResMes!F71</f>
        <v/>
      </c>
      <c r="G149" s="40" t="str">
        <f>ResMes!G71</f>
        <v/>
      </c>
      <c r="H149" s="40" t="str">
        <f>ResMes!H71</f>
        <v/>
      </c>
      <c r="I149" s="40" t="str">
        <f>ResMes!I71</f>
        <v/>
      </c>
      <c r="J149" s="40" t="str">
        <f>ResMes!J71</f>
        <v/>
      </c>
      <c r="K149" s="40" t="str">
        <f>ResMes!K71</f>
        <v/>
      </c>
      <c r="L149" s="40" t="str">
        <f>ResMes!L71</f>
        <v/>
      </c>
      <c r="M149" s="40" t="str">
        <f>ResMes!M71</f>
        <v/>
      </c>
      <c r="N149" s="40" t="str">
        <f>ResMes!N71</f>
        <v/>
      </c>
      <c r="O149" s="40" t="str">
        <f>ResMes!O71</f>
        <v/>
      </c>
      <c r="P149" s="40" t="str">
        <f>ResMes!P71</f>
        <v/>
      </c>
      <c r="Q149" s="40" t="str">
        <f>ResMes!Q71</f>
        <v/>
      </c>
      <c r="R149" s="40" t="str">
        <f>ResMes!R71</f>
        <v/>
      </c>
      <c r="S149" s="40" t="str">
        <f>ResMes!S71</f>
        <v/>
      </c>
      <c r="T149" s="40" t="str">
        <f>ResMes!T71</f>
        <v/>
      </c>
      <c r="U149" s="40" t="str">
        <f>ResMes!U71</f>
        <v/>
      </c>
      <c r="V149" s="40" t="str">
        <f>ResMes!V71</f>
        <v/>
      </c>
      <c r="W149" s="40" t="str">
        <f>ResMes!W71</f>
        <v/>
      </c>
      <c r="X149" s="40" t="str">
        <f>ResMes!X71</f>
        <v/>
      </c>
      <c r="Y149" s="40" t="str">
        <f>ResMes!Y71</f>
        <v/>
      </c>
      <c r="Z149" s="40" t="str">
        <f>ResMes!Z71</f>
        <v/>
      </c>
      <c r="AA149" s="40" t="str">
        <f>ResMes!AA71</f>
        <v/>
      </c>
      <c r="AB149" s="40" t="str">
        <f>ResMes!AB71</f>
        <v/>
      </c>
      <c r="AC149" s="40" t="str">
        <f>ResMes!AC71</f>
        <v/>
      </c>
      <c r="AD149" s="40" t="str">
        <f>ResMes!AD71</f>
        <v/>
      </c>
      <c r="AE149" s="40" t="str">
        <f>ResMes!AE71</f>
        <v/>
      </c>
      <c r="AF149" s="40" t="str">
        <f>ResMes!AF71</f>
        <v/>
      </c>
      <c r="AG149" s="40" t="str">
        <f>ResMes!AG71</f>
        <v/>
      </c>
    </row>
    <row r="150" spans="2:33" ht="20.100000000000001" customHeight="1" x14ac:dyDescent="0.25">
      <c r="B150" s="50" t="str">
        <f>ResMes!B72</f>
        <v/>
      </c>
      <c r="C150" s="40" t="str">
        <f>ResMes!C72</f>
        <v/>
      </c>
      <c r="D150" s="40" t="str">
        <f>ResMes!D72</f>
        <v/>
      </c>
      <c r="E150" s="40" t="str">
        <f>ResMes!E72</f>
        <v/>
      </c>
      <c r="F150" s="40" t="str">
        <f>ResMes!F72</f>
        <v/>
      </c>
      <c r="G150" s="40" t="str">
        <f>ResMes!G72</f>
        <v/>
      </c>
      <c r="H150" s="40" t="str">
        <f>ResMes!H72</f>
        <v/>
      </c>
      <c r="I150" s="40" t="str">
        <f>ResMes!I72</f>
        <v/>
      </c>
      <c r="J150" s="40" t="str">
        <f>ResMes!J72</f>
        <v/>
      </c>
      <c r="K150" s="40" t="str">
        <f>ResMes!K72</f>
        <v/>
      </c>
      <c r="L150" s="40" t="str">
        <f>ResMes!L72</f>
        <v/>
      </c>
      <c r="M150" s="40" t="str">
        <f>ResMes!M72</f>
        <v/>
      </c>
      <c r="N150" s="40" t="str">
        <f>ResMes!N72</f>
        <v/>
      </c>
      <c r="O150" s="40" t="str">
        <f>ResMes!O72</f>
        <v/>
      </c>
      <c r="P150" s="40" t="str">
        <f>ResMes!P72</f>
        <v/>
      </c>
      <c r="Q150" s="40" t="str">
        <f>ResMes!Q72</f>
        <v/>
      </c>
      <c r="R150" s="40" t="str">
        <f>ResMes!R72</f>
        <v/>
      </c>
      <c r="S150" s="40" t="str">
        <f>ResMes!S72</f>
        <v/>
      </c>
      <c r="T150" s="40" t="str">
        <f>ResMes!T72</f>
        <v/>
      </c>
      <c r="U150" s="40" t="str">
        <f>ResMes!U72</f>
        <v/>
      </c>
      <c r="V150" s="40" t="str">
        <f>ResMes!V72</f>
        <v/>
      </c>
      <c r="W150" s="40" t="str">
        <f>ResMes!W72</f>
        <v/>
      </c>
      <c r="X150" s="40" t="str">
        <f>ResMes!X72</f>
        <v/>
      </c>
      <c r="Y150" s="40" t="str">
        <f>ResMes!Y72</f>
        <v/>
      </c>
      <c r="Z150" s="40" t="str">
        <f>ResMes!Z72</f>
        <v/>
      </c>
      <c r="AA150" s="40" t="str">
        <f>ResMes!AA72</f>
        <v/>
      </c>
      <c r="AB150" s="40" t="str">
        <f>ResMes!AB72</f>
        <v/>
      </c>
      <c r="AC150" s="40" t="str">
        <f>ResMes!AC72</f>
        <v/>
      </c>
      <c r="AD150" s="40" t="str">
        <f>ResMes!AD72</f>
        <v/>
      </c>
      <c r="AE150" s="40" t="str">
        <f>ResMes!AE72</f>
        <v/>
      </c>
      <c r="AF150" s="40" t="str">
        <f>ResMes!AF72</f>
        <v/>
      </c>
      <c r="AG150" s="40" t="str">
        <f>ResMes!AG72</f>
        <v/>
      </c>
    </row>
    <row r="151" spans="2:33" ht="20.100000000000001" customHeight="1" x14ac:dyDescent="0.25">
      <c r="B151" s="50" t="str">
        <f>ResMes!B73</f>
        <v/>
      </c>
      <c r="C151" s="40" t="str">
        <f>ResMes!C73</f>
        <v/>
      </c>
      <c r="D151" s="40" t="str">
        <f>ResMes!D73</f>
        <v/>
      </c>
      <c r="E151" s="40" t="str">
        <f>ResMes!E73</f>
        <v/>
      </c>
      <c r="F151" s="40" t="str">
        <f>ResMes!F73</f>
        <v/>
      </c>
      <c r="G151" s="40" t="str">
        <f>ResMes!G73</f>
        <v/>
      </c>
      <c r="H151" s="40" t="str">
        <f>ResMes!H73</f>
        <v/>
      </c>
      <c r="I151" s="40" t="str">
        <f>ResMes!I73</f>
        <v/>
      </c>
      <c r="J151" s="40" t="str">
        <f>ResMes!J73</f>
        <v/>
      </c>
      <c r="K151" s="40" t="str">
        <f>ResMes!K73</f>
        <v/>
      </c>
      <c r="L151" s="40" t="str">
        <f>ResMes!L73</f>
        <v/>
      </c>
      <c r="M151" s="40" t="str">
        <f>ResMes!M73</f>
        <v/>
      </c>
      <c r="N151" s="40" t="str">
        <f>ResMes!N73</f>
        <v/>
      </c>
      <c r="O151" s="40" t="str">
        <f>ResMes!O73</f>
        <v/>
      </c>
      <c r="P151" s="40" t="str">
        <f>ResMes!P73</f>
        <v/>
      </c>
      <c r="Q151" s="40" t="str">
        <f>ResMes!Q73</f>
        <v/>
      </c>
      <c r="R151" s="40" t="str">
        <f>ResMes!R73</f>
        <v/>
      </c>
      <c r="S151" s="40" t="str">
        <f>ResMes!S73</f>
        <v/>
      </c>
      <c r="T151" s="40" t="str">
        <f>ResMes!T73</f>
        <v/>
      </c>
      <c r="U151" s="40" t="str">
        <f>ResMes!U73</f>
        <v/>
      </c>
      <c r="V151" s="40" t="str">
        <f>ResMes!V73</f>
        <v/>
      </c>
      <c r="W151" s="40" t="str">
        <f>ResMes!W73</f>
        <v/>
      </c>
      <c r="X151" s="40" t="str">
        <f>ResMes!X73</f>
        <v/>
      </c>
      <c r="Y151" s="40" t="str">
        <f>ResMes!Y73</f>
        <v/>
      </c>
      <c r="Z151" s="40" t="str">
        <f>ResMes!Z73</f>
        <v/>
      </c>
      <c r="AA151" s="40" t="str">
        <f>ResMes!AA73</f>
        <v/>
      </c>
      <c r="AB151" s="40" t="str">
        <f>ResMes!AB73</f>
        <v/>
      </c>
      <c r="AC151" s="40" t="str">
        <f>ResMes!AC73</f>
        <v/>
      </c>
      <c r="AD151" s="40" t="str">
        <f>ResMes!AD73</f>
        <v/>
      </c>
      <c r="AE151" s="40" t="str">
        <f>ResMes!AE73</f>
        <v/>
      </c>
      <c r="AF151" s="40" t="str">
        <f>ResMes!AF73</f>
        <v/>
      </c>
      <c r="AG151" s="40" t="str">
        <f>ResMes!AG73</f>
        <v/>
      </c>
    </row>
    <row r="152" spans="2:33" ht="20.100000000000001" customHeight="1" x14ac:dyDescent="0.25">
      <c r="B152" s="50" t="str">
        <f>ResMes!B74</f>
        <v/>
      </c>
      <c r="C152" s="40" t="str">
        <f>ResMes!C74</f>
        <v/>
      </c>
      <c r="D152" s="40" t="str">
        <f>ResMes!D74</f>
        <v/>
      </c>
      <c r="E152" s="40" t="str">
        <f>ResMes!E74</f>
        <v/>
      </c>
      <c r="F152" s="40" t="str">
        <f>ResMes!F74</f>
        <v/>
      </c>
      <c r="G152" s="40" t="str">
        <f>ResMes!G74</f>
        <v/>
      </c>
      <c r="H152" s="40" t="str">
        <f>ResMes!H74</f>
        <v/>
      </c>
      <c r="I152" s="40" t="str">
        <f>ResMes!I74</f>
        <v/>
      </c>
      <c r="J152" s="40" t="str">
        <f>ResMes!J74</f>
        <v/>
      </c>
      <c r="K152" s="40" t="str">
        <f>ResMes!K74</f>
        <v/>
      </c>
      <c r="L152" s="40" t="str">
        <f>ResMes!L74</f>
        <v/>
      </c>
      <c r="M152" s="40" t="str">
        <f>ResMes!M74</f>
        <v/>
      </c>
      <c r="N152" s="40" t="str">
        <f>ResMes!N74</f>
        <v/>
      </c>
      <c r="O152" s="40" t="str">
        <f>ResMes!O74</f>
        <v/>
      </c>
      <c r="P152" s="40" t="str">
        <f>ResMes!P74</f>
        <v/>
      </c>
      <c r="Q152" s="40" t="str">
        <f>ResMes!Q74</f>
        <v/>
      </c>
      <c r="R152" s="40" t="str">
        <f>ResMes!R74</f>
        <v/>
      </c>
      <c r="S152" s="40" t="str">
        <f>ResMes!S74</f>
        <v/>
      </c>
      <c r="T152" s="40" t="str">
        <f>ResMes!T74</f>
        <v/>
      </c>
      <c r="U152" s="40" t="str">
        <f>ResMes!U74</f>
        <v/>
      </c>
      <c r="V152" s="40" t="str">
        <f>ResMes!V74</f>
        <v/>
      </c>
      <c r="W152" s="40" t="str">
        <f>ResMes!W74</f>
        <v/>
      </c>
      <c r="X152" s="40" t="str">
        <f>ResMes!X74</f>
        <v/>
      </c>
      <c r="Y152" s="40" t="str">
        <f>ResMes!Y74</f>
        <v/>
      </c>
      <c r="Z152" s="40" t="str">
        <f>ResMes!Z74</f>
        <v/>
      </c>
      <c r="AA152" s="40" t="str">
        <f>ResMes!AA74</f>
        <v/>
      </c>
      <c r="AB152" s="40" t="str">
        <f>ResMes!AB74</f>
        <v/>
      </c>
      <c r="AC152" s="40" t="str">
        <f>ResMes!AC74</f>
        <v/>
      </c>
      <c r="AD152" s="40" t="str">
        <f>ResMes!AD74</f>
        <v/>
      </c>
      <c r="AE152" s="40" t="str">
        <f>ResMes!AE74</f>
        <v/>
      </c>
      <c r="AF152" s="40" t="str">
        <f>ResMes!AF74</f>
        <v/>
      </c>
      <c r="AG152" s="40" t="str">
        <f>ResMes!AG74</f>
        <v/>
      </c>
    </row>
    <row r="153" spans="2:33" ht="20.100000000000001" customHeight="1" x14ac:dyDescent="0.25">
      <c r="B153" s="50" t="str">
        <f>ResMes!B75</f>
        <v/>
      </c>
      <c r="C153" s="40" t="str">
        <f>ResMes!C75</f>
        <v/>
      </c>
      <c r="D153" s="40" t="str">
        <f>ResMes!D75</f>
        <v/>
      </c>
      <c r="E153" s="40" t="str">
        <f>ResMes!E75</f>
        <v/>
      </c>
      <c r="F153" s="40" t="str">
        <f>ResMes!F75</f>
        <v/>
      </c>
      <c r="G153" s="40" t="str">
        <f>ResMes!G75</f>
        <v/>
      </c>
      <c r="H153" s="40" t="str">
        <f>ResMes!H75</f>
        <v/>
      </c>
      <c r="I153" s="40" t="str">
        <f>ResMes!I75</f>
        <v/>
      </c>
      <c r="J153" s="40" t="str">
        <f>ResMes!J75</f>
        <v/>
      </c>
      <c r="K153" s="40" t="str">
        <f>ResMes!K75</f>
        <v/>
      </c>
      <c r="L153" s="40" t="str">
        <f>ResMes!L75</f>
        <v/>
      </c>
      <c r="M153" s="40" t="str">
        <f>ResMes!M75</f>
        <v/>
      </c>
      <c r="N153" s="40" t="str">
        <f>ResMes!N75</f>
        <v/>
      </c>
      <c r="O153" s="40" t="str">
        <f>ResMes!O75</f>
        <v/>
      </c>
      <c r="P153" s="40" t="str">
        <f>ResMes!P75</f>
        <v/>
      </c>
      <c r="Q153" s="40" t="str">
        <f>ResMes!Q75</f>
        <v/>
      </c>
      <c r="R153" s="40" t="str">
        <f>ResMes!R75</f>
        <v/>
      </c>
      <c r="S153" s="40" t="str">
        <f>ResMes!S75</f>
        <v/>
      </c>
      <c r="T153" s="40" t="str">
        <f>ResMes!T75</f>
        <v/>
      </c>
      <c r="U153" s="40" t="str">
        <f>ResMes!U75</f>
        <v/>
      </c>
      <c r="V153" s="40" t="str">
        <f>ResMes!V75</f>
        <v/>
      </c>
      <c r="W153" s="40" t="str">
        <f>ResMes!W75</f>
        <v/>
      </c>
      <c r="X153" s="40" t="str">
        <f>ResMes!X75</f>
        <v/>
      </c>
      <c r="Y153" s="40" t="str">
        <f>ResMes!Y75</f>
        <v/>
      </c>
      <c r="Z153" s="40" t="str">
        <f>ResMes!Z75</f>
        <v/>
      </c>
      <c r="AA153" s="40" t="str">
        <f>ResMes!AA75</f>
        <v/>
      </c>
      <c r="AB153" s="40" t="str">
        <f>ResMes!AB75</f>
        <v/>
      </c>
      <c r="AC153" s="40" t="str">
        <f>ResMes!AC75</f>
        <v/>
      </c>
      <c r="AD153" s="40" t="str">
        <f>ResMes!AD75</f>
        <v/>
      </c>
      <c r="AE153" s="40" t="str">
        <f>ResMes!AE75</f>
        <v/>
      </c>
      <c r="AF153" s="40" t="str">
        <f>ResMes!AF75</f>
        <v/>
      </c>
      <c r="AG153" s="40" t="str">
        <f>ResMes!AG75</f>
        <v/>
      </c>
    </row>
    <row r="154" spans="2:33" ht="20.100000000000001" customHeight="1" x14ac:dyDescent="0.25">
      <c r="B154" s="50" t="str">
        <f>ResMes!B76</f>
        <v/>
      </c>
      <c r="C154" s="40" t="str">
        <f>ResMes!C76</f>
        <v/>
      </c>
      <c r="D154" s="40" t="str">
        <f>ResMes!D76</f>
        <v/>
      </c>
      <c r="E154" s="40" t="str">
        <f>ResMes!E76</f>
        <v/>
      </c>
      <c r="F154" s="40" t="str">
        <f>ResMes!F76</f>
        <v/>
      </c>
      <c r="G154" s="40" t="str">
        <f>ResMes!G76</f>
        <v/>
      </c>
      <c r="H154" s="40" t="str">
        <f>ResMes!H76</f>
        <v/>
      </c>
      <c r="I154" s="40" t="str">
        <f>ResMes!I76</f>
        <v/>
      </c>
      <c r="J154" s="40" t="str">
        <f>ResMes!J76</f>
        <v/>
      </c>
      <c r="K154" s="40" t="str">
        <f>ResMes!K76</f>
        <v/>
      </c>
      <c r="L154" s="40" t="str">
        <f>ResMes!L76</f>
        <v/>
      </c>
      <c r="M154" s="40" t="str">
        <f>ResMes!M76</f>
        <v/>
      </c>
      <c r="N154" s="40" t="str">
        <f>ResMes!N76</f>
        <v/>
      </c>
      <c r="O154" s="40" t="str">
        <f>ResMes!O76</f>
        <v/>
      </c>
      <c r="P154" s="40" t="str">
        <f>ResMes!P76</f>
        <v/>
      </c>
      <c r="Q154" s="40" t="str">
        <f>ResMes!Q76</f>
        <v/>
      </c>
      <c r="R154" s="40" t="str">
        <f>ResMes!R76</f>
        <v/>
      </c>
      <c r="S154" s="40" t="str">
        <f>ResMes!S76</f>
        <v/>
      </c>
      <c r="T154" s="40" t="str">
        <f>ResMes!T76</f>
        <v/>
      </c>
      <c r="U154" s="40" t="str">
        <f>ResMes!U76</f>
        <v/>
      </c>
      <c r="V154" s="40" t="str">
        <f>ResMes!V76</f>
        <v/>
      </c>
      <c r="W154" s="40" t="str">
        <f>ResMes!W76</f>
        <v/>
      </c>
      <c r="X154" s="40" t="str">
        <f>ResMes!X76</f>
        <v/>
      </c>
      <c r="Y154" s="40" t="str">
        <f>ResMes!Y76</f>
        <v/>
      </c>
      <c r="Z154" s="40" t="str">
        <f>ResMes!Z76</f>
        <v/>
      </c>
      <c r="AA154" s="40" t="str">
        <f>ResMes!AA76</f>
        <v/>
      </c>
      <c r="AB154" s="40" t="str">
        <f>ResMes!AB76</f>
        <v/>
      </c>
      <c r="AC154" s="40" t="str">
        <f>ResMes!AC76</f>
        <v/>
      </c>
      <c r="AD154" s="40" t="str">
        <f>ResMes!AD76</f>
        <v/>
      </c>
      <c r="AE154" s="40" t="str">
        <f>ResMes!AE76</f>
        <v/>
      </c>
      <c r="AF154" s="40" t="str">
        <f>ResMes!AF76</f>
        <v/>
      </c>
      <c r="AG154" s="40" t="str">
        <f>ResMes!AG76</f>
        <v/>
      </c>
    </row>
    <row r="155" spans="2:33" ht="20.100000000000001" customHeight="1" x14ac:dyDescent="0.25">
      <c r="B155" s="50" t="str">
        <f>ResMes!B77</f>
        <v/>
      </c>
      <c r="C155" s="40" t="str">
        <f>ResMes!C77</f>
        <v/>
      </c>
      <c r="D155" s="40" t="str">
        <f>ResMes!D77</f>
        <v/>
      </c>
      <c r="E155" s="40" t="str">
        <f>ResMes!E77</f>
        <v/>
      </c>
      <c r="F155" s="40" t="str">
        <f>ResMes!F77</f>
        <v/>
      </c>
      <c r="G155" s="40" t="str">
        <f>ResMes!G77</f>
        <v/>
      </c>
      <c r="H155" s="40" t="str">
        <f>ResMes!H77</f>
        <v/>
      </c>
      <c r="I155" s="40" t="str">
        <f>ResMes!I77</f>
        <v/>
      </c>
      <c r="J155" s="40" t="str">
        <f>ResMes!J77</f>
        <v/>
      </c>
      <c r="K155" s="40" t="str">
        <f>ResMes!K77</f>
        <v/>
      </c>
      <c r="L155" s="40" t="str">
        <f>ResMes!L77</f>
        <v/>
      </c>
      <c r="M155" s="40" t="str">
        <f>ResMes!M77</f>
        <v/>
      </c>
      <c r="N155" s="40" t="str">
        <f>ResMes!N77</f>
        <v/>
      </c>
      <c r="O155" s="40" t="str">
        <f>ResMes!O77</f>
        <v/>
      </c>
      <c r="P155" s="40" t="str">
        <f>ResMes!P77</f>
        <v/>
      </c>
      <c r="Q155" s="40" t="str">
        <f>ResMes!Q77</f>
        <v/>
      </c>
      <c r="R155" s="40" t="str">
        <f>ResMes!R77</f>
        <v/>
      </c>
      <c r="S155" s="40" t="str">
        <f>ResMes!S77</f>
        <v/>
      </c>
      <c r="T155" s="40" t="str">
        <f>ResMes!T77</f>
        <v/>
      </c>
      <c r="U155" s="40" t="str">
        <f>ResMes!U77</f>
        <v/>
      </c>
      <c r="V155" s="40" t="str">
        <f>ResMes!V77</f>
        <v/>
      </c>
      <c r="W155" s="40" t="str">
        <f>ResMes!W77</f>
        <v/>
      </c>
      <c r="X155" s="40" t="str">
        <f>ResMes!X77</f>
        <v/>
      </c>
      <c r="Y155" s="40" t="str">
        <f>ResMes!Y77</f>
        <v/>
      </c>
      <c r="Z155" s="40" t="str">
        <f>ResMes!Z77</f>
        <v/>
      </c>
      <c r="AA155" s="40" t="str">
        <f>ResMes!AA77</f>
        <v/>
      </c>
      <c r="AB155" s="40" t="str">
        <f>ResMes!AB77</f>
        <v/>
      </c>
      <c r="AC155" s="40" t="str">
        <f>ResMes!AC77</f>
        <v/>
      </c>
      <c r="AD155" s="40" t="str">
        <f>ResMes!AD77</f>
        <v/>
      </c>
      <c r="AE155" s="40" t="str">
        <f>ResMes!AE77</f>
        <v/>
      </c>
      <c r="AF155" s="40" t="str">
        <f>ResMes!AF77</f>
        <v/>
      </c>
      <c r="AG155" s="40" t="str">
        <f>ResMes!AG77</f>
        <v/>
      </c>
    </row>
    <row r="156" spans="2:33" ht="20.100000000000001" customHeight="1" x14ac:dyDescent="0.25">
      <c r="B156" s="50" t="str">
        <f>ResMes!B78</f>
        <v/>
      </c>
      <c r="C156" s="40" t="str">
        <f>ResMes!C78</f>
        <v/>
      </c>
      <c r="D156" s="40" t="str">
        <f>ResMes!D78</f>
        <v/>
      </c>
      <c r="E156" s="40" t="str">
        <f>ResMes!E78</f>
        <v/>
      </c>
      <c r="F156" s="40" t="str">
        <f>ResMes!F78</f>
        <v/>
      </c>
      <c r="G156" s="40" t="str">
        <f>ResMes!G78</f>
        <v/>
      </c>
      <c r="H156" s="40" t="str">
        <f>ResMes!H78</f>
        <v/>
      </c>
      <c r="I156" s="40" t="str">
        <f>ResMes!I78</f>
        <v/>
      </c>
      <c r="J156" s="40" t="str">
        <f>ResMes!J78</f>
        <v/>
      </c>
      <c r="K156" s="40" t="str">
        <f>ResMes!K78</f>
        <v/>
      </c>
      <c r="L156" s="40" t="str">
        <f>ResMes!L78</f>
        <v/>
      </c>
      <c r="M156" s="40" t="str">
        <f>ResMes!M78</f>
        <v/>
      </c>
      <c r="N156" s="40" t="str">
        <f>ResMes!N78</f>
        <v/>
      </c>
      <c r="O156" s="40" t="str">
        <f>ResMes!O78</f>
        <v/>
      </c>
      <c r="P156" s="40" t="str">
        <f>ResMes!P78</f>
        <v/>
      </c>
      <c r="Q156" s="40" t="str">
        <f>ResMes!Q78</f>
        <v/>
      </c>
      <c r="R156" s="40" t="str">
        <f>ResMes!R78</f>
        <v/>
      </c>
      <c r="S156" s="40" t="str">
        <f>ResMes!S78</f>
        <v/>
      </c>
      <c r="T156" s="40" t="str">
        <f>ResMes!T78</f>
        <v/>
      </c>
      <c r="U156" s="40" t="str">
        <f>ResMes!U78</f>
        <v/>
      </c>
      <c r="V156" s="40" t="str">
        <f>ResMes!V78</f>
        <v/>
      </c>
      <c r="W156" s="40" t="str">
        <f>ResMes!W78</f>
        <v/>
      </c>
      <c r="X156" s="40" t="str">
        <f>ResMes!X78</f>
        <v/>
      </c>
      <c r="Y156" s="40" t="str">
        <f>ResMes!Y78</f>
        <v/>
      </c>
      <c r="Z156" s="40" t="str">
        <f>ResMes!Z78</f>
        <v/>
      </c>
      <c r="AA156" s="40" t="str">
        <f>ResMes!AA78</f>
        <v/>
      </c>
      <c r="AB156" s="40" t="str">
        <f>ResMes!AB78</f>
        <v/>
      </c>
      <c r="AC156" s="40" t="str">
        <f>ResMes!AC78</f>
        <v/>
      </c>
      <c r="AD156" s="40" t="str">
        <f>ResMes!AD78</f>
        <v/>
      </c>
      <c r="AE156" s="40" t="str">
        <f>ResMes!AE78</f>
        <v/>
      </c>
      <c r="AF156" s="40" t="str">
        <f>ResMes!AF78</f>
        <v/>
      </c>
      <c r="AG156" s="40" t="str">
        <f>ResMes!AG78</f>
        <v/>
      </c>
    </row>
    <row r="157" spans="2:33" ht="20.100000000000001" customHeight="1" x14ac:dyDescent="0.25">
      <c r="B157" s="50" t="str">
        <f>ResMes!B79</f>
        <v/>
      </c>
      <c r="C157" s="40" t="str">
        <f>ResMes!C79</f>
        <v/>
      </c>
      <c r="D157" s="40" t="str">
        <f>ResMes!D79</f>
        <v/>
      </c>
      <c r="E157" s="40" t="str">
        <f>ResMes!E79</f>
        <v/>
      </c>
      <c r="F157" s="40" t="str">
        <f>ResMes!F79</f>
        <v/>
      </c>
      <c r="G157" s="40" t="str">
        <f>ResMes!G79</f>
        <v/>
      </c>
      <c r="H157" s="40" t="str">
        <f>ResMes!H79</f>
        <v/>
      </c>
      <c r="I157" s="40" t="str">
        <f>ResMes!I79</f>
        <v/>
      </c>
      <c r="J157" s="40" t="str">
        <f>ResMes!J79</f>
        <v/>
      </c>
      <c r="K157" s="40" t="str">
        <f>ResMes!K79</f>
        <v/>
      </c>
      <c r="L157" s="40" t="str">
        <f>ResMes!L79</f>
        <v/>
      </c>
      <c r="M157" s="40" t="str">
        <f>ResMes!M79</f>
        <v/>
      </c>
      <c r="N157" s="40" t="str">
        <f>ResMes!N79</f>
        <v/>
      </c>
      <c r="O157" s="40" t="str">
        <f>ResMes!O79</f>
        <v/>
      </c>
      <c r="P157" s="40" t="str">
        <f>ResMes!P79</f>
        <v/>
      </c>
      <c r="Q157" s="40" t="str">
        <f>ResMes!Q79</f>
        <v/>
      </c>
      <c r="R157" s="40" t="str">
        <f>ResMes!R79</f>
        <v/>
      </c>
      <c r="S157" s="40" t="str">
        <f>ResMes!S79</f>
        <v/>
      </c>
      <c r="T157" s="40" t="str">
        <f>ResMes!T79</f>
        <v/>
      </c>
      <c r="U157" s="40" t="str">
        <f>ResMes!U79</f>
        <v/>
      </c>
      <c r="V157" s="40" t="str">
        <f>ResMes!V79</f>
        <v/>
      </c>
      <c r="W157" s="40" t="str">
        <f>ResMes!W79</f>
        <v/>
      </c>
      <c r="X157" s="40" t="str">
        <f>ResMes!X79</f>
        <v/>
      </c>
      <c r="Y157" s="40" t="str">
        <f>ResMes!Y79</f>
        <v/>
      </c>
      <c r="Z157" s="40" t="str">
        <f>ResMes!Z79</f>
        <v/>
      </c>
      <c r="AA157" s="40" t="str">
        <f>ResMes!AA79</f>
        <v/>
      </c>
      <c r="AB157" s="40" t="str">
        <f>ResMes!AB79</f>
        <v/>
      </c>
      <c r="AC157" s="40" t="str">
        <f>ResMes!AC79</f>
        <v/>
      </c>
      <c r="AD157" s="40" t="str">
        <f>ResMes!AD79</f>
        <v/>
      </c>
      <c r="AE157" s="40" t="str">
        <f>ResMes!AE79</f>
        <v/>
      </c>
      <c r="AF157" s="40" t="str">
        <f>ResMes!AF79</f>
        <v/>
      </c>
      <c r="AG157" s="40" t="str">
        <f>ResMes!AG79</f>
        <v/>
      </c>
    </row>
    <row r="178" spans="2:33" ht="18.75" x14ac:dyDescent="0.3">
      <c r="B178" s="44" t="str">
        <f>ResMes!$B$81</f>
        <v>Os 15 postos de serviço com mais horas de atraso em Maio de 2023</v>
      </c>
    </row>
    <row r="179" spans="2:33" ht="20.100000000000001" customHeight="1" x14ac:dyDescent="0.25">
      <c r="B179" s="32" t="str">
        <f>ResMes!B82</f>
        <v>Posto de Serviço</v>
      </c>
      <c r="C179" s="33">
        <f>ResMes!C82</f>
        <v>1</v>
      </c>
      <c r="D179" s="33">
        <f>ResMes!D82</f>
        <v>2</v>
      </c>
      <c r="E179" s="33">
        <f>ResMes!E82</f>
        <v>3</v>
      </c>
      <c r="F179" s="33">
        <f>ResMes!F82</f>
        <v>4</v>
      </c>
      <c r="G179" s="33">
        <f>ResMes!G82</f>
        <v>5</v>
      </c>
      <c r="H179" s="33">
        <f>ResMes!H82</f>
        <v>6</v>
      </c>
      <c r="I179" s="33">
        <f>ResMes!I82</f>
        <v>7</v>
      </c>
      <c r="J179" s="33">
        <f>ResMes!J82</f>
        <v>8</v>
      </c>
      <c r="K179" s="33">
        <f>ResMes!K82</f>
        <v>9</v>
      </c>
      <c r="L179" s="33">
        <f>ResMes!L82</f>
        <v>10</v>
      </c>
      <c r="M179" s="33">
        <f>ResMes!M82</f>
        <v>11</v>
      </c>
      <c r="N179" s="33">
        <f>ResMes!N82</f>
        <v>12</v>
      </c>
      <c r="O179" s="33">
        <f>ResMes!O82</f>
        <v>13</v>
      </c>
      <c r="P179" s="33">
        <f>ResMes!P82</f>
        <v>14</v>
      </c>
      <c r="Q179" s="33">
        <f>ResMes!Q82</f>
        <v>15</v>
      </c>
      <c r="R179" s="33">
        <f>ResMes!R82</f>
        <v>16</v>
      </c>
      <c r="S179" s="33">
        <f>ResMes!S82</f>
        <v>17</v>
      </c>
      <c r="T179" s="33">
        <f>ResMes!T82</f>
        <v>18</v>
      </c>
      <c r="U179" s="33">
        <f>ResMes!U82</f>
        <v>19</v>
      </c>
      <c r="V179" s="33">
        <f>ResMes!V82</f>
        <v>20</v>
      </c>
      <c r="W179" s="33">
        <f>ResMes!W82</f>
        <v>21</v>
      </c>
      <c r="X179" s="33">
        <f>ResMes!X82</f>
        <v>22</v>
      </c>
      <c r="Y179" s="33">
        <f>ResMes!Y82</f>
        <v>23</v>
      </c>
      <c r="Z179" s="33">
        <f>ResMes!Z82</f>
        <v>24</v>
      </c>
      <c r="AA179" s="33">
        <f>ResMes!AA82</f>
        <v>25</v>
      </c>
      <c r="AB179" s="33">
        <f>ResMes!AB82</f>
        <v>26</v>
      </c>
      <c r="AC179" s="33">
        <f>ResMes!AC82</f>
        <v>27</v>
      </c>
      <c r="AD179" s="33">
        <f>ResMes!AD82</f>
        <v>28</v>
      </c>
      <c r="AE179" s="33">
        <f>ResMes!AE82</f>
        <v>29</v>
      </c>
      <c r="AF179" s="33">
        <f>ResMes!AF82</f>
        <v>30</v>
      </c>
      <c r="AG179" s="33">
        <f>ResMes!AG82</f>
        <v>31</v>
      </c>
    </row>
    <row r="180" spans="2:33" ht="20.100000000000001" customHeight="1" x14ac:dyDescent="0.25">
      <c r="B180" s="50" t="str">
        <f>ResMes!B83</f>
        <v>Empresa de Teste AS</v>
      </c>
      <c r="C180" s="40">
        <f>ResMes!C83</f>
        <v>0</v>
      </c>
      <c r="D180" s="40">
        <f>ResMes!D83</f>
        <v>0</v>
      </c>
      <c r="E180" s="40">
        <f>ResMes!E83</f>
        <v>0</v>
      </c>
      <c r="F180" s="40">
        <f>ResMes!F83</f>
        <v>0</v>
      </c>
      <c r="G180" s="40">
        <f>ResMes!G83</f>
        <v>0</v>
      </c>
      <c r="H180" s="40">
        <f>ResMes!H83</f>
        <v>0</v>
      </c>
      <c r="I180" s="40">
        <f>ResMes!I83</f>
        <v>0</v>
      </c>
      <c r="J180" s="40">
        <f>ResMes!J83</f>
        <v>0</v>
      </c>
      <c r="K180" s="40">
        <f>ResMes!K83</f>
        <v>0</v>
      </c>
      <c r="L180" s="40">
        <f>ResMes!L83</f>
        <v>0</v>
      </c>
      <c r="M180" s="40">
        <f>ResMes!M83</f>
        <v>0</v>
      </c>
      <c r="N180" s="40">
        <f>ResMes!N83</f>
        <v>0</v>
      </c>
      <c r="O180" s="40">
        <f>ResMes!O83</f>
        <v>0</v>
      </c>
      <c r="P180" s="40">
        <f>ResMes!P83</f>
        <v>0</v>
      </c>
      <c r="Q180" s="40">
        <f>ResMes!Q83</f>
        <v>0</v>
      </c>
      <c r="R180" s="40">
        <f>ResMes!R83</f>
        <v>0</v>
      </c>
      <c r="S180" s="40">
        <f>ResMes!S83</f>
        <v>0</v>
      </c>
      <c r="T180" s="40">
        <f>ResMes!T83</f>
        <v>2.5</v>
      </c>
      <c r="U180" s="40">
        <f>ResMes!U83</f>
        <v>0</v>
      </c>
      <c r="V180" s="40">
        <f>ResMes!V83</f>
        <v>0</v>
      </c>
      <c r="W180" s="40">
        <f>ResMes!W83</f>
        <v>0</v>
      </c>
      <c r="X180" s="40">
        <f>ResMes!X83</f>
        <v>0</v>
      </c>
      <c r="Y180" s="40">
        <f>ResMes!Y83</f>
        <v>0</v>
      </c>
      <c r="Z180" s="40">
        <f>ResMes!Z83</f>
        <v>0</v>
      </c>
      <c r="AA180" s="40">
        <f>ResMes!AA83</f>
        <v>0</v>
      </c>
      <c r="AB180" s="40">
        <f>ResMes!AB83</f>
        <v>0</v>
      </c>
      <c r="AC180" s="40">
        <f>ResMes!AC83</f>
        <v>0</v>
      </c>
      <c r="AD180" s="40">
        <f>ResMes!AD83</f>
        <v>0</v>
      </c>
      <c r="AE180" s="40">
        <f>ResMes!AE83</f>
        <v>0</v>
      </c>
      <c r="AF180" s="40">
        <f>ResMes!AF83</f>
        <v>0</v>
      </c>
      <c r="AG180" s="40">
        <f>ResMes!AG83</f>
        <v>0</v>
      </c>
    </row>
    <row r="181" spans="2:33" ht="20.100000000000001" customHeight="1" x14ac:dyDescent="0.25">
      <c r="B181" s="50" t="str">
        <f>ResMes!B84</f>
        <v/>
      </c>
      <c r="C181" s="40" t="str">
        <f>ResMes!C84</f>
        <v/>
      </c>
      <c r="D181" s="40" t="str">
        <f>ResMes!D84</f>
        <v/>
      </c>
      <c r="E181" s="40" t="str">
        <f>ResMes!E84</f>
        <v/>
      </c>
      <c r="F181" s="40" t="str">
        <f>ResMes!F84</f>
        <v/>
      </c>
      <c r="G181" s="40" t="str">
        <f>ResMes!G84</f>
        <v/>
      </c>
      <c r="H181" s="40" t="str">
        <f>ResMes!H84</f>
        <v/>
      </c>
      <c r="I181" s="40" t="str">
        <f>ResMes!I84</f>
        <v/>
      </c>
      <c r="J181" s="40" t="str">
        <f>ResMes!J84</f>
        <v/>
      </c>
      <c r="K181" s="40" t="str">
        <f>ResMes!K84</f>
        <v/>
      </c>
      <c r="L181" s="40" t="str">
        <f>ResMes!L84</f>
        <v/>
      </c>
      <c r="M181" s="40" t="str">
        <f>ResMes!M84</f>
        <v/>
      </c>
      <c r="N181" s="40" t="str">
        <f>ResMes!N84</f>
        <v/>
      </c>
      <c r="O181" s="40" t="str">
        <f>ResMes!O84</f>
        <v/>
      </c>
      <c r="P181" s="40" t="str">
        <f>ResMes!P84</f>
        <v/>
      </c>
      <c r="Q181" s="40" t="str">
        <f>ResMes!Q84</f>
        <v/>
      </c>
      <c r="R181" s="40" t="str">
        <f>ResMes!R84</f>
        <v/>
      </c>
      <c r="S181" s="40" t="str">
        <f>ResMes!S84</f>
        <v/>
      </c>
      <c r="T181" s="40" t="str">
        <f>ResMes!T84</f>
        <v/>
      </c>
      <c r="U181" s="40" t="str">
        <f>ResMes!U84</f>
        <v/>
      </c>
      <c r="V181" s="40" t="str">
        <f>ResMes!V84</f>
        <v/>
      </c>
      <c r="W181" s="40" t="str">
        <f>ResMes!W84</f>
        <v/>
      </c>
      <c r="X181" s="40" t="str">
        <f>ResMes!X84</f>
        <v/>
      </c>
      <c r="Y181" s="40" t="str">
        <f>ResMes!Y84</f>
        <v/>
      </c>
      <c r="Z181" s="40" t="str">
        <f>ResMes!Z84</f>
        <v/>
      </c>
      <c r="AA181" s="40" t="str">
        <f>ResMes!AA84</f>
        <v/>
      </c>
      <c r="AB181" s="40" t="str">
        <f>ResMes!AB84</f>
        <v/>
      </c>
      <c r="AC181" s="40" t="str">
        <f>ResMes!AC84</f>
        <v/>
      </c>
      <c r="AD181" s="40" t="str">
        <f>ResMes!AD84</f>
        <v/>
      </c>
      <c r="AE181" s="40" t="str">
        <f>ResMes!AE84</f>
        <v/>
      </c>
      <c r="AF181" s="40" t="str">
        <f>ResMes!AF84</f>
        <v/>
      </c>
      <c r="AG181" s="40" t="str">
        <f>ResMes!AG84</f>
        <v/>
      </c>
    </row>
    <row r="182" spans="2:33" ht="20.100000000000001" customHeight="1" x14ac:dyDescent="0.25">
      <c r="B182" s="50" t="str">
        <f>ResMes!B85</f>
        <v/>
      </c>
      <c r="C182" s="40" t="str">
        <f>ResMes!C85</f>
        <v/>
      </c>
      <c r="D182" s="40" t="str">
        <f>ResMes!D85</f>
        <v/>
      </c>
      <c r="E182" s="40" t="str">
        <f>ResMes!E85</f>
        <v/>
      </c>
      <c r="F182" s="40" t="str">
        <f>ResMes!F85</f>
        <v/>
      </c>
      <c r="G182" s="40" t="str">
        <f>ResMes!G85</f>
        <v/>
      </c>
      <c r="H182" s="40" t="str">
        <f>ResMes!H85</f>
        <v/>
      </c>
      <c r="I182" s="40" t="str">
        <f>ResMes!I85</f>
        <v/>
      </c>
      <c r="J182" s="40" t="str">
        <f>ResMes!J85</f>
        <v/>
      </c>
      <c r="K182" s="40" t="str">
        <f>ResMes!K85</f>
        <v/>
      </c>
      <c r="L182" s="40" t="str">
        <f>ResMes!L85</f>
        <v/>
      </c>
      <c r="M182" s="40" t="str">
        <f>ResMes!M85</f>
        <v/>
      </c>
      <c r="N182" s="40" t="str">
        <f>ResMes!N85</f>
        <v/>
      </c>
      <c r="O182" s="40" t="str">
        <f>ResMes!O85</f>
        <v/>
      </c>
      <c r="P182" s="40" t="str">
        <f>ResMes!P85</f>
        <v/>
      </c>
      <c r="Q182" s="40" t="str">
        <f>ResMes!Q85</f>
        <v/>
      </c>
      <c r="R182" s="40" t="str">
        <f>ResMes!R85</f>
        <v/>
      </c>
      <c r="S182" s="40" t="str">
        <f>ResMes!S85</f>
        <v/>
      </c>
      <c r="T182" s="40" t="str">
        <f>ResMes!T85</f>
        <v/>
      </c>
      <c r="U182" s="40" t="str">
        <f>ResMes!U85</f>
        <v/>
      </c>
      <c r="V182" s="40" t="str">
        <f>ResMes!V85</f>
        <v/>
      </c>
      <c r="W182" s="40" t="str">
        <f>ResMes!W85</f>
        <v/>
      </c>
      <c r="X182" s="40" t="str">
        <f>ResMes!X85</f>
        <v/>
      </c>
      <c r="Y182" s="40" t="str">
        <f>ResMes!Y85</f>
        <v/>
      </c>
      <c r="Z182" s="40" t="str">
        <f>ResMes!Z85</f>
        <v/>
      </c>
      <c r="AA182" s="40" t="str">
        <f>ResMes!AA85</f>
        <v/>
      </c>
      <c r="AB182" s="40" t="str">
        <f>ResMes!AB85</f>
        <v/>
      </c>
      <c r="AC182" s="40" t="str">
        <f>ResMes!AC85</f>
        <v/>
      </c>
      <c r="AD182" s="40" t="str">
        <f>ResMes!AD85</f>
        <v/>
      </c>
      <c r="AE182" s="40" t="str">
        <f>ResMes!AE85</f>
        <v/>
      </c>
      <c r="AF182" s="40" t="str">
        <f>ResMes!AF85</f>
        <v/>
      </c>
      <c r="AG182" s="40" t="str">
        <f>ResMes!AG85</f>
        <v/>
      </c>
    </row>
    <row r="183" spans="2:33" ht="20.100000000000001" customHeight="1" x14ac:dyDescent="0.25">
      <c r="B183" s="50" t="str">
        <f>ResMes!B86</f>
        <v/>
      </c>
      <c r="C183" s="40" t="str">
        <f>ResMes!C86</f>
        <v/>
      </c>
      <c r="D183" s="40" t="str">
        <f>ResMes!D86</f>
        <v/>
      </c>
      <c r="E183" s="40" t="str">
        <f>ResMes!E86</f>
        <v/>
      </c>
      <c r="F183" s="40" t="str">
        <f>ResMes!F86</f>
        <v/>
      </c>
      <c r="G183" s="40" t="str">
        <f>ResMes!G86</f>
        <v/>
      </c>
      <c r="H183" s="40" t="str">
        <f>ResMes!H86</f>
        <v/>
      </c>
      <c r="I183" s="40" t="str">
        <f>ResMes!I86</f>
        <v/>
      </c>
      <c r="J183" s="40" t="str">
        <f>ResMes!J86</f>
        <v/>
      </c>
      <c r="K183" s="40" t="str">
        <f>ResMes!K86</f>
        <v/>
      </c>
      <c r="L183" s="40" t="str">
        <f>ResMes!L86</f>
        <v/>
      </c>
      <c r="M183" s="40" t="str">
        <f>ResMes!M86</f>
        <v/>
      </c>
      <c r="N183" s="40" t="str">
        <f>ResMes!N86</f>
        <v/>
      </c>
      <c r="O183" s="40" t="str">
        <f>ResMes!O86</f>
        <v/>
      </c>
      <c r="P183" s="40" t="str">
        <f>ResMes!P86</f>
        <v/>
      </c>
      <c r="Q183" s="40" t="str">
        <f>ResMes!Q86</f>
        <v/>
      </c>
      <c r="R183" s="40" t="str">
        <f>ResMes!R86</f>
        <v/>
      </c>
      <c r="S183" s="40" t="str">
        <f>ResMes!S86</f>
        <v/>
      </c>
      <c r="T183" s="40" t="str">
        <f>ResMes!T86</f>
        <v/>
      </c>
      <c r="U183" s="40" t="str">
        <f>ResMes!U86</f>
        <v/>
      </c>
      <c r="V183" s="40" t="str">
        <f>ResMes!V86</f>
        <v/>
      </c>
      <c r="W183" s="40" t="str">
        <f>ResMes!W86</f>
        <v/>
      </c>
      <c r="X183" s="40" t="str">
        <f>ResMes!X86</f>
        <v/>
      </c>
      <c r="Y183" s="40" t="str">
        <f>ResMes!Y86</f>
        <v/>
      </c>
      <c r="Z183" s="40" t="str">
        <f>ResMes!Z86</f>
        <v/>
      </c>
      <c r="AA183" s="40" t="str">
        <f>ResMes!AA86</f>
        <v/>
      </c>
      <c r="AB183" s="40" t="str">
        <f>ResMes!AB86</f>
        <v/>
      </c>
      <c r="AC183" s="40" t="str">
        <f>ResMes!AC86</f>
        <v/>
      </c>
      <c r="AD183" s="40" t="str">
        <f>ResMes!AD86</f>
        <v/>
      </c>
      <c r="AE183" s="40" t="str">
        <f>ResMes!AE86</f>
        <v/>
      </c>
      <c r="AF183" s="40" t="str">
        <f>ResMes!AF86</f>
        <v/>
      </c>
      <c r="AG183" s="40" t="str">
        <f>ResMes!AG86</f>
        <v/>
      </c>
    </row>
    <row r="184" spans="2:33" ht="20.100000000000001" customHeight="1" x14ac:dyDescent="0.25">
      <c r="B184" s="50" t="str">
        <f>ResMes!B87</f>
        <v/>
      </c>
      <c r="C184" s="40" t="str">
        <f>ResMes!C87</f>
        <v/>
      </c>
      <c r="D184" s="40" t="str">
        <f>ResMes!D87</f>
        <v/>
      </c>
      <c r="E184" s="40" t="str">
        <f>ResMes!E87</f>
        <v/>
      </c>
      <c r="F184" s="40" t="str">
        <f>ResMes!F87</f>
        <v/>
      </c>
      <c r="G184" s="40" t="str">
        <f>ResMes!G87</f>
        <v/>
      </c>
      <c r="H184" s="40" t="str">
        <f>ResMes!H87</f>
        <v/>
      </c>
      <c r="I184" s="40" t="str">
        <f>ResMes!I87</f>
        <v/>
      </c>
      <c r="J184" s="40" t="str">
        <f>ResMes!J87</f>
        <v/>
      </c>
      <c r="K184" s="40" t="str">
        <f>ResMes!K87</f>
        <v/>
      </c>
      <c r="L184" s="40" t="str">
        <f>ResMes!L87</f>
        <v/>
      </c>
      <c r="M184" s="40" t="str">
        <f>ResMes!M87</f>
        <v/>
      </c>
      <c r="N184" s="40" t="str">
        <f>ResMes!N87</f>
        <v/>
      </c>
      <c r="O184" s="40" t="str">
        <f>ResMes!O87</f>
        <v/>
      </c>
      <c r="P184" s="40" t="str">
        <f>ResMes!P87</f>
        <v/>
      </c>
      <c r="Q184" s="40" t="str">
        <f>ResMes!Q87</f>
        <v/>
      </c>
      <c r="R184" s="40" t="str">
        <f>ResMes!R87</f>
        <v/>
      </c>
      <c r="S184" s="40" t="str">
        <f>ResMes!S87</f>
        <v/>
      </c>
      <c r="T184" s="40" t="str">
        <f>ResMes!T87</f>
        <v/>
      </c>
      <c r="U184" s="40" t="str">
        <f>ResMes!U87</f>
        <v/>
      </c>
      <c r="V184" s="40" t="str">
        <f>ResMes!V87</f>
        <v/>
      </c>
      <c r="W184" s="40" t="str">
        <f>ResMes!W87</f>
        <v/>
      </c>
      <c r="X184" s="40" t="str">
        <f>ResMes!X87</f>
        <v/>
      </c>
      <c r="Y184" s="40" t="str">
        <f>ResMes!Y87</f>
        <v/>
      </c>
      <c r="Z184" s="40" t="str">
        <f>ResMes!Z87</f>
        <v/>
      </c>
      <c r="AA184" s="40" t="str">
        <f>ResMes!AA87</f>
        <v/>
      </c>
      <c r="AB184" s="40" t="str">
        <f>ResMes!AB87</f>
        <v/>
      </c>
      <c r="AC184" s="40" t="str">
        <f>ResMes!AC87</f>
        <v/>
      </c>
      <c r="AD184" s="40" t="str">
        <f>ResMes!AD87</f>
        <v/>
      </c>
      <c r="AE184" s="40" t="str">
        <f>ResMes!AE87</f>
        <v/>
      </c>
      <c r="AF184" s="40" t="str">
        <f>ResMes!AF87</f>
        <v/>
      </c>
      <c r="AG184" s="40" t="str">
        <f>ResMes!AG87</f>
        <v/>
      </c>
    </row>
    <row r="185" spans="2:33" ht="20.100000000000001" customHeight="1" x14ac:dyDescent="0.25">
      <c r="B185" s="50" t="str">
        <f>ResMes!B88</f>
        <v/>
      </c>
      <c r="C185" s="40" t="str">
        <f>ResMes!C88</f>
        <v/>
      </c>
      <c r="D185" s="40" t="str">
        <f>ResMes!D88</f>
        <v/>
      </c>
      <c r="E185" s="40" t="str">
        <f>ResMes!E88</f>
        <v/>
      </c>
      <c r="F185" s="40" t="str">
        <f>ResMes!F88</f>
        <v/>
      </c>
      <c r="G185" s="40" t="str">
        <f>ResMes!G88</f>
        <v/>
      </c>
      <c r="H185" s="40" t="str">
        <f>ResMes!H88</f>
        <v/>
      </c>
      <c r="I185" s="40" t="str">
        <f>ResMes!I88</f>
        <v/>
      </c>
      <c r="J185" s="40" t="str">
        <f>ResMes!J88</f>
        <v/>
      </c>
      <c r="K185" s="40" t="str">
        <f>ResMes!K88</f>
        <v/>
      </c>
      <c r="L185" s="40" t="str">
        <f>ResMes!L88</f>
        <v/>
      </c>
      <c r="M185" s="40" t="str">
        <f>ResMes!M88</f>
        <v/>
      </c>
      <c r="N185" s="40" t="str">
        <f>ResMes!N88</f>
        <v/>
      </c>
      <c r="O185" s="40" t="str">
        <f>ResMes!O88</f>
        <v/>
      </c>
      <c r="P185" s="40" t="str">
        <f>ResMes!P88</f>
        <v/>
      </c>
      <c r="Q185" s="40" t="str">
        <f>ResMes!Q88</f>
        <v/>
      </c>
      <c r="R185" s="40" t="str">
        <f>ResMes!R88</f>
        <v/>
      </c>
      <c r="S185" s="40" t="str">
        <f>ResMes!S88</f>
        <v/>
      </c>
      <c r="T185" s="40" t="str">
        <f>ResMes!T88</f>
        <v/>
      </c>
      <c r="U185" s="40" t="str">
        <f>ResMes!U88</f>
        <v/>
      </c>
      <c r="V185" s="40" t="str">
        <f>ResMes!V88</f>
        <v/>
      </c>
      <c r="W185" s="40" t="str">
        <f>ResMes!W88</f>
        <v/>
      </c>
      <c r="X185" s="40" t="str">
        <f>ResMes!X88</f>
        <v/>
      </c>
      <c r="Y185" s="40" t="str">
        <f>ResMes!Y88</f>
        <v/>
      </c>
      <c r="Z185" s="40" t="str">
        <f>ResMes!Z88</f>
        <v/>
      </c>
      <c r="AA185" s="40" t="str">
        <f>ResMes!AA88</f>
        <v/>
      </c>
      <c r="AB185" s="40" t="str">
        <f>ResMes!AB88</f>
        <v/>
      </c>
      <c r="AC185" s="40" t="str">
        <f>ResMes!AC88</f>
        <v/>
      </c>
      <c r="AD185" s="40" t="str">
        <f>ResMes!AD88</f>
        <v/>
      </c>
      <c r="AE185" s="40" t="str">
        <f>ResMes!AE88</f>
        <v/>
      </c>
      <c r="AF185" s="40" t="str">
        <f>ResMes!AF88</f>
        <v/>
      </c>
      <c r="AG185" s="40" t="str">
        <f>ResMes!AG88</f>
        <v/>
      </c>
    </row>
    <row r="186" spans="2:33" ht="20.100000000000001" customHeight="1" x14ac:dyDescent="0.25">
      <c r="B186" s="50" t="str">
        <f>ResMes!B89</f>
        <v/>
      </c>
      <c r="C186" s="40" t="str">
        <f>ResMes!C89</f>
        <v/>
      </c>
      <c r="D186" s="40" t="str">
        <f>ResMes!D89</f>
        <v/>
      </c>
      <c r="E186" s="40" t="str">
        <f>ResMes!E89</f>
        <v/>
      </c>
      <c r="F186" s="40" t="str">
        <f>ResMes!F89</f>
        <v/>
      </c>
      <c r="G186" s="40" t="str">
        <f>ResMes!G89</f>
        <v/>
      </c>
      <c r="H186" s="40" t="str">
        <f>ResMes!H89</f>
        <v/>
      </c>
      <c r="I186" s="40" t="str">
        <f>ResMes!I89</f>
        <v/>
      </c>
      <c r="J186" s="40" t="str">
        <f>ResMes!J89</f>
        <v/>
      </c>
      <c r="K186" s="40" t="str">
        <f>ResMes!K89</f>
        <v/>
      </c>
      <c r="L186" s="40" t="str">
        <f>ResMes!L89</f>
        <v/>
      </c>
      <c r="M186" s="40" t="str">
        <f>ResMes!M89</f>
        <v/>
      </c>
      <c r="N186" s="40" t="str">
        <f>ResMes!N89</f>
        <v/>
      </c>
      <c r="O186" s="40" t="str">
        <f>ResMes!O89</f>
        <v/>
      </c>
      <c r="P186" s="40" t="str">
        <f>ResMes!P89</f>
        <v/>
      </c>
      <c r="Q186" s="40" t="str">
        <f>ResMes!Q89</f>
        <v/>
      </c>
      <c r="R186" s="40" t="str">
        <f>ResMes!R89</f>
        <v/>
      </c>
      <c r="S186" s="40" t="str">
        <f>ResMes!S89</f>
        <v/>
      </c>
      <c r="T186" s="40" t="str">
        <f>ResMes!T89</f>
        <v/>
      </c>
      <c r="U186" s="40" t="str">
        <f>ResMes!U89</f>
        <v/>
      </c>
      <c r="V186" s="40" t="str">
        <f>ResMes!V89</f>
        <v/>
      </c>
      <c r="W186" s="40" t="str">
        <f>ResMes!W89</f>
        <v/>
      </c>
      <c r="X186" s="40" t="str">
        <f>ResMes!X89</f>
        <v/>
      </c>
      <c r="Y186" s="40" t="str">
        <f>ResMes!Y89</f>
        <v/>
      </c>
      <c r="Z186" s="40" t="str">
        <f>ResMes!Z89</f>
        <v/>
      </c>
      <c r="AA186" s="40" t="str">
        <f>ResMes!AA89</f>
        <v/>
      </c>
      <c r="AB186" s="40" t="str">
        <f>ResMes!AB89</f>
        <v/>
      </c>
      <c r="AC186" s="40" t="str">
        <f>ResMes!AC89</f>
        <v/>
      </c>
      <c r="AD186" s="40" t="str">
        <f>ResMes!AD89</f>
        <v/>
      </c>
      <c r="AE186" s="40" t="str">
        <f>ResMes!AE89</f>
        <v/>
      </c>
      <c r="AF186" s="40" t="str">
        <f>ResMes!AF89</f>
        <v/>
      </c>
      <c r="AG186" s="40" t="str">
        <f>ResMes!AG89</f>
        <v/>
      </c>
    </row>
    <row r="187" spans="2:33" ht="20.100000000000001" customHeight="1" x14ac:dyDescent="0.25">
      <c r="B187" s="50" t="str">
        <f>ResMes!B90</f>
        <v/>
      </c>
      <c r="C187" s="40" t="str">
        <f>ResMes!C90</f>
        <v/>
      </c>
      <c r="D187" s="40" t="str">
        <f>ResMes!D90</f>
        <v/>
      </c>
      <c r="E187" s="40" t="str">
        <f>ResMes!E90</f>
        <v/>
      </c>
      <c r="F187" s="40" t="str">
        <f>ResMes!F90</f>
        <v/>
      </c>
      <c r="G187" s="40" t="str">
        <f>ResMes!G90</f>
        <v/>
      </c>
      <c r="H187" s="40" t="str">
        <f>ResMes!H90</f>
        <v/>
      </c>
      <c r="I187" s="40" t="str">
        <f>ResMes!I90</f>
        <v/>
      </c>
      <c r="J187" s="40" t="str">
        <f>ResMes!J90</f>
        <v/>
      </c>
      <c r="K187" s="40" t="str">
        <f>ResMes!K90</f>
        <v/>
      </c>
      <c r="L187" s="40" t="str">
        <f>ResMes!L90</f>
        <v/>
      </c>
      <c r="M187" s="40" t="str">
        <f>ResMes!M90</f>
        <v/>
      </c>
      <c r="N187" s="40" t="str">
        <f>ResMes!N90</f>
        <v/>
      </c>
      <c r="O187" s="40" t="str">
        <f>ResMes!O90</f>
        <v/>
      </c>
      <c r="P187" s="40" t="str">
        <f>ResMes!P90</f>
        <v/>
      </c>
      <c r="Q187" s="40" t="str">
        <f>ResMes!Q90</f>
        <v/>
      </c>
      <c r="R187" s="40" t="str">
        <f>ResMes!R90</f>
        <v/>
      </c>
      <c r="S187" s="40" t="str">
        <f>ResMes!S90</f>
        <v/>
      </c>
      <c r="T187" s="40" t="str">
        <f>ResMes!T90</f>
        <v/>
      </c>
      <c r="U187" s="40" t="str">
        <f>ResMes!U90</f>
        <v/>
      </c>
      <c r="V187" s="40" t="str">
        <f>ResMes!V90</f>
        <v/>
      </c>
      <c r="W187" s="40" t="str">
        <f>ResMes!W90</f>
        <v/>
      </c>
      <c r="X187" s="40" t="str">
        <f>ResMes!X90</f>
        <v/>
      </c>
      <c r="Y187" s="40" t="str">
        <f>ResMes!Y90</f>
        <v/>
      </c>
      <c r="Z187" s="40" t="str">
        <f>ResMes!Z90</f>
        <v/>
      </c>
      <c r="AA187" s="40" t="str">
        <f>ResMes!AA90</f>
        <v/>
      </c>
      <c r="AB187" s="40" t="str">
        <f>ResMes!AB90</f>
        <v/>
      </c>
      <c r="AC187" s="40" t="str">
        <f>ResMes!AC90</f>
        <v/>
      </c>
      <c r="AD187" s="40" t="str">
        <f>ResMes!AD90</f>
        <v/>
      </c>
      <c r="AE187" s="40" t="str">
        <f>ResMes!AE90</f>
        <v/>
      </c>
      <c r="AF187" s="40" t="str">
        <f>ResMes!AF90</f>
        <v/>
      </c>
      <c r="AG187" s="40" t="str">
        <f>ResMes!AG90</f>
        <v/>
      </c>
    </row>
    <row r="188" spans="2:33" ht="20.100000000000001" customHeight="1" x14ac:dyDescent="0.25">
      <c r="B188" s="50" t="str">
        <f>ResMes!B91</f>
        <v/>
      </c>
      <c r="C188" s="40" t="str">
        <f>ResMes!C91</f>
        <v/>
      </c>
      <c r="D188" s="40" t="str">
        <f>ResMes!D91</f>
        <v/>
      </c>
      <c r="E188" s="40" t="str">
        <f>ResMes!E91</f>
        <v/>
      </c>
      <c r="F188" s="40" t="str">
        <f>ResMes!F91</f>
        <v/>
      </c>
      <c r="G188" s="40" t="str">
        <f>ResMes!G91</f>
        <v/>
      </c>
      <c r="H188" s="40" t="str">
        <f>ResMes!H91</f>
        <v/>
      </c>
      <c r="I188" s="40" t="str">
        <f>ResMes!I91</f>
        <v/>
      </c>
      <c r="J188" s="40" t="str">
        <f>ResMes!J91</f>
        <v/>
      </c>
      <c r="K188" s="40" t="str">
        <f>ResMes!K91</f>
        <v/>
      </c>
      <c r="L188" s="40" t="str">
        <f>ResMes!L91</f>
        <v/>
      </c>
      <c r="M188" s="40" t="str">
        <f>ResMes!M91</f>
        <v/>
      </c>
      <c r="N188" s="40" t="str">
        <f>ResMes!N91</f>
        <v/>
      </c>
      <c r="O188" s="40" t="str">
        <f>ResMes!O91</f>
        <v/>
      </c>
      <c r="P188" s="40" t="str">
        <f>ResMes!P91</f>
        <v/>
      </c>
      <c r="Q188" s="40" t="str">
        <f>ResMes!Q91</f>
        <v/>
      </c>
      <c r="R188" s="40" t="str">
        <f>ResMes!R91</f>
        <v/>
      </c>
      <c r="S188" s="40" t="str">
        <f>ResMes!S91</f>
        <v/>
      </c>
      <c r="T188" s="40" t="str">
        <f>ResMes!T91</f>
        <v/>
      </c>
      <c r="U188" s="40" t="str">
        <f>ResMes!U91</f>
        <v/>
      </c>
      <c r="V188" s="40" t="str">
        <f>ResMes!V91</f>
        <v/>
      </c>
      <c r="W188" s="40" t="str">
        <f>ResMes!W91</f>
        <v/>
      </c>
      <c r="X188" s="40" t="str">
        <f>ResMes!X91</f>
        <v/>
      </c>
      <c r="Y188" s="40" t="str">
        <f>ResMes!Y91</f>
        <v/>
      </c>
      <c r="Z188" s="40" t="str">
        <f>ResMes!Z91</f>
        <v/>
      </c>
      <c r="AA188" s="40" t="str">
        <f>ResMes!AA91</f>
        <v/>
      </c>
      <c r="AB188" s="40" t="str">
        <f>ResMes!AB91</f>
        <v/>
      </c>
      <c r="AC188" s="40" t="str">
        <f>ResMes!AC91</f>
        <v/>
      </c>
      <c r="AD188" s="40" t="str">
        <f>ResMes!AD91</f>
        <v/>
      </c>
      <c r="AE188" s="40" t="str">
        <f>ResMes!AE91</f>
        <v/>
      </c>
      <c r="AF188" s="40" t="str">
        <f>ResMes!AF91</f>
        <v/>
      </c>
      <c r="AG188" s="40" t="str">
        <f>ResMes!AG91</f>
        <v/>
      </c>
    </row>
    <row r="189" spans="2:33" ht="20.100000000000001" customHeight="1" x14ac:dyDescent="0.25">
      <c r="B189" s="50" t="str">
        <f>ResMes!B92</f>
        <v/>
      </c>
      <c r="C189" s="40" t="str">
        <f>ResMes!C92</f>
        <v/>
      </c>
      <c r="D189" s="40" t="str">
        <f>ResMes!D92</f>
        <v/>
      </c>
      <c r="E189" s="40" t="str">
        <f>ResMes!E92</f>
        <v/>
      </c>
      <c r="F189" s="40" t="str">
        <f>ResMes!F92</f>
        <v/>
      </c>
      <c r="G189" s="40" t="str">
        <f>ResMes!G92</f>
        <v/>
      </c>
      <c r="H189" s="40" t="str">
        <f>ResMes!H92</f>
        <v/>
      </c>
      <c r="I189" s="40" t="str">
        <f>ResMes!I92</f>
        <v/>
      </c>
      <c r="J189" s="40" t="str">
        <f>ResMes!J92</f>
        <v/>
      </c>
      <c r="K189" s="40" t="str">
        <f>ResMes!K92</f>
        <v/>
      </c>
      <c r="L189" s="40" t="str">
        <f>ResMes!L92</f>
        <v/>
      </c>
      <c r="M189" s="40" t="str">
        <f>ResMes!M92</f>
        <v/>
      </c>
      <c r="N189" s="40" t="str">
        <f>ResMes!N92</f>
        <v/>
      </c>
      <c r="O189" s="40" t="str">
        <f>ResMes!O92</f>
        <v/>
      </c>
      <c r="P189" s="40" t="str">
        <f>ResMes!P92</f>
        <v/>
      </c>
      <c r="Q189" s="40" t="str">
        <f>ResMes!Q92</f>
        <v/>
      </c>
      <c r="R189" s="40" t="str">
        <f>ResMes!R92</f>
        <v/>
      </c>
      <c r="S189" s="40" t="str">
        <f>ResMes!S92</f>
        <v/>
      </c>
      <c r="T189" s="40" t="str">
        <f>ResMes!T92</f>
        <v/>
      </c>
      <c r="U189" s="40" t="str">
        <f>ResMes!U92</f>
        <v/>
      </c>
      <c r="V189" s="40" t="str">
        <f>ResMes!V92</f>
        <v/>
      </c>
      <c r="W189" s="40" t="str">
        <f>ResMes!W92</f>
        <v/>
      </c>
      <c r="X189" s="40" t="str">
        <f>ResMes!X92</f>
        <v/>
      </c>
      <c r="Y189" s="40" t="str">
        <f>ResMes!Y92</f>
        <v/>
      </c>
      <c r="Z189" s="40" t="str">
        <f>ResMes!Z92</f>
        <v/>
      </c>
      <c r="AA189" s="40" t="str">
        <f>ResMes!AA92</f>
        <v/>
      </c>
      <c r="AB189" s="40" t="str">
        <f>ResMes!AB92</f>
        <v/>
      </c>
      <c r="AC189" s="40" t="str">
        <f>ResMes!AC92</f>
        <v/>
      </c>
      <c r="AD189" s="40" t="str">
        <f>ResMes!AD92</f>
        <v/>
      </c>
      <c r="AE189" s="40" t="str">
        <f>ResMes!AE92</f>
        <v/>
      </c>
      <c r="AF189" s="40" t="str">
        <f>ResMes!AF92</f>
        <v/>
      </c>
      <c r="AG189" s="40" t="str">
        <f>ResMes!AG92</f>
        <v/>
      </c>
    </row>
    <row r="190" spans="2:33" ht="20.100000000000001" customHeight="1" x14ac:dyDescent="0.25">
      <c r="B190" s="50" t="str">
        <f>ResMes!B93</f>
        <v/>
      </c>
      <c r="C190" s="40" t="str">
        <f>ResMes!C93</f>
        <v/>
      </c>
      <c r="D190" s="40" t="str">
        <f>ResMes!D93</f>
        <v/>
      </c>
      <c r="E190" s="40" t="str">
        <f>ResMes!E93</f>
        <v/>
      </c>
      <c r="F190" s="40" t="str">
        <f>ResMes!F93</f>
        <v/>
      </c>
      <c r="G190" s="40" t="str">
        <f>ResMes!G93</f>
        <v/>
      </c>
      <c r="H190" s="40" t="str">
        <f>ResMes!H93</f>
        <v/>
      </c>
      <c r="I190" s="40" t="str">
        <f>ResMes!I93</f>
        <v/>
      </c>
      <c r="J190" s="40" t="str">
        <f>ResMes!J93</f>
        <v/>
      </c>
      <c r="K190" s="40" t="str">
        <f>ResMes!K93</f>
        <v/>
      </c>
      <c r="L190" s="40" t="str">
        <f>ResMes!L93</f>
        <v/>
      </c>
      <c r="M190" s="40" t="str">
        <f>ResMes!M93</f>
        <v/>
      </c>
      <c r="N190" s="40" t="str">
        <f>ResMes!N93</f>
        <v/>
      </c>
      <c r="O190" s="40" t="str">
        <f>ResMes!O93</f>
        <v/>
      </c>
      <c r="P190" s="40" t="str">
        <f>ResMes!P93</f>
        <v/>
      </c>
      <c r="Q190" s="40" t="str">
        <f>ResMes!Q93</f>
        <v/>
      </c>
      <c r="R190" s="40" t="str">
        <f>ResMes!R93</f>
        <v/>
      </c>
      <c r="S190" s="40" t="str">
        <f>ResMes!S93</f>
        <v/>
      </c>
      <c r="T190" s="40" t="str">
        <f>ResMes!T93</f>
        <v/>
      </c>
      <c r="U190" s="40" t="str">
        <f>ResMes!U93</f>
        <v/>
      </c>
      <c r="V190" s="40" t="str">
        <f>ResMes!V93</f>
        <v/>
      </c>
      <c r="W190" s="40" t="str">
        <f>ResMes!W93</f>
        <v/>
      </c>
      <c r="X190" s="40" t="str">
        <f>ResMes!X93</f>
        <v/>
      </c>
      <c r="Y190" s="40" t="str">
        <f>ResMes!Y93</f>
        <v/>
      </c>
      <c r="Z190" s="40" t="str">
        <f>ResMes!Z93</f>
        <v/>
      </c>
      <c r="AA190" s="40" t="str">
        <f>ResMes!AA93</f>
        <v/>
      </c>
      <c r="AB190" s="40" t="str">
        <f>ResMes!AB93</f>
        <v/>
      </c>
      <c r="AC190" s="40" t="str">
        <f>ResMes!AC93</f>
        <v/>
      </c>
      <c r="AD190" s="40" t="str">
        <f>ResMes!AD93</f>
        <v/>
      </c>
      <c r="AE190" s="40" t="str">
        <f>ResMes!AE93</f>
        <v/>
      </c>
      <c r="AF190" s="40" t="str">
        <f>ResMes!AF93</f>
        <v/>
      </c>
      <c r="AG190" s="40" t="str">
        <f>ResMes!AG93</f>
        <v/>
      </c>
    </row>
    <row r="191" spans="2:33" ht="20.100000000000001" customHeight="1" x14ac:dyDescent="0.25">
      <c r="B191" s="50" t="str">
        <f>ResMes!B94</f>
        <v/>
      </c>
      <c r="C191" s="40" t="str">
        <f>ResMes!C94</f>
        <v/>
      </c>
      <c r="D191" s="40" t="str">
        <f>ResMes!D94</f>
        <v/>
      </c>
      <c r="E191" s="40" t="str">
        <f>ResMes!E94</f>
        <v/>
      </c>
      <c r="F191" s="40" t="str">
        <f>ResMes!F94</f>
        <v/>
      </c>
      <c r="G191" s="40" t="str">
        <f>ResMes!G94</f>
        <v/>
      </c>
      <c r="H191" s="40" t="str">
        <f>ResMes!H94</f>
        <v/>
      </c>
      <c r="I191" s="40" t="str">
        <f>ResMes!I94</f>
        <v/>
      </c>
      <c r="J191" s="40" t="str">
        <f>ResMes!J94</f>
        <v/>
      </c>
      <c r="K191" s="40" t="str">
        <f>ResMes!K94</f>
        <v/>
      </c>
      <c r="L191" s="40" t="str">
        <f>ResMes!L94</f>
        <v/>
      </c>
      <c r="M191" s="40" t="str">
        <f>ResMes!M94</f>
        <v/>
      </c>
      <c r="N191" s="40" t="str">
        <f>ResMes!N94</f>
        <v/>
      </c>
      <c r="O191" s="40" t="str">
        <f>ResMes!O94</f>
        <v/>
      </c>
      <c r="P191" s="40" t="str">
        <f>ResMes!P94</f>
        <v/>
      </c>
      <c r="Q191" s="40" t="str">
        <f>ResMes!Q94</f>
        <v/>
      </c>
      <c r="R191" s="40" t="str">
        <f>ResMes!R94</f>
        <v/>
      </c>
      <c r="S191" s="40" t="str">
        <f>ResMes!S94</f>
        <v/>
      </c>
      <c r="T191" s="40" t="str">
        <f>ResMes!T94</f>
        <v/>
      </c>
      <c r="U191" s="40" t="str">
        <f>ResMes!U94</f>
        <v/>
      </c>
      <c r="V191" s="40" t="str">
        <f>ResMes!V94</f>
        <v/>
      </c>
      <c r="W191" s="40" t="str">
        <f>ResMes!W94</f>
        <v/>
      </c>
      <c r="X191" s="40" t="str">
        <f>ResMes!X94</f>
        <v/>
      </c>
      <c r="Y191" s="40" t="str">
        <f>ResMes!Y94</f>
        <v/>
      </c>
      <c r="Z191" s="40" t="str">
        <f>ResMes!Z94</f>
        <v/>
      </c>
      <c r="AA191" s="40" t="str">
        <f>ResMes!AA94</f>
        <v/>
      </c>
      <c r="AB191" s="40" t="str">
        <f>ResMes!AB94</f>
        <v/>
      </c>
      <c r="AC191" s="40" t="str">
        <f>ResMes!AC94</f>
        <v/>
      </c>
      <c r="AD191" s="40" t="str">
        <f>ResMes!AD94</f>
        <v/>
      </c>
      <c r="AE191" s="40" t="str">
        <f>ResMes!AE94</f>
        <v/>
      </c>
      <c r="AF191" s="40" t="str">
        <f>ResMes!AF94</f>
        <v/>
      </c>
      <c r="AG191" s="40" t="str">
        <f>ResMes!AG94</f>
        <v/>
      </c>
    </row>
    <row r="192" spans="2:33" ht="20.100000000000001" customHeight="1" x14ac:dyDescent="0.25">
      <c r="B192" s="50" t="str">
        <f>ResMes!B95</f>
        <v/>
      </c>
      <c r="C192" s="40" t="str">
        <f>ResMes!C95</f>
        <v/>
      </c>
      <c r="D192" s="40" t="str">
        <f>ResMes!D95</f>
        <v/>
      </c>
      <c r="E192" s="40" t="str">
        <f>ResMes!E95</f>
        <v/>
      </c>
      <c r="F192" s="40" t="str">
        <f>ResMes!F95</f>
        <v/>
      </c>
      <c r="G192" s="40" t="str">
        <f>ResMes!G95</f>
        <v/>
      </c>
      <c r="H192" s="40" t="str">
        <f>ResMes!H95</f>
        <v/>
      </c>
      <c r="I192" s="40" t="str">
        <f>ResMes!I95</f>
        <v/>
      </c>
      <c r="J192" s="40" t="str">
        <f>ResMes!J95</f>
        <v/>
      </c>
      <c r="K192" s="40" t="str">
        <f>ResMes!K95</f>
        <v/>
      </c>
      <c r="L192" s="40" t="str">
        <f>ResMes!L95</f>
        <v/>
      </c>
      <c r="M192" s="40" t="str">
        <f>ResMes!M95</f>
        <v/>
      </c>
      <c r="N192" s="40" t="str">
        <f>ResMes!N95</f>
        <v/>
      </c>
      <c r="O192" s="40" t="str">
        <f>ResMes!O95</f>
        <v/>
      </c>
      <c r="P192" s="40" t="str">
        <f>ResMes!P95</f>
        <v/>
      </c>
      <c r="Q192" s="40" t="str">
        <f>ResMes!Q95</f>
        <v/>
      </c>
      <c r="R192" s="40" t="str">
        <f>ResMes!R95</f>
        <v/>
      </c>
      <c r="S192" s="40" t="str">
        <f>ResMes!S95</f>
        <v/>
      </c>
      <c r="T192" s="40" t="str">
        <f>ResMes!T95</f>
        <v/>
      </c>
      <c r="U192" s="40" t="str">
        <f>ResMes!U95</f>
        <v/>
      </c>
      <c r="V192" s="40" t="str">
        <f>ResMes!V95</f>
        <v/>
      </c>
      <c r="W192" s="40" t="str">
        <f>ResMes!W95</f>
        <v/>
      </c>
      <c r="X192" s="40" t="str">
        <f>ResMes!X95</f>
        <v/>
      </c>
      <c r="Y192" s="40" t="str">
        <f>ResMes!Y95</f>
        <v/>
      </c>
      <c r="Z192" s="40" t="str">
        <f>ResMes!Z95</f>
        <v/>
      </c>
      <c r="AA192" s="40" t="str">
        <f>ResMes!AA95</f>
        <v/>
      </c>
      <c r="AB192" s="40" t="str">
        <f>ResMes!AB95</f>
        <v/>
      </c>
      <c r="AC192" s="40" t="str">
        <f>ResMes!AC95</f>
        <v/>
      </c>
      <c r="AD192" s="40" t="str">
        <f>ResMes!AD95</f>
        <v/>
      </c>
      <c r="AE192" s="40" t="str">
        <f>ResMes!AE95</f>
        <v/>
      </c>
      <c r="AF192" s="40" t="str">
        <f>ResMes!AF95</f>
        <v/>
      </c>
      <c r="AG192" s="40" t="str">
        <f>ResMes!AG95</f>
        <v/>
      </c>
    </row>
    <row r="193" spans="2:33" ht="20.100000000000001" customHeight="1" x14ac:dyDescent="0.25">
      <c r="B193" s="50" t="str">
        <f>ResMes!B96</f>
        <v/>
      </c>
      <c r="C193" s="40" t="str">
        <f>ResMes!C96</f>
        <v/>
      </c>
      <c r="D193" s="40" t="str">
        <f>ResMes!D96</f>
        <v/>
      </c>
      <c r="E193" s="40" t="str">
        <f>ResMes!E96</f>
        <v/>
      </c>
      <c r="F193" s="40" t="str">
        <f>ResMes!F96</f>
        <v/>
      </c>
      <c r="G193" s="40" t="str">
        <f>ResMes!G96</f>
        <v/>
      </c>
      <c r="H193" s="40" t="str">
        <f>ResMes!H96</f>
        <v/>
      </c>
      <c r="I193" s="40" t="str">
        <f>ResMes!I96</f>
        <v/>
      </c>
      <c r="J193" s="40" t="str">
        <f>ResMes!J96</f>
        <v/>
      </c>
      <c r="K193" s="40" t="str">
        <f>ResMes!K96</f>
        <v/>
      </c>
      <c r="L193" s="40" t="str">
        <f>ResMes!L96</f>
        <v/>
      </c>
      <c r="M193" s="40" t="str">
        <f>ResMes!M96</f>
        <v/>
      </c>
      <c r="N193" s="40" t="str">
        <f>ResMes!N96</f>
        <v/>
      </c>
      <c r="O193" s="40" t="str">
        <f>ResMes!O96</f>
        <v/>
      </c>
      <c r="P193" s="40" t="str">
        <f>ResMes!P96</f>
        <v/>
      </c>
      <c r="Q193" s="40" t="str">
        <f>ResMes!Q96</f>
        <v/>
      </c>
      <c r="R193" s="40" t="str">
        <f>ResMes!R96</f>
        <v/>
      </c>
      <c r="S193" s="40" t="str">
        <f>ResMes!S96</f>
        <v/>
      </c>
      <c r="T193" s="40" t="str">
        <f>ResMes!T96</f>
        <v/>
      </c>
      <c r="U193" s="40" t="str">
        <f>ResMes!U96</f>
        <v/>
      </c>
      <c r="V193" s="40" t="str">
        <f>ResMes!V96</f>
        <v/>
      </c>
      <c r="W193" s="40" t="str">
        <f>ResMes!W96</f>
        <v/>
      </c>
      <c r="X193" s="40" t="str">
        <f>ResMes!X96</f>
        <v/>
      </c>
      <c r="Y193" s="40" t="str">
        <f>ResMes!Y96</f>
        <v/>
      </c>
      <c r="Z193" s="40" t="str">
        <f>ResMes!Z96</f>
        <v/>
      </c>
      <c r="AA193" s="40" t="str">
        <f>ResMes!AA96</f>
        <v/>
      </c>
      <c r="AB193" s="40" t="str">
        <f>ResMes!AB96</f>
        <v/>
      </c>
      <c r="AC193" s="40" t="str">
        <f>ResMes!AC96</f>
        <v/>
      </c>
      <c r="AD193" s="40" t="str">
        <f>ResMes!AD96</f>
        <v/>
      </c>
      <c r="AE193" s="40" t="str">
        <f>ResMes!AE96</f>
        <v/>
      </c>
      <c r="AF193" s="40" t="str">
        <f>ResMes!AF96</f>
        <v/>
      </c>
      <c r="AG193" s="40" t="str">
        <f>ResMes!AG96</f>
        <v/>
      </c>
    </row>
    <row r="194" spans="2:33" ht="20.100000000000001" customHeight="1" x14ac:dyDescent="0.25">
      <c r="B194" s="50" t="str">
        <f>ResMes!B97</f>
        <v/>
      </c>
      <c r="C194" s="40" t="str">
        <f>ResMes!C97</f>
        <v/>
      </c>
      <c r="D194" s="40" t="str">
        <f>ResMes!D97</f>
        <v/>
      </c>
      <c r="E194" s="40" t="str">
        <f>ResMes!E97</f>
        <v/>
      </c>
      <c r="F194" s="40" t="str">
        <f>ResMes!F97</f>
        <v/>
      </c>
      <c r="G194" s="40" t="str">
        <f>ResMes!G97</f>
        <v/>
      </c>
      <c r="H194" s="40" t="str">
        <f>ResMes!H97</f>
        <v/>
      </c>
      <c r="I194" s="40" t="str">
        <f>ResMes!I97</f>
        <v/>
      </c>
      <c r="J194" s="40" t="str">
        <f>ResMes!J97</f>
        <v/>
      </c>
      <c r="K194" s="40" t="str">
        <f>ResMes!K97</f>
        <v/>
      </c>
      <c r="L194" s="40" t="str">
        <f>ResMes!L97</f>
        <v/>
      </c>
      <c r="M194" s="40" t="str">
        <f>ResMes!M97</f>
        <v/>
      </c>
      <c r="N194" s="40" t="str">
        <f>ResMes!N97</f>
        <v/>
      </c>
      <c r="O194" s="40" t="str">
        <f>ResMes!O97</f>
        <v/>
      </c>
      <c r="P194" s="40" t="str">
        <f>ResMes!P97</f>
        <v/>
      </c>
      <c r="Q194" s="40" t="str">
        <f>ResMes!Q97</f>
        <v/>
      </c>
      <c r="R194" s="40" t="str">
        <f>ResMes!R97</f>
        <v/>
      </c>
      <c r="S194" s="40" t="str">
        <f>ResMes!S97</f>
        <v/>
      </c>
      <c r="T194" s="40" t="str">
        <f>ResMes!T97</f>
        <v/>
      </c>
      <c r="U194" s="40" t="str">
        <f>ResMes!U97</f>
        <v/>
      </c>
      <c r="V194" s="40" t="str">
        <f>ResMes!V97</f>
        <v/>
      </c>
      <c r="W194" s="40" t="str">
        <f>ResMes!W97</f>
        <v/>
      </c>
      <c r="X194" s="40" t="str">
        <f>ResMes!X97</f>
        <v/>
      </c>
      <c r="Y194" s="40" t="str">
        <f>ResMes!Y97</f>
        <v/>
      </c>
      <c r="Z194" s="40" t="str">
        <f>ResMes!Z97</f>
        <v/>
      </c>
      <c r="AA194" s="40" t="str">
        <f>ResMes!AA97</f>
        <v/>
      </c>
      <c r="AB194" s="40" t="str">
        <f>ResMes!AB97</f>
        <v/>
      </c>
      <c r="AC194" s="40" t="str">
        <f>ResMes!AC97</f>
        <v/>
      </c>
      <c r="AD194" s="40" t="str">
        <f>ResMes!AD97</f>
        <v/>
      </c>
      <c r="AE194" s="40" t="str">
        <f>ResMes!AE97</f>
        <v/>
      </c>
      <c r="AF194" s="40" t="str">
        <f>ResMes!AF97</f>
        <v/>
      </c>
      <c r="AG194" s="40" t="str">
        <f>ResMes!AG97</f>
        <v/>
      </c>
    </row>
    <row r="215" spans="2:33" ht="18.75" x14ac:dyDescent="0.3">
      <c r="B215" s="44" t="str">
        <f>ResMes!B99</f>
        <v>Os 15 postos de serviço com mais horas de saída antecipada em Maio de 2023</v>
      </c>
    </row>
    <row r="216" spans="2:33" ht="20.100000000000001" customHeight="1" x14ac:dyDescent="0.25">
      <c r="B216" s="32" t="str">
        <f>ResMes!B100</f>
        <v>Posto de Serviço</v>
      </c>
      <c r="C216" s="33">
        <f>ResMes!C100</f>
        <v>1</v>
      </c>
      <c r="D216" s="33">
        <f>ResMes!D100</f>
        <v>2</v>
      </c>
      <c r="E216" s="33">
        <f>ResMes!E100</f>
        <v>3</v>
      </c>
      <c r="F216" s="33">
        <f>ResMes!F100</f>
        <v>4</v>
      </c>
      <c r="G216" s="33">
        <f>ResMes!G100</f>
        <v>5</v>
      </c>
      <c r="H216" s="33">
        <f>ResMes!H100</f>
        <v>6</v>
      </c>
      <c r="I216" s="33">
        <f>ResMes!I100</f>
        <v>7</v>
      </c>
      <c r="J216" s="33">
        <f>ResMes!J100</f>
        <v>8</v>
      </c>
      <c r="K216" s="33">
        <f>ResMes!K100</f>
        <v>9</v>
      </c>
      <c r="L216" s="33">
        <f>ResMes!L100</f>
        <v>10</v>
      </c>
      <c r="M216" s="33">
        <f>ResMes!M100</f>
        <v>11</v>
      </c>
      <c r="N216" s="33">
        <f>ResMes!N100</f>
        <v>12</v>
      </c>
      <c r="O216" s="33">
        <f>ResMes!O100</f>
        <v>13</v>
      </c>
      <c r="P216" s="33">
        <f>ResMes!P100</f>
        <v>14</v>
      </c>
      <c r="Q216" s="33">
        <f>ResMes!Q100</f>
        <v>15</v>
      </c>
      <c r="R216" s="33">
        <f>ResMes!R100</f>
        <v>16</v>
      </c>
      <c r="S216" s="33">
        <f>ResMes!S100</f>
        <v>17</v>
      </c>
      <c r="T216" s="33">
        <f>ResMes!T100</f>
        <v>18</v>
      </c>
      <c r="U216" s="33">
        <f>ResMes!U100</f>
        <v>19</v>
      </c>
      <c r="V216" s="33">
        <f>ResMes!V100</f>
        <v>20</v>
      </c>
      <c r="W216" s="33">
        <f>ResMes!W100</f>
        <v>21</v>
      </c>
      <c r="X216" s="33">
        <f>ResMes!X100</f>
        <v>22</v>
      </c>
      <c r="Y216" s="33">
        <f>ResMes!Y100</f>
        <v>23</v>
      </c>
      <c r="Z216" s="33">
        <f>ResMes!Z100</f>
        <v>24</v>
      </c>
      <c r="AA216" s="33">
        <f>ResMes!AA100</f>
        <v>25</v>
      </c>
      <c r="AB216" s="33">
        <f>ResMes!AB100</f>
        <v>26</v>
      </c>
      <c r="AC216" s="33">
        <f>ResMes!AC100</f>
        <v>27</v>
      </c>
      <c r="AD216" s="33">
        <f>ResMes!AD100</f>
        <v>28</v>
      </c>
      <c r="AE216" s="33">
        <f>ResMes!AE100</f>
        <v>29</v>
      </c>
      <c r="AF216" s="33">
        <f>ResMes!AF100</f>
        <v>30</v>
      </c>
      <c r="AG216" s="33">
        <f>ResMes!AG100</f>
        <v>31</v>
      </c>
    </row>
    <row r="217" spans="2:33" ht="20.100000000000001" customHeight="1" x14ac:dyDescent="0.25">
      <c r="B217" s="50" t="str">
        <f>ResMes!B101</f>
        <v>Empresa de Teste AS</v>
      </c>
      <c r="C217" s="40">
        <f>ResMes!C101</f>
        <v>0</v>
      </c>
      <c r="D217" s="40">
        <f>ResMes!D101</f>
        <v>0</v>
      </c>
      <c r="E217" s="40">
        <f>ResMes!E101</f>
        <v>0</v>
      </c>
      <c r="F217" s="40">
        <f>ResMes!F101</f>
        <v>0</v>
      </c>
      <c r="G217" s="40">
        <f>ResMes!G101</f>
        <v>0</v>
      </c>
      <c r="H217" s="40">
        <f>ResMes!H101</f>
        <v>0</v>
      </c>
      <c r="I217" s="40">
        <f>ResMes!I101</f>
        <v>0</v>
      </c>
      <c r="J217" s="40">
        <f>ResMes!J101</f>
        <v>0</v>
      </c>
      <c r="K217" s="40">
        <f>ResMes!K101</f>
        <v>0</v>
      </c>
      <c r="L217" s="40">
        <f>ResMes!L101</f>
        <v>0</v>
      </c>
      <c r="M217" s="40">
        <f>ResMes!M101</f>
        <v>0</v>
      </c>
      <c r="N217" s="40">
        <f>ResMes!N101</f>
        <v>0</v>
      </c>
      <c r="O217" s="40">
        <f>ResMes!O101</f>
        <v>0</v>
      </c>
      <c r="P217" s="40">
        <f>ResMes!P101</f>
        <v>0</v>
      </c>
      <c r="Q217" s="40">
        <f>ResMes!Q101</f>
        <v>0</v>
      </c>
      <c r="R217" s="40">
        <f>ResMes!R101</f>
        <v>0</v>
      </c>
      <c r="S217" s="40">
        <f>ResMes!S101</f>
        <v>1</v>
      </c>
      <c r="T217" s="40">
        <f>ResMes!T101</f>
        <v>0</v>
      </c>
      <c r="U217" s="40">
        <f>ResMes!U101</f>
        <v>0</v>
      </c>
      <c r="V217" s="40">
        <f>ResMes!V101</f>
        <v>0</v>
      </c>
      <c r="W217" s="40">
        <f>ResMes!W101</f>
        <v>0</v>
      </c>
      <c r="X217" s="40">
        <f>ResMes!X101</f>
        <v>0</v>
      </c>
      <c r="Y217" s="40">
        <f>ResMes!Y101</f>
        <v>0</v>
      </c>
      <c r="Z217" s="40">
        <f>ResMes!Z101</f>
        <v>0</v>
      </c>
      <c r="AA217" s="40">
        <f>ResMes!AA101</f>
        <v>0</v>
      </c>
      <c r="AB217" s="40">
        <f>ResMes!AB101</f>
        <v>0</v>
      </c>
      <c r="AC217" s="40">
        <f>ResMes!AC101</f>
        <v>0</v>
      </c>
      <c r="AD217" s="40">
        <f>ResMes!AD101</f>
        <v>0</v>
      </c>
      <c r="AE217" s="40">
        <f>ResMes!AE101</f>
        <v>0</v>
      </c>
      <c r="AF217" s="40">
        <f>ResMes!AF101</f>
        <v>0</v>
      </c>
      <c r="AG217" s="40">
        <f>ResMes!AG101</f>
        <v>0</v>
      </c>
    </row>
    <row r="218" spans="2:33" ht="20.100000000000001" customHeight="1" x14ac:dyDescent="0.25">
      <c r="B218" s="50" t="str">
        <f>ResMes!B102</f>
        <v/>
      </c>
      <c r="C218" s="40" t="str">
        <f>ResMes!C102</f>
        <v/>
      </c>
      <c r="D218" s="40" t="str">
        <f>ResMes!D102</f>
        <v/>
      </c>
      <c r="E218" s="40" t="str">
        <f>ResMes!E102</f>
        <v/>
      </c>
      <c r="F218" s="40" t="str">
        <f>ResMes!F102</f>
        <v/>
      </c>
      <c r="G218" s="40" t="str">
        <f>ResMes!G102</f>
        <v/>
      </c>
      <c r="H218" s="40" t="str">
        <f>ResMes!H102</f>
        <v/>
      </c>
      <c r="I218" s="40" t="str">
        <f>ResMes!I102</f>
        <v/>
      </c>
      <c r="J218" s="40" t="str">
        <f>ResMes!J102</f>
        <v/>
      </c>
      <c r="K218" s="40" t="str">
        <f>ResMes!K102</f>
        <v/>
      </c>
      <c r="L218" s="40" t="str">
        <f>ResMes!L102</f>
        <v/>
      </c>
      <c r="M218" s="40" t="str">
        <f>ResMes!M102</f>
        <v/>
      </c>
      <c r="N218" s="40" t="str">
        <f>ResMes!N102</f>
        <v/>
      </c>
      <c r="O218" s="40" t="str">
        <f>ResMes!O102</f>
        <v/>
      </c>
      <c r="P218" s="40" t="str">
        <f>ResMes!P102</f>
        <v/>
      </c>
      <c r="Q218" s="40" t="str">
        <f>ResMes!Q102</f>
        <v/>
      </c>
      <c r="R218" s="40" t="str">
        <f>ResMes!R102</f>
        <v/>
      </c>
      <c r="S218" s="40" t="str">
        <f>ResMes!S102</f>
        <v/>
      </c>
      <c r="T218" s="40" t="str">
        <f>ResMes!T102</f>
        <v/>
      </c>
      <c r="U218" s="40" t="str">
        <f>ResMes!U102</f>
        <v/>
      </c>
      <c r="V218" s="40" t="str">
        <f>ResMes!V102</f>
        <v/>
      </c>
      <c r="W218" s="40" t="str">
        <f>ResMes!W102</f>
        <v/>
      </c>
      <c r="X218" s="40" t="str">
        <f>ResMes!X102</f>
        <v/>
      </c>
      <c r="Y218" s="40" t="str">
        <f>ResMes!Y102</f>
        <v/>
      </c>
      <c r="Z218" s="40" t="str">
        <f>ResMes!Z102</f>
        <v/>
      </c>
      <c r="AA218" s="40" t="str">
        <f>ResMes!AA102</f>
        <v/>
      </c>
      <c r="AB218" s="40" t="str">
        <f>ResMes!AB102</f>
        <v/>
      </c>
      <c r="AC218" s="40" t="str">
        <f>ResMes!AC102</f>
        <v/>
      </c>
      <c r="AD218" s="40" t="str">
        <f>ResMes!AD102</f>
        <v/>
      </c>
      <c r="AE218" s="40" t="str">
        <f>ResMes!AE102</f>
        <v/>
      </c>
      <c r="AF218" s="40" t="str">
        <f>ResMes!AF102</f>
        <v/>
      </c>
      <c r="AG218" s="40" t="str">
        <f>ResMes!AG102</f>
        <v/>
      </c>
    </row>
    <row r="219" spans="2:33" ht="20.100000000000001" customHeight="1" x14ac:dyDescent="0.25">
      <c r="B219" s="50" t="str">
        <f>ResMes!B103</f>
        <v/>
      </c>
      <c r="C219" s="40" t="str">
        <f>ResMes!C103</f>
        <v/>
      </c>
      <c r="D219" s="40" t="str">
        <f>ResMes!D103</f>
        <v/>
      </c>
      <c r="E219" s="40" t="str">
        <f>ResMes!E103</f>
        <v/>
      </c>
      <c r="F219" s="40" t="str">
        <f>ResMes!F103</f>
        <v/>
      </c>
      <c r="G219" s="40" t="str">
        <f>ResMes!G103</f>
        <v/>
      </c>
      <c r="H219" s="40" t="str">
        <f>ResMes!H103</f>
        <v/>
      </c>
      <c r="I219" s="40" t="str">
        <f>ResMes!I103</f>
        <v/>
      </c>
      <c r="J219" s="40" t="str">
        <f>ResMes!J103</f>
        <v/>
      </c>
      <c r="K219" s="40" t="str">
        <f>ResMes!K103</f>
        <v/>
      </c>
      <c r="L219" s="40" t="str">
        <f>ResMes!L103</f>
        <v/>
      </c>
      <c r="M219" s="40" t="str">
        <f>ResMes!M103</f>
        <v/>
      </c>
      <c r="N219" s="40" t="str">
        <f>ResMes!N103</f>
        <v/>
      </c>
      <c r="O219" s="40" t="str">
        <f>ResMes!O103</f>
        <v/>
      </c>
      <c r="P219" s="40" t="str">
        <f>ResMes!P103</f>
        <v/>
      </c>
      <c r="Q219" s="40" t="str">
        <f>ResMes!Q103</f>
        <v/>
      </c>
      <c r="R219" s="40" t="str">
        <f>ResMes!R103</f>
        <v/>
      </c>
      <c r="S219" s="40" t="str">
        <f>ResMes!S103</f>
        <v/>
      </c>
      <c r="T219" s="40" t="str">
        <f>ResMes!T103</f>
        <v/>
      </c>
      <c r="U219" s="40" t="str">
        <f>ResMes!U103</f>
        <v/>
      </c>
      <c r="V219" s="40" t="str">
        <f>ResMes!V103</f>
        <v/>
      </c>
      <c r="W219" s="40" t="str">
        <f>ResMes!W103</f>
        <v/>
      </c>
      <c r="X219" s="40" t="str">
        <f>ResMes!X103</f>
        <v/>
      </c>
      <c r="Y219" s="40" t="str">
        <f>ResMes!Y103</f>
        <v/>
      </c>
      <c r="Z219" s="40" t="str">
        <f>ResMes!Z103</f>
        <v/>
      </c>
      <c r="AA219" s="40" t="str">
        <f>ResMes!AA103</f>
        <v/>
      </c>
      <c r="AB219" s="40" t="str">
        <f>ResMes!AB103</f>
        <v/>
      </c>
      <c r="AC219" s="40" t="str">
        <f>ResMes!AC103</f>
        <v/>
      </c>
      <c r="AD219" s="40" t="str">
        <f>ResMes!AD103</f>
        <v/>
      </c>
      <c r="AE219" s="40" t="str">
        <f>ResMes!AE103</f>
        <v/>
      </c>
      <c r="AF219" s="40" t="str">
        <f>ResMes!AF103</f>
        <v/>
      </c>
      <c r="AG219" s="40" t="str">
        <f>ResMes!AG103</f>
        <v/>
      </c>
    </row>
    <row r="220" spans="2:33" ht="20.100000000000001" customHeight="1" x14ac:dyDescent="0.25">
      <c r="B220" s="50" t="str">
        <f>ResMes!B104</f>
        <v/>
      </c>
      <c r="C220" s="40" t="str">
        <f>ResMes!C104</f>
        <v/>
      </c>
      <c r="D220" s="40" t="str">
        <f>ResMes!D104</f>
        <v/>
      </c>
      <c r="E220" s="40" t="str">
        <f>ResMes!E104</f>
        <v/>
      </c>
      <c r="F220" s="40" t="str">
        <f>ResMes!F104</f>
        <v/>
      </c>
      <c r="G220" s="40" t="str">
        <f>ResMes!G104</f>
        <v/>
      </c>
      <c r="H220" s="40" t="str">
        <f>ResMes!H104</f>
        <v/>
      </c>
      <c r="I220" s="40" t="str">
        <f>ResMes!I104</f>
        <v/>
      </c>
      <c r="J220" s="40" t="str">
        <f>ResMes!J104</f>
        <v/>
      </c>
      <c r="K220" s="40" t="str">
        <f>ResMes!K104</f>
        <v/>
      </c>
      <c r="L220" s="40" t="str">
        <f>ResMes!L104</f>
        <v/>
      </c>
      <c r="M220" s="40" t="str">
        <f>ResMes!M104</f>
        <v/>
      </c>
      <c r="N220" s="40" t="str">
        <f>ResMes!N104</f>
        <v/>
      </c>
      <c r="O220" s="40" t="str">
        <f>ResMes!O104</f>
        <v/>
      </c>
      <c r="P220" s="40" t="str">
        <f>ResMes!P104</f>
        <v/>
      </c>
      <c r="Q220" s="40" t="str">
        <f>ResMes!Q104</f>
        <v/>
      </c>
      <c r="R220" s="40" t="str">
        <f>ResMes!R104</f>
        <v/>
      </c>
      <c r="S220" s="40" t="str">
        <f>ResMes!S104</f>
        <v/>
      </c>
      <c r="T220" s="40" t="str">
        <f>ResMes!T104</f>
        <v/>
      </c>
      <c r="U220" s="40" t="str">
        <f>ResMes!U104</f>
        <v/>
      </c>
      <c r="V220" s="40" t="str">
        <f>ResMes!V104</f>
        <v/>
      </c>
      <c r="W220" s="40" t="str">
        <f>ResMes!W104</f>
        <v/>
      </c>
      <c r="X220" s="40" t="str">
        <f>ResMes!X104</f>
        <v/>
      </c>
      <c r="Y220" s="40" t="str">
        <f>ResMes!Y104</f>
        <v/>
      </c>
      <c r="Z220" s="40" t="str">
        <f>ResMes!Z104</f>
        <v/>
      </c>
      <c r="AA220" s="40" t="str">
        <f>ResMes!AA104</f>
        <v/>
      </c>
      <c r="AB220" s="40" t="str">
        <f>ResMes!AB104</f>
        <v/>
      </c>
      <c r="AC220" s="40" t="str">
        <f>ResMes!AC104</f>
        <v/>
      </c>
      <c r="AD220" s="40" t="str">
        <f>ResMes!AD104</f>
        <v/>
      </c>
      <c r="AE220" s="40" t="str">
        <f>ResMes!AE104</f>
        <v/>
      </c>
      <c r="AF220" s="40" t="str">
        <f>ResMes!AF104</f>
        <v/>
      </c>
      <c r="AG220" s="40" t="str">
        <f>ResMes!AG104</f>
        <v/>
      </c>
    </row>
    <row r="221" spans="2:33" ht="20.100000000000001" customHeight="1" x14ac:dyDescent="0.25">
      <c r="B221" s="50" t="str">
        <f>ResMes!B105</f>
        <v/>
      </c>
      <c r="C221" s="40" t="str">
        <f>ResMes!C105</f>
        <v/>
      </c>
      <c r="D221" s="40" t="str">
        <f>ResMes!D105</f>
        <v/>
      </c>
      <c r="E221" s="40" t="str">
        <f>ResMes!E105</f>
        <v/>
      </c>
      <c r="F221" s="40" t="str">
        <f>ResMes!F105</f>
        <v/>
      </c>
      <c r="G221" s="40" t="str">
        <f>ResMes!G105</f>
        <v/>
      </c>
      <c r="H221" s="40" t="str">
        <f>ResMes!H105</f>
        <v/>
      </c>
      <c r="I221" s="40" t="str">
        <f>ResMes!I105</f>
        <v/>
      </c>
      <c r="J221" s="40" t="str">
        <f>ResMes!J105</f>
        <v/>
      </c>
      <c r="K221" s="40" t="str">
        <f>ResMes!K105</f>
        <v/>
      </c>
      <c r="L221" s="40" t="str">
        <f>ResMes!L105</f>
        <v/>
      </c>
      <c r="M221" s="40" t="str">
        <f>ResMes!M105</f>
        <v/>
      </c>
      <c r="N221" s="40" t="str">
        <f>ResMes!N105</f>
        <v/>
      </c>
      <c r="O221" s="40" t="str">
        <f>ResMes!O105</f>
        <v/>
      </c>
      <c r="P221" s="40" t="str">
        <f>ResMes!P105</f>
        <v/>
      </c>
      <c r="Q221" s="40" t="str">
        <f>ResMes!Q105</f>
        <v/>
      </c>
      <c r="R221" s="40" t="str">
        <f>ResMes!R105</f>
        <v/>
      </c>
      <c r="S221" s="40" t="str">
        <f>ResMes!S105</f>
        <v/>
      </c>
      <c r="T221" s="40" t="str">
        <f>ResMes!T105</f>
        <v/>
      </c>
      <c r="U221" s="40" t="str">
        <f>ResMes!U105</f>
        <v/>
      </c>
      <c r="V221" s="40" t="str">
        <f>ResMes!V105</f>
        <v/>
      </c>
      <c r="W221" s="40" t="str">
        <f>ResMes!W105</f>
        <v/>
      </c>
      <c r="X221" s="40" t="str">
        <f>ResMes!X105</f>
        <v/>
      </c>
      <c r="Y221" s="40" t="str">
        <f>ResMes!Y105</f>
        <v/>
      </c>
      <c r="Z221" s="40" t="str">
        <f>ResMes!Z105</f>
        <v/>
      </c>
      <c r="AA221" s="40" t="str">
        <f>ResMes!AA105</f>
        <v/>
      </c>
      <c r="AB221" s="40" t="str">
        <f>ResMes!AB105</f>
        <v/>
      </c>
      <c r="AC221" s="40" t="str">
        <f>ResMes!AC105</f>
        <v/>
      </c>
      <c r="AD221" s="40" t="str">
        <f>ResMes!AD105</f>
        <v/>
      </c>
      <c r="AE221" s="40" t="str">
        <f>ResMes!AE105</f>
        <v/>
      </c>
      <c r="AF221" s="40" t="str">
        <f>ResMes!AF105</f>
        <v/>
      </c>
      <c r="AG221" s="40" t="str">
        <f>ResMes!AG105</f>
        <v/>
      </c>
    </row>
    <row r="222" spans="2:33" ht="20.100000000000001" customHeight="1" x14ac:dyDescent="0.25">
      <c r="B222" s="50" t="str">
        <f>ResMes!B106</f>
        <v/>
      </c>
      <c r="C222" s="40" t="str">
        <f>ResMes!C106</f>
        <v/>
      </c>
      <c r="D222" s="40" t="str">
        <f>ResMes!D106</f>
        <v/>
      </c>
      <c r="E222" s="40" t="str">
        <f>ResMes!E106</f>
        <v/>
      </c>
      <c r="F222" s="40" t="str">
        <f>ResMes!F106</f>
        <v/>
      </c>
      <c r="G222" s="40" t="str">
        <f>ResMes!G106</f>
        <v/>
      </c>
      <c r="H222" s="40" t="str">
        <f>ResMes!H106</f>
        <v/>
      </c>
      <c r="I222" s="40" t="str">
        <f>ResMes!I106</f>
        <v/>
      </c>
      <c r="J222" s="40" t="str">
        <f>ResMes!J106</f>
        <v/>
      </c>
      <c r="K222" s="40" t="str">
        <f>ResMes!K106</f>
        <v/>
      </c>
      <c r="L222" s="40" t="str">
        <f>ResMes!L106</f>
        <v/>
      </c>
      <c r="M222" s="40" t="str">
        <f>ResMes!M106</f>
        <v/>
      </c>
      <c r="N222" s="40" t="str">
        <f>ResMes!N106</f>
        <v/>
      </c>
      <c r="O222" s="40" t="str">
        <f>ResMes!O106</f>
        <v/>
      </c>
      <c r="P222" s="40" t="str">
        <f>ResMes!P106</f>
        <v/>
      </c>
      <c r="Q222" s="40" t="str">
        <f>ResMes!Q106</f>
        <v/>
      </c>
      <c r="R222" s="40" t="str">
        <f>ResMes!R106</f>
        <v/>
      </c>
      <c r="S222" s="40" t="str">
        <f>ResMes!S106</f>
        <v/>
      </c>
      <c r="T222" s="40" t="str">
        <f>ResMes!T106</f>
        <v/>
      </c>
      <c r="U222" s="40" t="str">
        <f>ResMes!U106</f>
        <v/>
      </c>
      <c r="V222" s="40" t="str">
        <f>ResMes!V106</f>
        <v/>
      </c>
      <c r="W222" s="40" t="str">
        <f>ResMes!W106</f>
        <v/>
      </c>
      <c r="X222" s="40" t="str">
        <f>ResMes!X106</f>
        <v/>
      </c>
      <c r="Y222" s="40" t="str">
        <f>ResMes!Y106</f>
        <v/>
      </c>
      <c r="Z222" s="40" t="str">
        <f>ResMes!Z106</f>
        <v/>
      </c>
      <c r="AA222" s="40" t="str">
        <f>ResMes!AA106</f>
        <v/>
      </c>
      <c r="AB222" s="40" t="str">
        <f>ResMes!AB106</f>
        <v/>
      </c>
      <c r="AC222" s="40" t="str">
        <f>ResMes!AC106</f>
        <v/>
      </c>
      <c r="AD222" s="40" t="str">
        <f>ResMes!AD106</f>
        <v/>
      </c>
      <c r="AE222" s="40" t="str">
        <f>ResMes!AE106</f>
        <v/>
      </c>
      <c r="AF222" s="40" t="str">
        <f>ResMes!AF106</f>
        <v/>
      </c>
      <c r="AG222" s="40" t="str">
        <f>ResMes!AG106</f>
        <v/>
      </c>
    </row>
    <row r="223" spans="2:33" ht="20.100000000000001" customHeight="1" x14ac:dyDescent="0.25">
      <c r="B223" s="50" t="str">
        <f>ResMes!B107</f>
        <v/>
      </c>
      <c r="C223" s="40" t="str">
        <f>ResMes!C107</f>
        <v/>
      </c>
      <c r="D223" s="40" t="str">
        <f>ResMes!D107</f>
        <v/>
      </c>
      <c r="E223" s="40" t="str">
        <f>ResMes!E107</f>
        <v/>
      </c>
      <c r="F223" s="40" t="str">
        <f>ResMes!F107</f>
        <v/>
      </c>
      <c r="G223" s="40" t="str">
        <f>ResMes!G107</f>
        <v/>
      </c>
      <c r="H223" s="40" t="str">
        <f>ResMes!H107</f>
        <v/>
      </c>
      <c r="I223" s="40" t="str">
        <f>ResMes!I107</f>
        <v/>
      </c>
      <c r="J223" s="40" t="str">
        <f>ResMes!J107</f>
        <v/>
      </c>
      <c r="K223" s="40" t="str">
        <f>ResMes!K107</f>
        <v/>
      </c>
      <c r="L223" s="40" t="str">
        <f>ResMes!L107</f>
        <v/>
      </c>
      <c r="M223" s="40" t="str">
        <f>ResMes!M107</f>
        <v/>
      </c>
      <c r="N223" s="40" t="str">
        <f>ResMes!N107</f>
        <v/>
      </c>
      <c r="O223" s="40" t="str">
        <f>ResMes!O107</f>
        <v/>
      </c>
      <c r="P223" s="40" t="str">
        <f>ResMes!P107</f>
        <v/>
      </c>
      <c r="Q223" s="40" t="str">
        <f>ResMes!Q107</f>
        <v/>
      </c>
      <c r="R223" s="40" t="str">
        <f>ResMes!R107</f>
        <v/>
      </c>
      <c r="S223" s="40" t="str">
        <f>ResMes!S107</f>
        <v/>
      </c>
      <c r="T223" s="40" t="str">
        <f>ResMes!T107</f>
        <v/>
      </c>
      <c r="U223" s="40" t="str">
        <f>ResMes!U107</f>
        <v/>
      </c>
      <c r="V223" s="40" t="str">
        <f>ResMes!V107</f>
        <v/>
      </c>
      <c r="W223" s="40" t="str">
        <f>ResMes!W107</f>
        <v/>
      </c>
      <c r="X223" s="40" t="str">
        <f>ResMes!X107</f>
        <v/>
      </c>
      <c r="Y223" s="40" t="str">
        <f>ResMes!Y107</f>
        <v/>
      </c>
      <c r="Z223" s="40" t="str">
        <f>ResMes!Z107</f>
        <v/>
      </c>
      <c r="AA223" s="40" t="str">
        <f>ResMes!AA107</f>
        <v/>
      </c>
      <c r="AB223" s="40" t="str">
        <f>ResMes!AB107</f>
        <v/>
      </c>
      <c r="AC223" s="40" t="str">
        <f>ResMes!AC107</f>
        <v/>
      </c>
      <c r="AD223" s="40" t="str">
        <f>ResMes!AD107</f>
        <v/>
      </c>
      <c r="AE223" s="40" t="str">
        <f>ResMes!AE107</f>
        <v/>
      </c>
      <c r="AF223" s="40" t="str">
        <f>ResMes!AF107</f>
        <v/>
      </c>
      <c r="AG223" s="40" t="str">
        <f>ResMes!AG107</f>
        <v/>
      </c>
    </row>
    <row r="224" spans="2:33" ht="20.100000000000001" customHeight="1" x14ac:dyDescent="0.25">
      <c r="B224" s="50" t="str">
        <f>ResMes!B108</f>
        <v/>
      </c>
      <c r="C224" s="40" t="str">
        <f>ResMes!C108</f>
        <v/>
      </c>
      <c r="D224" s="40" t="str">
        <f>ResMes!D108</f>
        <v/>
      </c>
      <c r="E224" s="40" t="str">
        <f>ResMes!E108</f>
        <v/>
      </c>
      <c r="F224" s="40" t="str">
        <f>ResMes!F108</f>
        <v/>
      </c>
      <c r="G224" s="40" t="str">
        <f>ResMes!G108</f>
        <v/>
      </c>
      <c r="H224" s="40" t="str">
        <f>ResMes!H108</f>
        <v/>
      </c>
      <c r="I224" s="40" t="str">
        <f>ResMes!I108</f>
        <v/>
      </c>
      <c r="J224" s="40" t="str">
        <f>ResMes!J108</f>
        <v/>
      </c>
      <c r="K224" s="40" t="str">
        <f>ResMes!K108</f>
        <v/>
      </c>
      <c r="L224" s="40" t="str">
        <f>ResMes!L108</f>
        <v/>
      </c>
      <c r="M224" s="40" t="str">
        <f>ResMes!M108</f>
        <v/>
      </c>
      <c r="N224" s="40" t="str">
        <f>ResMes!N108</f>
        <v/>
      </c>
      <c r="O224" s="40" t="str">
        <f>ResMes!O108</f>
        <v/>
      </c>
      <c r="P224" s="40" t="str">
        <f>ResMes!P108</f>
        <v/>
      </c>
      <c r="Q224" s="40" t="str">
        <f>ResMes!Q108</f>
        <v/>
      </c>
      <c r="R224" s="40" t="str">
        <f>ResMes!R108</f>
        <v/>
      </c>
      <c r="S224" s="40" t="str">
        <f>ResMes!S108</f>
        <v/>
      </c>
      <c r="T224" s="40" t="str">
        <f>ResMes!T108</f>
        <v/>
      </c>
      <c r="U224" s="40" t="str">
        <f>ResMes!U108</f>
        <v/>
      </c>
      <c r="V224" s="40" t="str">
        <f>ResMes!V108</f>
        <v/>
      </c>
      <c r="W224" s="40" t="str">
        <f>ResMes!W108</f>
        <v/>
      </c>
      <c r="X224" s="40" t="str">
        <f>ResMes!X108</f>
        <v/>
      </c>
      <c r="Y224" s="40" t="str">
        <f>ResMes!Y108</f>
        <v/>
      </c>
      <c r="Z224" s="40" t="str">
        <f>ResMes!Z108</f>
        <v/>
      </c>
      <c r="AA224" s="40" t="str">
        <f>ResMes!AA108</f>
        <v/>
      </c>
      <c r="AB224" s="40" t="str">
        <f>ResMes!AB108</f>
        <v/>
      </c>
      <c r="AC224" s="40" t="str">
        <f>ResMes!AC108</f>
        <v/>
      </c>
      <c r="AD224" s="40" t="str">
        <f>ResMes!AD108</f>
        <v/>
      </c>
      <c r="AE224" s="40" t="str">
        <f>ResMes!AE108</f>
        <v/>
      </c>
      <c r="AF224" s="40" t="str">
        <f>ResMes!AF108</f>
        <v/>
      </c>
      <c r="AG224" s="40" t="str">
        <f>ResMes!AG108</f>
        <v/>
      </c>
    </row>
    <row r="225" spans="2:33" ht="20.100000000000001" customHeight="1" x14ac:dyDescent="0.25">
      <c r="B225" s="50" t="str">
        <f>ResMes!B109</f>
        <v/>
      </c>
      <c r="C225" s="40" t="str">
        <f>ResMes!C109</f>
        <v/>
      </c>
      <c r="D225" s="40" t="str">
        <f>ResMes!D109</f>
        <v/>
      </c>
      <c r="E225" s="40" t="str">
        <f>ResMes!E109</f>
        <v/>
      </c>
      <c r="F225" s="40" t="str">
        <f>ResMes!F109</f>
        <v/>
      </c>
      <c r="G225" s="40" t="str">
        <f>ResMes!G109</f>
        <v/>
      </c>
      <c r="H225" s="40" t="str">
        <f>ResMes!H109</f>
        <v/>
      </c>
      <c r="I225" s="40" t="str">
        <f>ResMes!I109</f>
        <v/>
      </c>
      <c r="J225" s="40" t="str">
        <f>ResMes!J109</f>
        <v/>
      </c>
      <c r="K225" s="40" t="str">
        <f>ResMes!K109</f>
        <v/>
      </c>
      <c r="L225" s="40" t="str">
        <f>ResMes!L109</f>
        <v/>
      </c>
      <c r="M225" s="40" t="str">
        <f>ResMes!M109</f>
        <v/>
      </c>
      <c r="N225" s="40" t="str">
        <f>ResMes!N109</f>
        <v/>
      </c>
      <c r="O225" s="40" t="str">
        <f>ResMes!O109</f>
        <v/>
      </c>
      <c r="P225" s="40" t="str">
        <f>ResMes!P109</f>
        <v/>
      </c>
      <c r="Q225" s="40" t="str">
        <f>ResMes!Q109</f>
        <v/>
      </c>
      <c r="R225" s="40" t="str">
        <f>ResMes!R109</f>
        <v/>
      </c>
      <c r="S225" s="40" t="str">
        <f>ResMes!S109</f>
        <v/>
      </c>
      <c r="T225" s="40" t="str">
        <f>ResMes!T109</f>
        <v/>
      </c>
      <c r="U225" s="40" t="str">
        <f>ResMes!U109</f>
        <v/>
      </c>
      <c r="V225" s="40" t="str">
        <f>ResMes!V109</f>
        <v/>
      </c>
      <c r="W225" s="40" t="str">
        <f>ResMes!W109</f>
        <v/>
      </c>
      <c r="X225" s="40" t="str">
        <f>ResMes!X109</f>
        <v/>
      </c>
      <c r="Y225" s="40" t="str">
        <f>ResMes!Y109</f>
        <v/>
      </c>
      <c r="Z225" s="40" t="str">
        <f>ResMes!Z109</f>
        <v/>
      </c>
      <c r="AA225" s="40" t="str">
        <f>ResMes!AA109</f>
        <v/>
      </c>
      <c r="AB225" s="40" t="str">
        <f>ResMes!AB109</f>
        <v/>
      </c>
      <c r="AC225" s="40" t="str">
        <f>ResMes!AC109</f>
        <v/>
      </c>
      <c r="AD225" s="40" t="str">
        <f>ResMes!AD109</f>
        <v/>
      </c>
      <c r="AE225" s="40" t="str">
        <f>ResMes!AE109</f>
        <v/>
      </c>
      <c r="AF225" s="40" t="str">
        <f>ResMes!AF109</f>
        <v/>
      </c>
      <c r="AG225" s="40" t="str">
        <f>ResMes!AG109</f>
        <v/>
      </c>
    </row>
    <row r="226" spans="2:33" ht="20.100000000000001" customHeight="1" x14ac:dyDescent="0.25">
      <c r="B226" s="50" t="str">
        <f>ResMes!B110</f>
        <v/>
      </c>
      <c r="C226" s="40" t="str">
        <f>ResMes!C110</f>
        <v/>
      </c>
      <c r="D226" s="40" t="str">
        <f>ResMes!D110</f>
        <v/>
      </c>
      <c r="E226" s="40" t="str">
        <f>ResMes!E110</f>
        <v/>
      </c>
      <c r="F226" s="40" t="str">
        <f>ResMes!F110</f>
        <v/>
      </c>
      <c r="G226" s="40" t="str">
        <f>ResMes!G110</f>
        <v/>
      </c>
      <c r="H226" s="40" t="str">
        <f>ResMes!H110</f>
        <v/>
      </c>
      <c r="I226" s="40" t="str">
        <f>ResMes!I110</f>
        <v/>
      </c>
      <c r="J226" s="40" t="str">
        <f>ResMes!J110</f>
        <v/>
      </c>
      <c r="K226" s="40" t="str">
        <f>ResMes!K110</f>
        <v/>
      </c>
      <c r="L226" s="40" t="str">
        <f>ResMes!L110</f>
        <v/>
      </c>
      <c r="M226" s="40" t="str">
        <f>ResMes!M110</f>
        <v/>
      </c>
      <c r="N226" s="40" t="str">
        <f>ResMes!N110</f>
        <v/>
      </c>
      <c r="O226" s="40" t="str">
        <f>ResMes!O110</f>
        <v/>
      </c>
      <c r="P226" s="40" t="str">
        <f>ResMes!P110</f>
        <v/>
      </c>
      <c r="Q226" s="40" t="str">
        <f>ResMes!Q110</f>
        <v/>
      </c>
      <c r="R226" s="40" t="str">
        <f>ResMes!R110</f>
        <v/>
      </c>
      <c r="S226" s="40" t="str">
        <f>ResMes!S110</f>
        <v/>
      </c>
      <c r="T226" s="40" t="str">
        <f>ResMes!T110</f>
        <v/>
      </c>
      <c r="U226" s="40" t="str">
        <f>ResMes!U110</f>
        <v/>
      </c>
      <c r="V226" s="40" t="str">
        <f>ResMes!V110</f>
        <v/>
      </c>
      <c r="W226" s="40" t="str">
        <f>ResMes!W110</f>
        <v/>
      </c>
      <c r="X226" s="40" t="str">
        <f>ResMes!X110</f>
        <v/>
      </c>
      <c r="Y226" s="40" t="str">
        <f>ResMes!Y110</f>
        <v/>
      </c>
      <c r="Z226" s="40" t="str">
        <f>ResMes!Z110</f>
        <v/>
      </c>
      <c r="AA226" s="40" t="str">
        <f>ResMes!AA110</f>
        <v/>
      </c>
      <c r="AB226" s="40" t="str">
        <f>ResMes!AB110</f>
        <v/>
      </c>
      <c r="AC226" s="40" t="str">
        <f>ResMes!AC110</f>
        <v/>
      </c>
      <c r="AD226" s="40" t="str">
        <f>ResMes!AD110</f>
        <v/>
      </c>
      <c r="AE226" s="40" t="str">
        <f>ResMes!AE110</f>
        <v/>
      </c>
      <c r="AF226" s="40" t="str">
        <f>ResMes!AF110</f>
        <v/>
      </c>
      <c r="AG226" s="40" t="str">
        <f>ResMes!AG110</f>
        <v/>
      </c>
    </row>
    <row r="227" spans="2:33" ht="20.100000000000001" customHeight="1" x14ac:dyDescent="0.25">
      <c r="B227" s="50" t="str">
        <f>ResMes!B111</f>
        <v/>
      </c>
      <c r="C227" s="40" t="str">
        <f>ResMes!C111</f>
        <v/>
      </c>
      <c r="D227" s="40" t="str">
        <f>ResMes!D111</f>
        <v/>
      </c>
      <c r="E227" s="40" t="str">
        <f>ResMes!E111</f>
        <v/>
      </c>
      <c r="F227" s="40" t="str">
        <f>ResMes!F111</f>
        <v/>
      </c>
      <c r="G227" s="40" t="str">
        <f>ResMes!G111</f>
        <v/>
      </c>
      <c r="H227" s="40" t="str">
        <f>ResMes!H111</f>
        <v/>
      </c>
      <c r="I227" s="40" t="str">
        <f>ResMes!I111</f>
        <v/>
      </c>
      <c r="J227" s="40" t="str">
        <f>ResMes!J111</f>
        <v/>
      </c>
      <c r="K227" s="40" t="str">
        <f>ResMes!K111</f>
        <v/>
      </c>
      <c r="L227" s="40" t="str">
        <f>ResMes!L111</f>
        <v/>
      </c>
      <c r="M227" s="40" t="str">
        <f>ResMes!M111</f>
        <v/>
      </c>
      <c r="N227" s="40" t="str">
        <f>ResMes!N111</f>
        <v/>
      </c>
      <c r="O227" s="40" t="str">
        <f>ResMes!O111</f>
        <v/>
      </c>
      <c r="P227" s="40" t="str">
        <f>ResMes!P111</f>
        <v/>
      </c>
      <c r="Q227" s="40" t="str">
        <f>ResMes!Q111</f>
        <v/>
      </c>
      <c r="R227" s="40" t="str">
        <f>ResMes!R111</f>
        <v/>
      </c>
      <c r="S227" s="40" t="str">
        <f>ResMes!S111</f>
        <v/>
      </c>
      <c r="T227" s="40" t="str">
        <f>ResMes!T111</f>
        <v/>
      </c>
      <c r="U227" s="40" t="str">
        <f>ResMes!U111</f>
        <v/>
      </c>
      <c r="V227" s="40" t="str">
        <f>ResMes!V111</f>
        <v/>
      </c>
      <c r="W227" s="40" t="str">
        <f>ResMes!W111</f>
        <v/>
      </c>
      <c r="X227" s="40" t="str">
        <f>ResMes!X111</f>
        <v/>
      </c>
      <c r="Y227" s="40" t="str">
        <f>ResMes!Y111</f>
        <v/>
      </c>
      <c r="Z227" s="40" t="str">
        <f>ResMes!Z111</f>
        <v/>
      </c>
      <c r="AA227" s="40" t="str">
        <f>ResMes!AA111</f>
        <v/>
      </c>
      <c r="AB227" s="40" t="str">
        <f>ResMes!AB111</f>
        <v/>
      </c>
      <c r="AC227" s="40" t="str">
        <f>ResMes!AC111</f>
        <v/>
      </c>
      <c r="AD227" s="40" t="str">
        <f>ResMes!AD111</f>
        <v/>
      </c>
      <c r="AE227" s="40" t="str">
        <f>ResMes!AE111</f>
        <v/>
      </c>
      <c r="AF227" s="40" t="str">
        <f>ResMes!AF111</f>
        <v/>
      </c>
      <c r="AG227" s="40" t="str">
        <f>ResMes!AG111</f>
        <v/>
      </c>
    </row>
    <row r="228" spans="2:33" ht="20.100000000000001" customHeight="1" x14ac:dyDescent="0.25">
      <c r="B228" s="50" t="str">
        <f>ResMes!B112</f>
        <v/>
      </c>
      <c r="C228" s="40" t="str">
        <f>ResMes!C112</f>
        <v/>
      </c>
      <c r="D228" s="40" t="str">
        <f>ResMes!D112</f>
        <v/>
      </c>
      <c r="E228" s="40" t="str">
        <f>ResMes!E112</f>
        <v/>
      </c>
      <c r="F228" s="40" t="str">
        <f>ResMes!F112</f>
        <v/>
      </c>
      <c r="G228" s="40" t="str">
        <f>ResMes!G112</f>
        <v/>
      </c>
      <c r="H228" s="40" t="str">
        <f>ResMes!H112</f>
        <v/>
      </c>
      <c r="I228" s="40" t="str">
        <f>ResMes!I112</f>
        <v/>
      </c>
      <c r="J228" s="40" t="str">
        <f>ResMes!J112</f>
        <v/>
      </c>
      <c r="K228" s="40" t="str">
        <f>ResMes!K112</f>
        <v/>
      </c>
      <c r="L228" s="40" t="str">
        <f>ResMes!L112</f>
        <v/>
      </c>
      <c r="M228" s="40" t="str">
        <f>ResMes!M112</f>
        <v/>
      </c>
      <c r="N228" s="40" t="str">
        <f>ResMes!N112</f>
        <v/>
      </c>
      <c r="O228" s="40" t="str">
        <f>ResMes!O112</f>
        <v/>
      </c>
      <c r="P228" s="40" t="str">
        <f>ResMes!P112</f>
        <v/>
      </c>
      <c r="Q228" s="40" t="str">
        <f>ResMes!Q112</f>
        <v/>
      </c>
      <c r="R228" s="40" t="str">
        <f>ResMes!R112</f>
        <v/>
      </c>
      <c r="S228" s="40" t="str">
        <f>ResMes!S112</f>
        <v/>
      </c>
      <c r="T228" s="40" t="str">
        <f>ResMes!T112</f>
        <v/>
      </c>
      <c r="U228" s="40" t="str">
        <f>ResMes!U112</f>
        <v/>
      </c>
      <c r="V228" s="40" t="str">
        <f>ResMes!V112</f>
        <v/>
      </c>
      <c r="W228" s="40" t="str">
        <f>ResMes!W112</f>
        <v/>
      </c>
      <c r="X228" s="40" t="str">
        <f>ResMes!X112</f>
        <v/>
      </c>
      <c r="Y228" s="40" t="str">
        <f>ResMes!Y112</f>
        <v/>
      </c>
      <c r="Z228" s="40" t="str">
        <f>ResMes!Z112</f>
        <v/>
      </c>
      <c r="AA228" s="40" t="str">
        <f>ResMes!AA112</f>
        <v/>
      </c>
      <c r="AB228" s="40" t="str">
        <f>ResMes!AB112</f>
        <v/>
      </c>
      <c r="AC228" s="40" t="str">
        <f>ResMes!AC112</f>
        <v/>
      </c>
      <c r="AD228" s="40" t="str">
        <f>ResMes!AD112</f>
        <v/>
      </c>
      <c r="AE228" s="40" t="str">
        <f>ResMes!AE112</f>
        <v/>
      </c>
      <c r="AF228" s="40" t="str">
        <f>ResMes!AF112</f>
        <v/>
      </c>
      <c r="AG228" s="40" t="str">
        <f>ResMes!AG112</f>
        <v/>
      </c>
    </row>
    <row r="229" spans="2:33" ht="20.100000000000001" customHeight="1" x14ac:dyDescent="0.25">
      <c r="B229" s="50" t="str">
        <f>ResMes!B113</f>
        <v/>
      </c>
      <c r="C229" s="40" t="str">
        <f>ResMes!C113</f>
        <v/>
      </c>
      <c r="D229" s="40" t="str">
        <f>ResMes!D113</f>
        <v/>
      </c>
      <c r="E229" s="40" t="str">
        <f>ResMes!E113</f>
        <v/>
      </c>
      <c r="F229" s="40" t="str">
        <f>ResMes!F113</f>
        <v/>
      </c>
      <c r="G229" s="40" t="str">
        <f>ResMes!G113</f>
        <v/>
      </c>
      <c r="H229" s="40" t="str">
        <f>ResMes!H113</f>
        <v/>
      </c>
      <c r="I229" s="40" t="str">
        <f>ResMes!I113</f>
        <v/>
      </c>
      <c r="J229" s="40" t="str">
        <f>ResMes!J113</f>
        <v/>
      </c>
      <c r="K229" s="40" t="str">
        <f>ResMes!K113</f>
        <v/>
      </c>
      <c r="L229" s="40" t="str">
        <f>ResMes!L113</f>
        <v/>
      </c>
      <c r="M229" s="40" t="str">
        <f>ResMes!M113</f>
        <v/>
      </c>
      <c r="N229" s="40" t="str">
        <f>ResMes!N113</f>
        <v/>
      </c>
      <c r="O229" s="40" t="str">
        <f>ResMes!O113</f>
        <v/>
      </c>
      <c r="P229" s="40" t="str">
        <f>ResMes!P113</f>
        <v/>
      </c>
      <c r="Q229" s="40" t="str">
        <f>ResMes!Q113</f>
        <v/>
      </c>
      <c r="R229" s="40" t="str">
        <f>ResMes!R113</f>
        <v/>
      </c>
      <c r="S229" s="40" t="str">
        <f>ResMes!S113</f>
        <v/>
      </c>
      <c r="T229" s="40" t="str">
        <f>ResMes!T113</f>
        <v/>
      </c>
      <c r="U229" s="40" t="str">
        <f>ResMes!U113</f>
        <v/>
      </c>
      <c r="V229" s="40" t="str">
        <f>ResMes!V113</f>
        <v/>
      </c>
      <c r="W229" s="40" t="str">
        <f>ResMes!W113</f>
        <v/>
      </c>
      <c r="X229" s="40" t="str">
        <f>ResMes!X113</f>
        <v/>
      </c>
      <c r="Y229" s="40" t="str">
        <f>ResMes!Y113</f>
        <v/>
      </c>
      <c r="Z229" s="40" t="str">
        <f>ResMes!Z113</f>
        <v/>
      </c>
      <c r="AA229" s="40" t="str">
        <f>ResMes!AA113</f>
        <v/>
      </c>
      <c r="AB229" s="40" t="str">
        <f>ResMes!AB113</f>
        <v/>
      </c>
      <c r="AC229" s="40" t="str">
        <f>ResMes!AC113</f>
        <v/>
      </c>
      <c r="AD229" s="40" t="str">
        <f>ResMes!AD113</f>
        <v/>
      </c>
      <c r="AE229" s="40" t="str">
        <f>ResMes!AE113</f>
        <v/>
      </c>
      <c r="AF229" s="40" t="str">
        <f>ResMes!AF113</f>
        <v/>
      </c>
      <c r="AG229" s="40" t="str">
        <f>ResMes!AG113</f>
        <v/>
      </c>
    </row>
    <row r="230" spans="2:33" ht="20.100000000000001" customHeight="1" x14ac:dyDescent="0.25">
      <c r="B230" s="50" t="str">
        <f>ResMes!B114</f>
        <v/>
      </c>
      <c r="C230" s="40" t="str">
        <f>ResMes!C114</f>
        <v/>
      </c>
      <c r="D230" s="40" t="str">
        <f>ResMes!D114</f>
        <v/>
      </c>
      <c r="E230" s="40" t="str">
        <f>ResMes!E114</f>
        <v/>
      </c>
      <c r="F230" s="40" t="str">
        <f>ResMes!F114</f>
        <v/>
      </c>
      <c r="G230" s="40" t="str">
        <f>ResMes!G114</f>
        <v/>
      </c>
      <c r="H230" s="40" t="str">
        <f>ResMes!H114</f>
        <v/>
      </c>
      <c r="I230" s="40" t="str">
        <f>ResMes!I114</f>
        <v/>
      </c>
      <c r="J230" s="40" t="str">
        <f>ResMes!J114</f>
        <v/>
      </c>
      <c r="K230" s="40" t="str">
        <f>ResMes!K114</f>
        <v/>
      </c>
      <c r="L230" s="40" t="str">
        <f>ResMes!L114</f>
        <v/>
      </c>
      <c r="M230" s="40" t="str">
        <f>ResMes!M114</f>
        <v/>
      </c>
      <c r="N230" s="40" t="str">
        <f>ResMes!N114</f>
        <v/>
      </c>
      <c r="O230" s="40" t="str">
        <f>ResMes!O114</f>
        <v/>
      </c>
      <c r="P230" s="40" t="str">
        <f>ResMes!P114</f>
        <v/>
      </c>
      <c r="Q230" s="40" t="str">
        <f>ResMes!Q114</f>
        <v/>
      </c>
      <c r="R230" s="40" t="str">
        <f>ResMes!R114</f>
        <v/>
      </c>
      <c r="S230" s="40" t="str">
        <f>ResMes!S114</f>
        <v/>
      </c>
      <c r="T230" s="40" t="str">
        <f>ResMes!T114</f>
        <v/>
      </c>
      <c r="U230" s="40" t="str">
        <f>ResMes!U114</f>
        <v/>
      </c>
      <c r="V230" s="40" t="str">
        <f>ResMes!V114</f>
        <v/>
      </c>
      <c r="W230" s="40" t="str">
        <f>ResMes!W114</f>
        <v/>
      </c>
      <c r="X230" s="40" t="str">
        <f>ResMes!X114</f>
        <v/>
      </c>
      <c r="Y230" s="40" t="str">
        <f>ResMes!Y114</f>
        <v/>
      </c>
      <c r="Z230" s="40" t="str">
        <f>ResMes!Z114</f>
        <v/>
      </c>
      <c r="AA230" s="40" t="str">
        <f>ResMes!AA114</f>
        <v/>
      </c>
      <c r="AB230" s="40" t="str">
        <f>ResMes!AB114</f>
        <v/>
      </c>
      <c r="AC230" s="40" t="str">
        <f>ResMes!AC114</f>
        <v/>
      </c>
      <c r="AD230" s="40" t="str">
        <f>ResMes!AD114</f>
        <v/>
      </c>
      <c r="AE230" s="40" t="str">
        <f>ResMes!AE114</f>
        <v/>
      </c>
      <c r="AF230" s="40" t="str">
        <f>ResMes!AF114</f>
        <v/>
      </c>
      <c r="AG230" s="40" t="str">
        <f>ResMes!AG114</f>
        <v/>
      </c>
    </row>
    <row r="231" spans="2:33" ht="20.100000000000001" customHeight="1" x14ac:dyDescent="0.25">
      <c r="B231" s="50" t="str">
        <f>ResMes!B115</f>
        <v/>
      </c>
      <c r="C231" s="40" t="str">
        <f>ResMes!C115</f>
        <v/>
      </c>
      <c r="D231" s="40" t="str">
        <f>ResMes!D115</f>
        <v/>
      </c>
      <c r="E231" s="40" t="str">
        <f>ResMes!E115</f>
        <v/>
      </c>
      <c r="F231" s="40" t="str">
        <f>ResMes!F115</f>
        <v/>
      </c>
      <c r="G231" s="40" t="str">
        <f>ResMes!G115</f>
        <v/>
      </c>
      <c r="H231" s="40" t="str">
        <f>ResMes!H115</f>
        <v/>
      </c>
      <c r="I231" s="40" t="str">
        <f>ResMes!I115</f>
        <v/>
      </c>
      <c r="J231" s="40" t="str">
        <f>ResMes!J115</f>
        <v/>
      </c>
      <c r="K231" s="40" t="str">
        <f>ResMes!K115</f>
        <v/>
      </c>
      <c r="L231" s="40" t="str">
        <f>ResMes!L115</f>
        <v/>
      </c>
      <c r="M231" s="40" t="str">
        <f>ResMes!M115</f>
        <v/>
      </c>
      <c r="N231" s="40" t="str">
        <f>ResMes!N115</f>
        <v/>
      </c>
      <c r="O231" s="40" t="str">
        <f>ResMes!O115</f>
        <v/>
      </c>
      <c r="P231" s="40" t="str">
        <f>ResMes!P115</f>
        <v/>
      </c>
      <c r="Q231" s="40" t="str">
        <f>ResMes!Q115</f>
        <v/>
      </c>
      <c r="R231" s="40" t="str">
        <f>ResMes!R115</f>
        <v/>
      </c>
      <c r="S231" s="40" t="str">
        <f>ResMes!S115</f>
        <v/>
      </c>
      <c r="T231" s="40" t="str">
        <f>ResMes!T115</f>
        <v/>
      </c>
      <c r="U231" s="40" t="str">
        <f>ResMes!U115</f>
        <v/>
      </c>
      <c r="V231" s="40" t="str">
        <f>ResMes!V115</f>
        <v/>
      </c>
      <c r="W231" s="40" t="str">
        <f>ResMes!W115</f>
        <v/>
      </c>
      <c r="X231" s="40" t="str">
        <f>ResMes!X115</f>
        <v/>
      </c>
      <c r="Y231" s="40" t="str">
        <f>ResMes!Y115</f>
        <v/>
      </c>
      <c r="Z231" s="40" t="str">
        <f>ResMes!Z115</f>
        <v/>
      </c>
      <c r="AA231" s="40" t="str">
        <f>ResMes!AA115</f>
        <v/>
      </c>
      <c r="AB231" s="40" t="str">
        <f>ResMes!AB115</f>
        <v/>
      </c>
      <c r="AC231" s="40" t="str">
        <f>ResMes!AC115</f>
        <v/>
      </c>
      <c r="AD231" s="40" t="str">
        <f>ResMes!AD115</f>
        <v/>
      </c>
      <c r="AE231" s="40" t="str">
        <f>ResMes!AE115</f>
        <v/>
      </c>
      <c r="AF231" s="40" t="str">
        <f>ResMes!AF115</f>
        <v/>
      </c>
      <c r="AG231" s="40" t="str">
        <f>ResMes!AG115</f>
        <v/>
      </c>
    </row>
  </sheetData>
  <sheetProtection password="9084" sheet="1" objects="1" scenarios="1"/>
  <mergeCells count="8">
    <mergeCell ref="B23:AG23"/>
    <mergeCell ref="B24:AG24"/>
    <mergeCell ref="B25:AG25"/>
    <mergeCell ref="B6:AG15"/>
    <mergeCell ref="B17:AG18"/>
    <mergeCell ref="B20:AG20"/>
    <mergeCell ref="B21:AG21"/>
    <mergeCell ref="B22:AG22"/>
  </mergeCells>
  <conditionalFormatting sqref="AE31:AG46">
    <cfRule type="expression" dxfId="51" priority="6">
      <formula>AE$30=""</formula>
    </cfRule>
  </conditionalFormatting>
  <conditionalFormatting sqref="AE68:AG83">
    <cfRule type="expression" dxfId="50" priority="5">
      <formula>AE$30=""</formula>
    </cfRule>
  </conditionalFormatting>
  <conditionalFormatting sqref="AE105:AG120">
    <cfRule type="expression" dxfId="49" priority="4">
      <formula>AE$30=""</formula>
    </cfRule>
  </conditionalFormatting>
  <conditionalFormatting sqref="AE142:AG157">
    <cfRule type="expression" dxfId="48" priority="3">
      <formula>AE$30=""</formula>
    </cfRule>
  </conditionalFormatting>
  <conditionalFormatting sqref="AE179:AG194">
    <cfRule type="expression" dxfId="47" priority="2">
      <formula>AE$30=""</formula>
    </cfRule>
  </conditionalFormatting>
  <conditionalFormatting sqref="AE216:AG231">
    <cfRule type="expression" dxfId="46" priority="1">
      <formula>AE$30=""</formula>
    </cfRule>
  </conditionalFormatting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8" orientation="landscape" r:id="rId1"/>
  <headerFooter differentFirst="1">
    <oddHeader>&amp;CRELATÓRIO GERENCIAL DO CONTROLE DE ABSENTEÍSMO
Consolidado Mensal das Faltas, Atrasos e Saídas Antecipadas</oddHeader>
    <oddFooter>&amp;LImpresso em &amp;D as &amp;T&amp;RPágina &amp;P de &amp;N páginas</oddFooter>
  </headerFooter>
  <rowBreaks count="6" manualBreakCount="6">
    <brk id="28" min="1" max="32" man="1"/>
    <brk id="66" min="1" max="32" man="1"/>
    <brk id="103" min="1" max="32" man="1"/>
    <brk id="140" min="1" max="32" man="1"/>
    <brk id="177" min="1" max="32" man="1"/>
    <brk id="214" min="1" max="32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7"/>
  <dimension ref="B1:P284"/>
  <sheetViews>
    <sheetView showGridLines="0" zoomScaleNormal="100" workbookViewId="0">
      <selection sqref="A1:XFD1048576"/>
    </sheetView>
  </sheetViews>
  <sheetFormatPr defaultRowHeight="15" x14ac:dyDescent="0.25"/>
  <cols>
    <col min="1" max="1" width="2.7109375" style="26" customWidth="1"/>
    <col min="2" max="2" width="24.28515625" style="26" customWidth="1"/>
    <col min="3" max="16384" width="9.140625" style="26"/>
  </cols>
  <sheetData>
    <row r="1" spans="2:16" s="18" customFormat="1" ht="35.1" customHeight="1" x14ac:dyDescent="0.25"/>
    <row r="2" spans="2:16" s="22" customFormat="1" ht="24.95" customHeight="1" x14ac:dyDescent="0.25"/>
    <row r="4" spans="2:16" ht="21" x14ac:dyDescent="0.35">
      <c r="B4" s="43" t="s">
        <v>51</v>
      </c>
    </row>
    <row r="6" spans="2:16" ht="15" customHeight="1" x14ac:dyDescent="0.25">
      <c r="B6" s="92" t="s">
        <v>52</v>
      </c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45"/>
    </row>
    <row r="7" spans="2:16" ht="15" customHeight="1" x14ac:dyDescent="0.25">
      <c r="B7" s="92"/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45"/>
    </row>
    <row r="8" spans="2:16" ht="15" customHeight="1" x14ac:dyDescent="0.25">
      <c r="B8" s="92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45"/>
    </row>
    <row r="9" spans="2:16" ht="15" customHeight="1" x14ac:dyDescent="0.25"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45"/>
    </row>
    <row r="10" spans="2:16" ht="15" customHeight="1" x14ac:dyDescent="0.25">
      <c r="B10" s="92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45"/>
    </row>
    <row r="11" spans="2:16" ht="15" customHeight="1" x14ac:dyDescent="0.25"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45"/>
    </row>
    <row r="12" spans="2:16" ht="15" customHeight="1" x14ac:dyDescent="0.25"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45"/>
    </row>
    <row r="13" spans="2:16" ht="15" customHeight="1" x14ac:dyDescent="0.25"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45"/>
    </row>
    <row r="14" spans="2:16" x14ac:dyDescent="0.25"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</row>
    <row r="15" spans="2:16" x14ac:dyDescent="0.25"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</row>
    <row r="17" spans="2:16" x14ac:dyDescent="0.25">
      <c r="B17" s="95" t="s">
        <v>61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</row>
    <row r="18" spans="2:16" ht="15" customHeight="1" x14ac:dyDescent="0.25">
      <c r="B18" s="95"/>
      <c r="C18" s="95"/>
      <c r="D18" s="95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46"/>
    </row>
    <row r="19" spans="2:16" ht="15" customHeight="1" x14ac:dyDescent="0.25">
      <c r="P19" s="46"/>
    </row>
    <row r="20" spans="2:16" ht="23.25" x14ac:dyDescent="0.25">
      <c r="B20" s="94" t="str">
        <f>ResAno!B8</f>
        <v>Os 15 funcionário com mais faltas em 2023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46"/>
    </row>
    <row r="21" spans="2:16" ht="23.25" x14ac:dyDescent="0.25">
      <c r="B21" s="94" t="str">
        <f>ResAno!B27</f>
        <v>Os 15 funcionário com mais horas de atraso em 2023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46"/>
    </row>
    <row r="22" spans="2:16" ht="23.25" x14ac:dyDescent="0.25">
      <c r="B22" s="94" t="str">
        <f>ResAno!B45</f>
        <v>Os 15 funcionário com mais horas de saída antecipada em 2023</v>
      </c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46"/>
    </row>
    <row r="23" spans="2:16" ht="23.25" x14ac:dyDescent="0.25">
      <c r="B23" s="94" t="str">
        <f>ResAno!B63</f>
        <v>Os 15 postos de serviço com mais faltas em 2023</v>
      </c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46"/>
    </row>
    <row r="24" spans="2:16" ht="23.25" x14ac:dyDescent="0.25">
      <c r="B24" s="94" t="str">
        <f>ResAno!B81</f>
        <v>Os 15 postos de serviço com mais horas de atraso em 2023</v>
      </c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</row>
    <row r="25" spans="2:16" ht="23.25" x14ac:dyDescent="0.25">
      <c r="B25" s="94" t="str">
        <f>ResAno!B99</f>
        <v>Os 15 postos de serviço com mais horas de saída antecipada em 2023</v>
      </c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</row>
    <row r="27" spans="2:16" ht="18.75" x14ac:dyDescent="0.3">
      <c r="O27" s="47" t="str">
        <f>"Ano da análise: "&amp;ResAno!$C$6</f>
        <v>Ano da análise: 2023</v>
      </c>
    </row>
    <row r="28" spans="2:16" ht="18.75" x14ac:dyDescent="0.3">
      <c r="B28" s="44" t="str">
        <f>ResAno!B8</f>
        <v>Os 15 funcionário com mais faltas em 2023</v>
      </c>
    </row>
    <row r="29" spans="2:16" ht="24.95" customHeight="1" x14ac:dyDescent="0.25">
      <c r="B29" s="48" t="str">
        <f>ResAno!B10</f>
        <v>Funcionários</v>
      </c>
      <c r="C29" s="49" t="str">
        <f>ResAno!C10</f>
        <v>Janeiro</v>
      </c>
      <c r="D29" s="49" t="str">
        <f>ResAno!D10</f>
        <v>Fevereiro</v>
      </c>
      <c r="E29" s="49" t="str">
        <f>ResAno!E10</f>
        <v>Março</v>
      </c>
      <c r="F29" s="49" t="str">
        <f>ResAno!F10</f>
        <v>Abril</v>
      </c>
      <c r="G29" s="49" t="str">
        <f>ResAno!G10</f>
        <v>Maio</v>
      </c>
      <c r="H29" s="49" t="str">
        <f>ResAno!H10</f>
        <v>Junho</v>
      </c>
      <c r="I29" s="49" t="str">
        <f>ResAno!I10</f>
        <v>Julho</v>
      </c>
      <c r="J29" s="49" t="str">
        <f>ResAno!J10</f>
        <v>Agosto</v>
      </c>
      <c r="K29" s="49" t="str">
        <f>ResAno!K10</f>
        <v>Setembro</v>
      </c>
      <c r="L29" s="49" t="str">
        <f>ResAno!L10</f>
        <v>Outubro</v>
      </c>
      <c r="M29" s="49" t="str">
        <f>ResAno!M10</f>
        <v>Novembro</v>
      </c>
      <c r="N29" s="49" t="str">
        <f>ResAno!N10</f>
        <v>Dezembro</v>
      </c>
      <c r="O29" s="49" t="str">
        <f>ResAno!O10</f>
        <v>TOTAL</v>
      </c>
    </row>
    <row r="30" spans="2:16" ht="24.95" customHeight="1" x14ac:dyDescent="0.25">
      <c r="B30" s="50" t="str">
        <f>ResAno!B11</f>
        <v>Bertrano de Tal</v>
      </c>
      <c r="C30" s="35">
        <f>ResAno!C11</f>
        <v>0</v>
      </c>
      <c r="D30" s="35">
        <f>ResAno!D11</f>
        <v>0</v>
      </c>
      <c r="E30" s="35">
        <f>ResAno!E11</f>
        <v>0</v>
      </c>
      <c r="F30" s="35">
        <f>ResAno!F11</f>
        <v>0</v>
      </c>
      <c r="G30" s="35">
        <f>ResAno!G11</f>
        <v>1</v>
      </c>
      <c r="H30" s="35">
        <f>ResAno!H11</f>
        <v>0</v>
      </c>
      <c r="I30" s="35">
        <f>ResAno!I11</f>
        <v>0</v>
      </c>
      <c r="J30" s="35">
        <f>ResAno!J11</f>
        <v>0</v>
      </c>
      <c r="K30" s="35">
        <f>ResAno!K11</f>
        <v>0</v>
      </c>
      <c r="L30" s="35">
        <f>ResAno!L11</f>
        <v>0</v>
      </c>
      <c r="M30" s="35">
        <f>ResAno!M11</f>
        <v>0</v>
      </c>
      <c r="N30" s="35">
        <f>ResAno!N11</f>
        <v>0</v>
      </c>
      <c r="O30" s="36">
        <f>ResAno!O11</f>
        <v>1</v>
      </c>
    </row>
    <row r="31" spans="2:16" ht="24.95" customHeight="1" x14ac:dyDescent="0.25">
      <c r="B31" s="50" t="str">
        <f>ResAno!B12</f>
        <v/>
      </c>
      <c r="C31" s="35" t="str">
        <f>ResAno!C12</f>
        <v/>
      </c>
      <c r="D31" s="35" t="str">
        <f>ResAno!D12</f>
        <v/>
      </c>
      <c r="E31" s="35" t="str">
        <f>ResAno!E12</f>
        <v/>
      </c>
      <c r="F31" s="35" t="str">
        <f>ResAno!F12</f>
        <v/>
      </c>
      <c r="G31" s="35" t="str">
        <f>ResAno!G12</f>
        <v/>
      </c>
      <c r="H31" s="35" t="str">
        <f>ResAno!H12</f>
        <v/>
      </c>
      <c r="I31" s="35" t="str">
        <f>ResAno!I12</f>
        <v/>
      </c>
      <c r="J31" s="35" t="str">
        <f>ResAno!J12</f>
        <v/>
      </c>
      <c r="K31" s="35" t="str">
        <f>ResAno!K12</f>
        <v/>
      </c>
      <c r="L31" s="35" t="str">
        <f>ResAno!L12</f>
        <v/>
      </c>
      <c r="M31" s="35" t="str">
        <f>ResAno!M12</f>
        <v/>
      </c>
      <c r="N31" s="35" t="str">
        <f>ResAno!N12</f>
        <v/>
      </c>
      <c r="O31" s="36" t="str">
        <f>ResAno!O12</f>
        <v/>
      </c>
    </row>
    <row r="32" spans="2:16" ht="24.95" customHeight="1" x14ac:dyDescent="0.25">
      <c r="B32" s="50" t="str">
        <f>ResAno!B13</f>
        <v/>
      </c>
      <c r="C32" s="35" t="str">
        <f>ResAno!C13</f>
        <v/>
      </c>
      <c r="D32" s="35" t="str">
        <f>ResAno!D13</f>
        <v/>
      </c>
      <c r="E32" s="35" t="str">
        <f>ResAno!E13</f>
        <v/>
      </c>
      <c r="F32" s="35" t="str">
        <f>ResAno!F13</f>
        <v/>
      </c>
      <c r="G32" s="35" t="str">
        <f>ResAno!G13</f>
        <v/>
      </c>
      <c r="H32" s="35" t="str">
        <f>ResAno!H13</f>
        <v/>
      </c>
      <c r="I32" s="35" t="str">
        <f>ResAno!I13</f>
        <v/>
      </c>
      <c r="J32" s="35" t="str">
        <f>ResAno!J13</f>
        <v/>
      </c>
      <c r="K32" s="35" t="str">
        <f>ResAno!K13</f>
        <v/>
      </c>
      <c r="L32" s="35" t="str">
        <f>ResAno!L13</f>
        <v/>
      </c>
      <c r="M32" s="35" t="str">
        <f>ResAno!M13</f>
        <v/>
      </c>
      <c r="N32" s="35" t="str">
        <f>ResAno!N13</f>
        <v/>
      </c>
      <c r="O32" s="36" t="str">
        <f>ResAno!O13</f>
        <v/>
      </c>
    </row>
    <row r="33" spans="2:15" ht="24.95" customHeight="1" x14ac:dyDescent="0.25">
      <c r="B33" s="50" t="str">
        <f>ResAno!B14</f>
        <v/>
      </c>
      <c r="C33" s="35" t="str">
        <f>ResAno!C14</f>
        <v/>
      </c>
      <c r="D33" s="35" t="str">
        <f>ResAno!D14</f>
        <v/>
      </c>
      <c r="E33" s="35" t="str">
        <f>ResAno!E14</f>
        <v/>
      </c>
      <c r="F33" s="35" t="str">
        <f>ResAno!F14</f>
        <v/>
      </c>
      <c r="G33" s="35" t="str">
        <f>ResAno!G14</f>
        <v/>
      </c>
      <c r="H33" s="35" t="str">
        <f>ResAno!H14</f>
        <v/>
      </c>
      <c r="I33" s="35" t="str">
        <f>ResAno!I14</f>
        <v/>
      </c>
      <c r="J33" s="35" t="str">
        <f>ResAno!J14</f>
        <v/>
      </c>
      <c r="K33" s="35" t="str">
        <f>ResAno!K14</f>
        <v/>
      </c>
      <c r="L33" s="35" t="str">
        <f>ResAno!L14</f>
        <v/>
      </c>
      <c r="M33" s="35" t="str">
        <f>ResAno!M14</f>
        <v/>
      </c>
      <c r="N33" s="35" t="str">
        <f>ResAno!N14</f>
        <v/>
      </c>
      <c r="O33" s="36" t="str">
        <f>ResAno!O14</f>
        <v/>
      </c>
    </row>
    <row r="34" spans="2:15" ht="24.95" customHeight="1" x14ac:dyDescent="0.25">
      <c r="B34" s="50" t="str">
        <f>ResAno!B15</f>
        <v/>
      </c>
      <c r="C34" s="35" t="str">
        <f>ResAno!C15</f>
        <v/>
      </c>
      <c r="D34" s="35" t="str">
        <f>ResAno!D15</f>
        <v/>
      </c>
      <c r="E34" s="35" t="str">
        <f>ResAno!E15</f>
        <v/>
      </c>
      <c r="F34" s="35" t="str">
        <f>ResAno!F15</f>
        <v/>
      </c>
      <c r="G34" s="35" t="str">
        <f>ResAno!G15</f>
        <v/>
      </c>
      <c r="H34" s="35" t="str">
        <f>ResAno!H15</f>
        <v/>
      </c>
      <c r="I34" s="35" t="str">
        <f>ResAno!I15</f>
        <v/>
      </c>
      <c r="J34" s="35" t="str">
        <f>ResAno!J15</f>
        <v/>
      </c>
      <c r="K34" s="35" t="str">
        <f>ResAno!K15</f>
        <v/>
      </c>
      <c r="L34" s="35" t="str">
        <f>ResAno!L15</f>
        <v/>
      </c>
      <c r="M34" s="35" t="str">
        <f>ResAno!M15</f>
        <v/>
      </c>
      <c r="N34" s="35" t="str">
        <f>ResAno!N15</f>
        <v/>
      </c>
      <c r="O34" s="36" t="str">
        <f>ResAno!O15</f>
        <v/>
      </c>
    </row>
    <row r="35" spans="2:15" ht="24.95" customHeight="1" x14ac:dyDescent="0.25">
      <c r="B35" s="50" t="str">
        <f>ResAno!B16</f>
        <v/>
      </c>
      <c r="C35" s="35" t="str">
        <f>ResAno!C16</f>
        <v/>
      </c>
      <c r="D35" s="35" t="str">
        <f>ResAno!D16</f>
        <v/>
      </c>
      <c r="E35" s="35" t="str">
        <f>ResAno!E16</f>
        <v/>
      </c>
      <c r="F35" s="35" t="str">
        <f>ResAno!F16</f>
        <v/>
      </c>
      <c r="G35" s="35" t="str">
        <f>ResAno!G16</f>
        <v/>
      </c>
      <c r="H35" s="35" t="str">
        <f>ResAno!H16</f>
        <v/>
      </c>
      <c r="I35" s="35" t="str">
        <f>ResAno!I16</f>
        <v/>
      </c>
      <c r="J35" s="35" t="str">
        <f>ResAno!J16</f>
        <v/>
      </c>
      <c r="K35" s="35" t="str">
        <f>ResAno!K16</f>
        <v/>
      </c>
      <c r="L35" s="35" t="str">
        <f>ResAno!L16</f>
        <v/>
      </c>
      <c r="M35" s="35" t="str">
        <f>ResAno!M16</f>
        <v/>
      </c>
      <c r="N35" s="35" t="str">
        <f>ResAno!N16</f>
        <v/>
      </c>
      <c r="O35" s="36" t="str">
        <f>ResAno!O16</f>
        <v/>
      </c>
    </row>
    <row r="36" spans="2:15" ht="24.95" customHeight="1" x14ac:dyDescent="0.25">
      <c r="B36" s="50" t="str">
        <f>ResAno!B17</f>
        <v/>
      </c>
      <c r="C36" s="35" t="str">
        <f>ResAno!C17</f>
        <v/>
      </c>
      <c r="D36" s="35" t="str">
        <f>ResAno!D17</f>
        <v/>
      </c>
      <c r="E36" s="35" t="str">
        <f>ResAno!E17</f>
        <v/>
      </c>
      <c r="F36" s="35" t="str">
        <f>ResAno!F17</f>
        <v/>
      </c>
      <c r="G36" s="35" t="str">
        <f>ResAno!G17</f>
        <v/>
      </c>
      <c r="H36" s="35" t="str">
        <f>ResAno!H17</f>
        <v/>
      </c>
      <c r="I36" s="35" t="str">
        <f>ResAno!I17</f>
        <v/>
      </c>
      <c r="J36" s="35" t="str">
        <f>ResAno!J17</f>
        <v/>
      </c>
      <c r="K36" s="35" t="str">
        <f>ResAno!K17</f>
        <v/>
      </c>
      <c r="L36" s="35" t="str">
        <f>ResAno!L17</f>
        <v/>
      </c>
      <c r="M36" s="35" t="str">
        <f>ResAno!M17</f>
        <v/>
      </c>
      <c r="N36" s="35" t="str">
        <f>ResAno!N17</f>
        <v/>
      </c>
      <c r="O36" s="36" t="str">
        <f>ResAno!O17</f>
        <v/>
      </c>
    </row>
    <row r="37" spans="2:15" ht="24.95" customHeight="1" x14ac:dyDescent="0.25">
      <c r="B37" s="50" t="str">
        <f>ResAno!B18</f>
        <v/>
      </c>
      <c r="C37" s="35" t="str">
        <f>ResAno!C18</f>
        <v/>
      </c>
      <c r="D37" s="35" t="str">
        <f>ResAno!D18</f>
        <v/>
      </c>
      <c r="E37" s="35" t="str">
        <f>ResAno!E18</f>
        <v/>
      </c>
      <c r="F37" s="35" t="str">
        <f>ResAno!F18</f>
        <v/>
      </c>
      <c r="G37" s="35" t="str">
        <f>ResAno!G18</f>
        <v/>
      </c>
      <c r="H37" s="35" t="str">
        <f>ResAno!H18</f>
        <v/>
      </c>
      <c r="I37" s="35" t="str">
        <f>ResAno!I18</f>
        <v/>
      </c>
      <c r="J37" s="35" t="str">
        <f>ResAno!J18</f>
        <v/>
      </c>
      <c r="K37" s="35" t="str">
        <f>ResAno!K18</f>
        <v/>
      </c>
      <c r="L37" s="35" t="str">
        <f>ResAno!L18</f>
        <v/>
      </c>
      <c r="M37" s="35" t="str">
        <f>ResAno!M18</f>
        <v/>
      </c>
      <c r="N37" s="35" t="str">
        <f>ResAno!N18</f>
        <v/>
      </c>
      <c r="O37" s="36" t="str">
        <f>ResAno!O18</f>
        <v/>
      </c>
    </row>
    <row r="38" spans="2:15" ht="24.95" customHeight="1" x14ac:dyDescent="0.25">
      <c r="B38" s="50" t="str">
        <f>ResAno!B19</f>
        <v/>
      </c>
      <c r="C38" s="35" t="str">
        <f>ResAno!C19</f>
        <v/>
      </c>
      <c r="D38" s="35" t="str">
        <f>ResAno!D19</f>
        <v/>
      </c>
      <c r="E38" s="35" t="str">
        <f>ResAno!E19</f>
        <v/>
      </c>
      <c r="F38" s="35" t="str">
        <f>ResAno!F19</f>
        <v/>
      </c>
      <c r="G38" s="35" t="str">
        <f>ResAno!G19</f>
        <v/>
      </c>
      <c r="H38" s="35" t="str">
        <f>ResAno!H19</f>
        <v/>
      </c>
      <c r="I38" s="35" t="str">
        <f>ResAno!I19</f>
        <v/>
      </c>
      <c r="J38" s="35" t="str">
        <f>ResAno!J19</f>
        <v/>
      </c>
      <c r="K38" s="35" t="str">
        <f>ResAno!K19</f>
        <v/>
      </c>
      <c r="L38" s="35" t="str">
        <f>ResAno!L19</f>
        <v/>
      </c>
      <c r="M38" s="35" t="str">
        <f>ResAno!M19</f>
        <v/>
      </c>
      <c r="N38" s="35" t="str">
        <f>ResAno!N19</f>
        <v/>
      </c>
      <c r="O38" s="36" t="str">
        <f>ResAno!O19</f>
        <v/>
      </c>
    </row>
    <row r="39" spans="2:15" ht="24.95" customHeight="1" x14ac:dyDescent="0.25">
      <c r="B39" s="50" t="str">
        <f>ResAno!B20</f>
        <v/>
      </c>
      <c r="C39" s="35" t="str">
        <f>ResAno!C20</f>
        <v/>
      </c>
      <c r="D39" s="35" t="str">
        <f>ResAno!D20</f>
        <v/>
      </c>
      <c r="E39" s="35" t="str">
        <f>ResAno!E20</f>
        <v/>
      </c>
      <c r="F39" s="35" t="str">
        <f>ResAno!F20</f>
        <v/>
      </c>
      <c r="G39" s="35" t="str">
        <f>ResAno!G20</f>
        <v/>
      </c>
      <c r="H39" s="35" t="str">
        <f>ResAno!H20</f>
        <v/>
      </c>
      <c r="I39" s="35" t="str">
        <f>ResAno!I20</f>
        <v/>
      </c>
      <c r="J39" s="35" t="str">
        <f>ResAno!J20</f>
        <v/>
      </c>
      <c r="K39" s="35" t="str">
        <f>ResAno!K20</f>
        <v/>
      </c>
      <c r="L39" s="35" t="str">
        <f>ResAno!L20</f>
        <v/>
      </c>
      <c r="M39" s="35" t="str">
        <f>ResAno!M20</f>
        <v/>
      </c>
      <c r="N39" s="35" t="str">
        <f>ResAno!N20</f>
        <v/>
      </c>
      <c r="O39" s="36" t="str">
        <f>ResAno!O20</f>
        <v/>
      </c>
    </row>
    <row r="40" spans="2:15" ht="24.95" customHeight="1" x14ac:dyDescent="0.25">
      <c r="B40" s="50" t="str">
        <f>ResAno!B21</f>
        <v/>
      </c>
      <c r="C40" s="35" t="str">
        <f>ResAno!C21</f>
        <v/>
      </c>
      <c r="D40" s="35" t="str">
        <f>ResAno!D21</f>
        <v/>
      </c>
      <c r="E40" s="35" t="str">
        <f>ResAno!E21</f>
        <v/>
      </c>
      <c r="F40" s="35" t="str">
        <f>ResAno!F21</f>
        <v/>
      </c>
      <c r="G40" s="35" t="str">
        <f>ResAno!G21</f>
        <v/>
      </c>
      <c r="H40" s="35" t="str">
        <f>ResAno!H21</f>
        <v/>
      </c>
      <c r="I40" s="35" t="str">
        <f>ResAno!I21</f>
        <v/>
      </c>
      <c r="J40" s="35" t="str">
        <f>ResAno!J21</f>
        <v/>
      </c>
      <c r="K40" s="35" t="str">
        <f>ResAno!K21</f>
        <v/>
      </c>
      <c r="L40" s="35" t="str">
        <f>ResAno!L21</f>
        <v/>
      </c>
      <c r="M40" s="35" t="str">
        <f>ResAno!M21</f>
        <v/>
      </c>
      <c r="N40" s="35" t="str">
        <f>ResAno!N21</f>
        <v/>
      </c>
      <c r="O40" s="36" t="str">
        <f>ResAno!O21</f>
        <v/>
      </c>
    </row>
    <row r="41" spans="2:15" ht="24.95" customHeight="1" x14ac:dyDescent="0.25">
      <c r="B41" s="50" t="str">
        <f>ResAno!B22</f>
        <v/>
      </c>
      <c r="C41" s="35" t="str">
        <f>ResAno!C22</f>
        <v/>
      </c>
      <c r="D41" s="35" t="str">
        <f>ResAno!D22</f>
        <v/>
      </c>
      <c r="E41" s="35" t="str">
        <f>ResAno!E22</f>
        <v/>
      </c>
      <c r="F41" s="35" t="str">
        <f>ResAno!F22</f>
        <v/>
      </c>
      <c r="G41" s="35" t="str">
        <f>ResAno!G22</f>
        <v/>
      </c>
      <c r="H41" s="35" t="str">
        <f>ResAno!H22</f>
        <v/>
      </c>
      <c r="I41" s="35" t="str">
        <f>ResAno!I22</f>
        <v/>
      </c>
      <c r="J41" s="35" t="str">
        <f>ResAno!J22</f>
        <v/>
      </c>
      <c r="K41" s="35" t="str">
        <f>ResAno!K22</f>
        <v/>
      </c>
      <c r="L41" s="35" t="str">
        <f>ResAno!L22</f>
        <v/>
      </c>
      <c r="M41" s="35" t="str">
        <f>ResAno!M22</f>
        <v/>
      </c>
      <c r="N41" s="35" t="str">
        <f>ResAno!N22</f>
        <v/>
      </c>
      <c r="O41" s="36" t="str">
        <f>ResAno!O22</f>
        <v/>
      </c>
    </row>
    <row r="42" spans="2:15" ht="24.95" customHeight="1" x14ac:dyDescent="0.25">
      <c r="B42" s="50" t="str">
        <f>ResAno!B23</f>
        <v/>
      </c>
      <c r="C42" s="35" t="str">
        <f>ResAno!C23</f>
        <v/>
      </c>
      <c r="D42" s="35" t="str">
        <f>ResAno!D23</f>
        <v/>
      </c>
      <c r="E42" s="35" t="str">
        <f>ResAno!E23</f>
        <v/>
      </c>
      <c r="F42" s="35" t="str">
        <f>ResAno!F23</f>
        <v/>
      </c>
      <c r="G42" s="35" t="str">
        <f>ResAno!G23</f>
        <v/>
      </c>
      <c r="H42" s="35" t="str">
        <f>ResAno!H23</f>
        <v/>
      </c>
      <c r="I42" s="35" t="str">
        <f>ResAno!I23</f>
        <v/>
      </c>
      <c r="J42" s="35" t="str">
        <f>ResAno!J23</f>
        <v/>
      </c>
      <c r="K42" s="35" t="str">
        <f>ResAno!K23</f>
        <v/>
      </c>
      <c r="L42" s="35" t="str">
        <f>ResAno!L23</f>
        <v/>
      </c>
      <c r="M42" s="35" t="str">
        <f>ResAno!M23</f>
        <v/>
      </c>
      <c r="N42" s="35" t="str">
        <f>ResAno!N23</f>
        <v/>
      </c>
      <c r="O42" s="36" t="str">
        <f>ResAno!O23</f>
        <v/>
      </c>
    </row>
    <row r="43" spans="2:15" ht="24.95" customHeight="1" x14ac:dyDescent="0.25">
      <c r="B43" s="50" t="str">
        <f>ResAno!B24</f>
        <v/>
      </c>
      <c r="C43" s="35" t="str">
        <f>ResAno!C24</f>
        <v/>
      </c>
      <c r="D43" s="35" t="str">
        <f>ResAno!D24</f>
        <v/>
      </c>
      <c r="E43" s="35" t="str">
        <f>ResAno!E24</f>
        <v/>
      </c>
      <c r="F43" s="35" t="str">
        <f>ResAno!F24</f>
        <v/>
      </c>
      <c r="G43" s="35" t="str">
        <f>ResAno!G24</f>
        <v/>
      </c>
      <c r="H43" s="35" t="str">
        <f>ResAno!H24</f>
        <v/>
      </c>
      <c r="I43" s="35" t="str">
        <f>ResAno!I24</f>
        <v/>
      </c>
      <c r="J43" s="35" t="str">
        <f>ResAno!J24</f>
        <v/>
      </c>
      <c r="K43" s="35" t="str">
        <f>ResAno!K24</f>
        <v/>
      </c>
      <c r="L43" s="35" t="str">
        <f>ResAno!L24</f>
        <v/>
      </c>
      <c r="M43" s="35" t="str">
        <f>ResAno!M24</f>
        <v/>
      </c>
      <c r="N43" s="35" t="str">
        <f>ResAno!N24</f>
        <v/>
      </c>
      <c r="O43" s="36" t="str">
        <f>ResAno!O24</f>
        <v/>
      </c>
    </row>
    <row r="44" spans="2:15" ht="24.95" customHeight="1" x14ac:dyDescent="0.25">
      <c r="B44" s="50" t="str">
        <f>ResAno!B25</f>
        <v/>
      </c>
      <c r="C44" s="35" t="str">
        <f>ResAno!C25</f>
        <v/>
      </c>
      <c r="D44" s="35" t="str">
        <f>ResAno!D25</f>
        <v/>
      </c>
      <c r="E44" s="35" t="str">
        <f>ResAno!E25</f>
        <v/>
      </c>
      <c r="F44" s="35" t="str">
        <f>ResAno!F25</f>
        <v/>
      </c>
      <c r="G44" s="35" t="str">
        <f>ResAno!G25</f>
        <v/>
      </c>
      <c r="H44" s="35" t="str">
        <f>ResAno!H25</f>
        <v/>
      </c>
      <c r="I44" s="35" t="str">
        <f>ResAno!I25</f>
        <v/>
      </c>
      <c r="J44" s="35" t="str">
        <f>ResAno!J25</f>
        <v/>
      </c>
      <c r="K44" s="35" t="str">
        <f>ResAno!K25</f>
        <v/>
      </c>
      <c r="L44" s="35" t="str">
        <f>ResAno!L25</f>
        <v/>
      </c>
      <c r="M44" s="35" t="str">
        <f>ResAno!M25</f>
        <v/>
      </c>
      <c r="N44" s="35" t="str">
        <f>ResAno!N25</f>
        <v/>
      </c>
      <c r="O44" s="36" t="str">
        <f>ResAno!O25</f>
        <v/>
      </c>
    </row>
    <row r="76" spans="2:15" ht="18.75" x14ac:dyDescent="0.3">
      <c r="B76" s="44" t="str">
        <f>ResAno!B27</f>
        <v>Os 15 funcionário com mais horas de atraso em 2023</v>
      </c>
    </row>
    <row r="77" spans="2:15" ht="24.95" customHeight="1" x14ac:dyDescent="0.25">
      <c r="B77" s="48" t="str">
        <f>ResAno!B28</f>
        <v>Funcionários</v>
      </c>
      <c r="C77" s="49" t="str">
        <f>ResAno!C28</f>
        <v>Janeiro</v>
      </c>
      <c r="D77" s="49" t="str">
        <f>ResAno!D28</f>
        <v>Fevereiro</v>
      </c>
      <c r="E77" s="49" t="str">
        <f>ResAno!E28</f>
        <v>Março</v>
      </c>
      <c r="F77" s="49" t="str">
        <f>ResAno!F28</f>
        <v>Abril</v>
      </c>
      <c r="G77" s="49" t="str">
        <f>ResAno!G28</f>
        <v>Maio</v>
      </c>
      <c r="H77" s="49" t="str">
        <f>ResAno!H28</f>
        <v>Junho</v>
      </c>
      <c r="I77" s="49" t="str">
        <f>ResAno!I28</f>
        <v>Julho</v>
      </c>
      <c r="J77" s="49" t="str">
        <f>ResAno!J28</f>
        <v>Agosto</v>
      </c>
      <c r="K77" s="49" t="str">
        <f>ResAno!K28</f>
        <v>Setembro</v>
      </c>
      <c r="L77" s="49" t="str">
        <f>ResAno!L28</f>
        <v>Outubro</v>
      </c>
      <c r="M77" s="49" t="str">
        <f>ResAno!M28</f>
        <v>Novembro</v>
      </c>
      <c r="N77" s="49" t="str">
        <f>ResAno!N28</f>
        <v>Dezembro</v>
      </c>
      <c r="O77" s="49" t="str">
        <f>ResAno!O28</f>
        <v>TOTAL</v>
      </c>
    </row>
    <row r="78" spans="2:15" ht="24.95" customHeight="1" x14ac:dyDescent="0.25">
      <c r="B78" s="50" t="str">
        <f>ResAno!B29</f>
        <v>Bertrano de Tal</v>
      </c>
      <c r="C78" s="35">
        <f>ResAno!C29</f>
        <v>0</v>
      </c>
      <c r="D78" s="35">
        <f>ResAno!D29</f>
        <v>0</v>
      </c>
      <c r="E78" s="35">
        <f>ResAno!E29</f>
        <v>0</v>
      </c>
      <c r="F78" s="35">
        <f>ResAno!F29</f>
        <v>0</v>
      </c>
      <c r="G78" s="35">
        <f>ResAno!G29</f>
        <v>2.5</v>
      </c>
      <c r="H78" s="35">
        <f>ResAno!H29</f>
        <v>0</v>
      </c>
      <c r="I78" s="35">
        <f>ResAno!I29</f>
        <v>0</v>
      </c>
      <c r="J78" s="35">
        <f>ResAno!J29</f>
        <v>0</v>
      </c>
      <c r="K78" s="35">
        <f>ResAno!K29</f>
        <v>0</v>
      </c>
      <c r="L78" s="35">
        <f>ResAno!L29</f>
        <v>0</v>
      </c>
      <c r="M78" s="35">
        <f>ResAno!M29</f>
        <v>0</v>
      </c>
      <c r="N78" s="35">
        <f>ResAno!N29</f>
        <v>0</v>
      </c>
      <c r="O78" s="36">
        <f>ResAno!O29</f>
        <v>2.5</v>
      </c>
    </row>
    <row r="79" spans="2:15" ht="24.95" customHeight="1" x14ac:dyDescent="0.25">
      <c r="B79" s="50" t="str">
        <f>ResAno!B30</f>
        <v/>
      </c>
      <c r="C79" s="35" t="str">
        <f>ResAno!C30</f>
        <v/>
      </c>
      <c r="D79" s="35" t="str">
        <f>ResAno!D30</f>
        <v/>
      </c>
      <c r="E79" s="35" t="str">
        <f>ResAno!E30</f>
        <v/>
      </c>
      <c r="F79" s="35" t="str">
        <f>ResAno!F30</f>
        <v/>
      </c>
      <c r="G79" s="35" t="str">
        <f>ResAno!G30</f>
        <v/>
      </c>
      <c r="H79" s="35" t="str">
        <f>ResAno!H30</f>
        <v/>
      </c>
      <c r="I79" s="35" t="str">
        <f>ResAno!I30</f>
        <v/>
      </c>
      <c r="J79" s="35" t="str">
        <f>ResAno!J30</f>
        <v/>
      </c>
      <c r="K79" s="35" t="str">
        <f>ResAno!K30</f>
        <v/>
      </c>
      <c r="L79" s="35" t="str">
        <f>ResAno!L30</f>
        <v/>
      </c>
      <c r="M79" s="35" t="str">
        <f>ResAno!M30</f>
        <v/>
      </c>
      <c r="N79" s="35" t="str">
        <f>ResAno!N30</f>
        <v/>
      </c>
      <c r="O79" s="36" t="str">
        <f>ResAno!O30</f>
        <v/>
      </c>
    </row>
    <row r="80" spans="2:15" ht="24.95" customHeight="1" x14ac:dyDescent="0.25">
      <c r="B80" s="50" t="str">
        <f>ResAno!B31</f>
        <v/>
      </c>
      <c r="C80" s="35" t="str">
        <f>ResAno!C31</f>
        <v/>
      </c>
      <c r="D80" s="35" t="str">
        <f>ResAno!D31</f>
        <v/>
      </c>
      <c r="E80" s="35" t="str">
        <f>ResAno!E31</f>
        <v/>
      </c>
      <c r="F80" s="35" t="str">
        <f>ResAno!F31</f>
        <v/>
      </c>
      <c r="G80" s="35" t="str">
        <f>ResAno!G31</f>
        <v/>
      </c>
      <c r="H80" s="35" t="str">
        <f>ResAno!H31</f>
        <v/>
      </c>
      <c r="I80" s="35" t="str">
        <f>ResAno!I31</f>
        <v/>
      </c>
      <c r="J80" s="35" t="str">
        <f>ResAno!J31</f>
        <v/>
      </c>
      <c r="K80" s="35" t="str">
        <f>ResAno!K31</f>
        <v/>
      </c>
      <c r="L80" s="35" t="str">
        <f>ResAno!L31</f>
        <v/>
      </c>
      <c r="M80" s="35" t="str">
        <f>ResAno!M31</f>
        <v/>
      </c>
      <c r="N80" s="35" t="str">
        <f>ResAno!N31</f>
        <v/>
      </c>
      <c r="O80" s="36" t="str">
        <f>ResAno!O31</f>
        <v/>
      </c>
    </row>
    <row r="81" spans="2:15" ht="24.95" customHeight="1" x14ac:dyDescent="0.25">
      <c r="B81" s="50" t="str">
        <f>ResAno!B32</f>
        <v/>
      </c>
      <c r="C81" s="35" t="str">
        <f>ResAno!C32</f>
        <v/>
      </c>
      <c r="D81" s="35" t="str">
        <f>ResAno!D32</f>
        <v/>
      </c>
      <c r="E81" s="35" t="str">
        <f>ResAno!E32</f>
        <v/>
      </c>
      <c r="F81" s="35" t="str">
        <f>ResAno!F32</f>
        <v/>
      </c>
      <c r="G81" s="35" t="str">
        <f>ResAno!G32</f>
        <v/>
      </c>
      <c r="H81" s="35" t="str">
        <f>ResAno!H32</f>
        <v/>
      </c>
      <c r="I81" s="35" t="str">
        <f>ResAno!I32</f>
        <v/>
      </c>
      <c r="J81" s="35" t="str">
        <f>ResAno!J32</f>
        <v/>
      </c>
      <c r="K81" s="35" t="str">
        <f>ResAno!K32</f>
        <v/>
      </c>
      <c r="L81" s="35" t="str">
        <f>ResAno!L32</f>
        <v/>
      </c>
      <c r="M81" s="35" t="str">
        <f>ResAno!M32</f>
        <v/>
      </c>
      <c r="N81" s="35" t="str">
        <f>ResAno!N32</f>
        <v/>
      </c>
      <c r="O81" s="36" t="str">
        <f>ResAno!O32</f>
        <v/>
      </c>
    </row>
    <row r="82" spans="2:15" ht="24.95" customHeight="1" x14ac:dyDescent="0.25">
      <c r="B82" s="50" t="str">
        <f>ResAno!B33</f>
        <v/>
      </c>
      <c r="C82" s="35" t="str">
        <f>ResAno!C33</f>
        <v/>
      </c>
      <c r="D82" s="35" t="str">
        <f>ResAno!D33</f>
        <v/>
      </c>
      <c r="E82" s="35" t="str">
        <f>ResAno!E33</f>
        <v/>
      </c>
      <c r="F82" s="35" t="str">
        <f>ResAno!F33</f>
        <v/>
      </c>
      <c r="G82" s="35" t="str">
        <f>ResAno!G33</f>
        <v/>
      </c>
      <c r="H82" s="35" t="str">
        <f>ResAno!H33</f>
        <v/>
      </c>
      <c r="I82" s="35" t="str">
        <f>ResAno!I33</f>
        <v/>
      </c>
      <c r="J82" s="35" t="str">
        <f>ResAno!J33</f>
        <v/>
      </c>
      <c r="K82" s="35" t="str">
        <f>ResAno!K33</f>
        <v/>
      </c>
      <c r="L82" s="35" t="str">
        <f>ResAno!L33</f>
        <v/>
      </c>
      <c r="M82" s="35" t="str">
        <f>ResAno!M33</f>
        <v/>
      </c>
      <c r="N82" s="35" t="str">
        <f>ResAno!N33</f>
        <v/>
      </c>
      <c r="O82" s="36" t="str">
        <f>ResAno!O33</f>
        <v/>
      </c>
    </row>
    <row r="83" spans="2:15" ht="24.95" customHeight="1" x14ac:dyDescent="0.25">
      <c r="B83" s="50" t="str">
        <f>ResAno!B34</f>
        <v/>
      </c>
      <c r="C83" s="35" t="str">
        <f>ResAno!C34</f>
        <v/>
      </c>
      <c r="D83" s="35" t="str">
        <f>ResAno!D34</f>
        <v/>
      </c>
      <c r="E83" s="35" t="str">
        <f>ResAno!E34</f>
        <v/>
      </c>
      <c r="F83" s="35" t="str">
        <f>ResAno!F34</f>
        <v/>
      </c>
      <c r="G83" s="35" t="str">
        <f>ResAno!G34</f>
        <v/>
      </c>
      <c r="H83" s="35" t="str">
        <f>ResAno!H34</f>
        <v/>
      </c>
      <c r="I83" s="35" t="str">
        <f>ResAno!I34</f>
        <v/>
      </c>
      <c r="J83" s="35" t="str">
        <f>ResAno!J34</f>
        <v/>
      </c>
      <c r="K83" s="35" t="str">
        <f>ResAno!K34</f>
        <v/>
      </c>
      <c r="L83" s="35" t="str">
        <f>ResAno!L34</f>
        <v/>
      </c>
      <c r="M83" s="35" t="str">
        <f>ResAno!M34</f>
        <v/>
      </c>
      <c r="N83" s="35" t="str">
        <f>ResAno!N34</f>
        <v/>
      </c>
      <c r="O83" s="36" t="str">
        <f>ResAno!O34</f>
        <v/>
      </c>
    </row>
    <row r="84" spans="2:15" ht="24.95" customHeight="1" x14ac:dyDescent="0.25">
      <c r="B84" s="50" t="str">
        <f>ResAno!B35</f>
        <v/>
      </c>
      <c r="C84" s="35" t="str">
        <f>ResAno!C35</f>
        <v/>
      </c>
      <c r="D84" s="35" t="str">
        <f>ResAno!D35</f>
        <v/>
      </c>
      <c r="E84" s="35" t="str">
        <f>ResAno!E35</f>
        <v/>
      </c>
      <c r="F84" s="35" t="str">
        <f>ResAno!F35</f>
        <v/>
      </c>
      <c r="G84" s="35" t="str">
        <f>ResAno!G35</f>
        <v/>
      </c>
      <c r="H84" s="35" t="str">
        <f>ResAno!H35</f>
        <v/>
      </c>
      <c r="I84" s="35" t="str">
        <f>ResAno!I35</f>
        <v/>
      </c>
      <c r="J84" s="35" t="str">
        <f>ResAno!J35</f>
        <v/>
      </c>
      <c r="K84" s="35" t="str">
        <f>ResAno!K35</f>
        <v/>
      </c>
      <c r="L84" s="35" t="str">
        <f>ResAno!L35</f>
        <v/>
      </c>
      <c r="M84" s="35" t="str">
        <f>ResAno!M35</f>
        <v/>
      </c>
      <c r="N84" s="35" t="str">
        <f>ResAno!N35</f>
        <v/>
      </c>
      <c r="O84" s="36" t="str">
        <f>ResAno!O35</f>
        <v/>
      </c>
    </row>
    <row r="85" spans="2:15" ht="24.95" customHeight="1" x14ac:dyDescent="0.25">
      <c r="B85" s="50" t="str">
        <f>ResAno!B36</f>
        <v/>
      </c>
      <c r="C85" s="35" t="str">
        <f>ResAno!C36</f>
        <v/>
      </c>
      <c r="D85" s="35" t="str">
        <f>ResAno!D36</f>
        <v/>
      </c>
      <c r="E85" s="35" t="str">
        <f>ResAno!E36</f>
        <v/>
      </c>
      <c r="F85" s="35" t="str">
        <f>ResAno!F36</f>
        <v/>
      </c>
      <c r="G85" s="35" t="str">
        <f>ResAno!G36</f>
        <v/>
      </c>
      <c r="H85" s="35" t="str">
        <f>ResAno!H36</f>
        <v/>
      </c>
      <c r="I85" s="35" t="str">
        <f>ResAno!I36</f>
        <v/>
      </c>
      <c r="J85" s="35" t="str">
        <f>ResAno!J36</f>
        <v/>
      </c>
      <c r="K85" s="35" t="str">
        <f>ResAno!K36</f>
        <v/>
      </c>
      <c r="L85" s="35" t="str">
        <f>ResAno!L36</f>
        <v/>
      </c>
      <c r="M85" s="35" t="str">
        <f>ResAno!M36</f>
        <v/>
      </c>
      <c r="N85" s="35" t="str">
        <f>ResAno!N36</f>
        <v/>
      </c>
      <c r="O85" s="36" t="str">
        <f>ResAno!O36</f>
        <v/>
      </c>
    </row>
    <row r="86" spans="2:15" ht="24.95" customHeight="1" x14ac:dyDescent="0.25">
      <c r="B86" s="50" t="str">
        <f>ResAno!B37</f>
        <v/>
      </c>
      <c r="C86" s="35" t="str">
        <f>ResAno!C37</f>
        <v/>
      </c>
      <c r="D86" s="35" t="str">
        <f>ResAno!D37</f>
        <v/>
      </c>
      <c r="E86" s="35" t="str">
        <f>ResAno!E37</f>
        <v/>
      </c>
      <c r="F86" s="35" t="str">
        <f>ResAno!F37</f>
        <v/>
      </c>
      <c r="G86" s="35" t="str">
        <f>ResAno!G37</f>
        <v/>
      </c>
      <c r="H86" s="35" t="str">
        <f>ResAno!H37</f>
        <v/>
      </c>
      <c r="I86" s="35" t="str">
        <f>ResAno!I37</f>
        <v/>
      </c>
      <c r="J86" s="35" t="str">
        <f>ResAno!J37</f>
        <v/>
      </c>
      <c r="K86" s="35" t="str">
        <f>ResAno!K37</f>
        <v/>
      </c>
      <c r="L86" s="35" t="str">
        <f>ResAno!L37</f>
        <v/>
      </c>
      <c r="M86" s="35" t="str">
        <f>ResAno!M37</f>
        <v/>
      </c>
      <c r="N86" s="35" t="str">
        <f>ResAno!N37</f>
        <v/>
      </c>
      <c r="O86" s="36" t="str">
        <f>ResAno!O37</f>
        <v/>
      </c>
    </row>
    <row r="87" spans="2:15" ht="24.95" customHeight="1" x14ac:dyDescent="0.25">
      <c r="B87" s="50" t="str">
        <f>ResAno!B38</f>
        <v/>
      </c>
      <c r="C87" s="35" t="str">
        <f>ResAno!C38</f>
        <v/>
      </c>
      <c r="D87" s="35" t="str">
        <f>ResAno!D38</f>
        <v/>
      </c>
      <c r="E87" s="35" t="str">
        <f>ResAno!E38</f>
        <v/>
      </c>
      <c r="F87" s="35" t="str">
        <f>ResAno!F38</f>
        <v/>
      </c>
      <c r="G87" s="35" t="str">
        <f>ResAno!G38</f>
        <v/>
      </c>
      <c r="H87" s="35" t="str">
        <f>ResAno!H38</f>
        <v/>
      </c>
      <c r="I87" s="35" t="str">
        <f>ResAno!I38</f>
        <v/>
      </c>
      <c r="J87" s="35" t="str">
        <f>ResAno!J38</f>
        <v/>
      </c>
      <c r="K87" s="35" t="str">
        <f>ResAno!K38</f>
        <v/>
      </c>
      <c r="L87" s="35" t="str">
        <f>ResAno!L38</f>
        <v/>
      </c>
      <c r="M87" s="35" t="str">
        <f>ResAno!M38</f>
        <v/>
      </c>
      <c r="N87" s="35" t="str">
        <f>ResAno!N38</f>
        <v/>
      </c>
      <c r="O87" s="36" t="str">
        <f>ResAno!O38</f>
        <v/>
      </c>
    </row>
    <row r="88" spans="2:15" ht="24.95" customHeight="1" x14ac:dyDescent="0.25">
      <c r="B88" s="50" t="str">
        <f>ResAno!B39</f>
        <v/>
      </c>
      <c r="C88" s="35" t="str">
        <f>ResAno!C39</f>
        <v/>
      </c>
      <c r="D88" s="35" t="str">
        <f>ResAno!D39</f>
        <v/>
      </c>
      <c r="E88" s="35" t="str">
        <f>ResAno!E39</f>
        <v/>
      </c>
      <c r="F88" s="35" t="str">
        <f>ResAno!F39</f>
        <v/>
      </c>
      <c r="G88" s="35" t="str">
        <f>ResAno!G39</f>
        <v/>
      </c>
      <c r="H88" s="35" t="str">
        <f>ResAno!H39</f>
        <v/>
      </c>
      <c r="I88" s="35" t="str">
        <f>ResAno!I39</f>
        <v/>
      </c>
      <c r="J88" s="35" t="str">
        <f>ResAno!J39</f>
        <v/>
      </c>
      <c r="K88" s="35" t="str">
        <f>ResAno!K39</f>
        <v/>
      </c>
      <c r="L88" s="35" t="str">
        <f>ResAno!L39</f>
        <v/>
      </c>
      <c r="M88" s="35" t="str">
        <f>ResAno!M39</f>
        <v/>
      </c>
      <c r="N88" s="35" t="str">
        <f>ResAno!N39</f>
        <v/>
      </c>
      <c r="O88" s="36" t="str">
        <f>ResAno!O39</f>
        <v/>
      </c>
    </row>
    <row r="89" spans="2:15" ht="24.95" customHeight="1" x14ac:dyDescent="0.25">
      <c r="B89" s="50" t="str">
        <f>ResAno!B40</f>
        <v/>
      </c>
      <c r="C89" s="35" t="str">
        <f>ResAno!C40</f>
        <v/>
      </c>
      <c r="D89" s="35" t="str">
        <f>ResAno!D40</f>
        <v/>
      </c>
      <c r="E89" s="35" t="str">
        <f>ResAno!E40</f>
        <v/>
      </c>
      <c r="F89" s="35" t="str">
        <f>ResAno!F40</f>
        <v/>
      </c>
      <c r="G89" s="35" t="str">
        <f>ResAno!G40</f>
        <v/>
      </c>
      <c r="H89" s="35" t="str">
        <f>ResAno!H40</f>
        <v/>
      </c>
      <c r="I89" s="35" t="str">
        <f>ResAno!I40</f>
        <v/>
      </c>
      <c r="J89" s="35" t="str">
        <f>ResAno!J40</f>
        <v/>
      </c>
      <c r="K89" s="35" t="str">
        <f>ResAno!K40</f>
        <v/>
      </c>
      <c r="L89" s="35" t="str">
        <f>ResAno!L40</f>
        <v/>
      </c>
      <c r="M89" s="35" t="str">
        <f>ResAno!M40</f>
        <v/>
      </c>
      <c r="N89" s="35" t="str">
        <f>ResAno!N40</f>
        <v/>
      </c>
      <c r="O89" s="36" t="str">
        <f>ResAno!O40</f>
        <v/>
      </c>
    </row>
    <row r="90" spans="2:15" ht="24.95" customHeight="1" x14ac:dyDescent="0.25">
      <c r="B90" s="50" t="str">
        <f>ResAno!B41</f>
        <v/>
      </c>
      <c r="C90" s="35" t="str">
        <f>ResAno!C41</f>
        <v/>
      </c>
      <c r="D90" s="35" t="str">
        <f>ResAno!D41</f>
        <v/>
      </c>
      <c r="E90" s="35" t="str">
        <f>ResAno!E41</f>
        <v/>
      </c>
      <c r="F90" s="35" t="str">
        <f>ResAno!F41</f>
        <v/>
      </c>
      <c r="G90" s="35" t="str">
        <f>ResAno!G41</f>
        <v/>
      </c>
      <c r="H90" s="35" t="str">
        <f>ResAno!H41</f>
        <v/>
      </c>
      <c r="I90" s="35" t="str">
        <f>ResAno!I41</f>
        <v/>
      </c>
      <c r="J90" s="35" t="str">
        <f>ResAno!J41</f>
        <v/>
      </c>
      <c r="K90" s="35" t="str">
        <f>ResAno!K41</f>
        <v/>
      </c>
      <c r="L90" s="35" t="str">
        <f>ResAno!L41</f>
        <v/>
      </c>
      <c r="M90" s="35" t="str">
        <f>ResAno!M41</f>
        <v/>
      </c>
      <c r="N90" s="35" t="str">
        <f>ResAno!N41</f>
        <v/>
      </c>
      <c r="O90" s="36" t="str">
        <f>ResAno!O41</f>
        <v/>
      </c>
    </row>
    <row r="91" spans="2:15" ht="24.95" customHeight="1" x14ac:dyDescent="0.25">
      <c r="B91" s="50" t="str">
        <f>ResAno!B42</f>
        <v/>
      </c>
      <c r="C91" s="35" t="str">
        <f>ResAno!C42</f>
        <v/>
      </c>
      <c r="D91" s="35" t="str">
        <f>ResAno!D42</f>
        <v/>
      </c>
      <c r="E91" s="35" t="str">
        <f>ResAno!E42</f>
        <v/>
      </c>
      <c r="F91" s="35" t="str">
        <f>ResAno!F42</f>
        <v/>
      </c>
      <c r="G91" s="35" t="str">
        <f>ResAno!G42</f>
        <v/>
      </c>
      <c r="H91" s="35" t="str">
        <f>ResAno!H42</f>
        <v/>
      </c>
      <c r="I91" s="35" t="str">
        <f>ResAno!I42</f>
        <v/>
      </c>
      <c r="J91" s="35" t="str">
        <f>ResAno!J42</f>
        <v/>
      </c>
      <c r="K91" s="35" t="str">
        <f>ResAno!K42</f>
        <v/>
      </c>
      <c r="L91" s="35" t="str">
        <f>ResAno!L42</f>
        <v/>
      </c>
      <c r="M91" s="35" t="str">
        <f>ResAno!M42</f>
        <v/>
      </c>
      <c r="N91" s="35" t="str">
        <f>ResAno!N42</f>
        <v/>
      </c>
      <c r="O91" s="36" t="str">
        <f>ResAno!O42</f>
        <v/>
      </c>
    </row>
    <row r="92" spans="2:15" ht="24.95" customHeight="1" x14ac:dyDescent="0.25">
      <c r="B92" s="50" t="str">
        <f>ResAno!B43</f>
        <v/>
      </c>
      <c r="C92" s="35" t="str">
        <f>ResAno!C43</f>
        <v/>
      </c>
      <c r="D92" s="35" t="str">
        <f>ResAno!D43</f>
        <v/>
      </c>
      <c r="E92" s="35" t="str">
        <f>ResAno!E43</f>
        <v/>
      </c>
      <c r="F92" s="35" t="str">
        <f>ResAno!F43</f>
        <v/>
      </c>
      <c r="G92" s="35" t="str">
        <f>ResAno!G43</f>
        <v/>
      </c>
      <c r="H92" s="35" t="str">
        <f>ResAno!H43</f>
        <v/>
      </c>
      <c r="I92" s="35" t="str">
        <f>ResAno!I43</f>
        <v/>
      </c>
      <c r="J92" s="35" t="str">
        <f>ResAno!J43</f>
        <v/>
      </c>
      <c r="K92" s="35" t="str">
        <f>ResAno!K43</f>
        <v/>
      </c>
      <c r="L92" s="35" t="str">
        <f>ResAno!L43</f>
        <v/>
      </c>
      <c r="M92" s="35" t="str">
        <f>ResAno!M43</f>
        <v/>
      </c>
      <c r="N92" s="35" t="str">
        <f>ResAno!N43</f>
        <v/>
      </c>
      <c r="O92" s="36" t="str">
        <f>ResAno!O43</f>
        <v/>
      </c>
    </row>
    <row r="124" spans="2:15" ht="18.75" x14ac:dyDescent="0.3">
      <c r="B124" s="44" t="str">
        <f>ResAno!B45</f>
        <v>Os 15 funcionário com mais horas de saída antecipada em 2023</v>
      </c>
    </row>
    <row r="125" spans="2:15" ht="24.95" customHeight="1" x14ac:dyDescent="0.25">
      <c r="B125" s="48" t="str">
        <f>ResAno!B46</f>
        <v>Funcionários</v>
      </c>
      <c r="C125" s="49" t="str">
        <f>ResAno!C46</f>
        <v>Janeiro</v>
      </c>
      <c r="D125" s="49" t="str">
        <f>ResAno!D46</f>
        <v>Fevereiro</v>
      </c>
      <c r="E125" s="49" t="str">
        <f>ResAno!E46</f>
        <v>Março</v>
      </c>
      <c r="F125" s="49" t="str">
        <f>ResAno!F46</f>
        <v>Abril</v>
      </c>
      <c r="G125" s="49" t="str">
        <f>ResAno!G46</f>
        <v>Maio</v>
      </c>
      <c r="H125" s="49" t="str">
        <f>ResAno!H46</f>
        <v>Junho</v>
      </c>
      <c r="I125" s="49" t="str">
        <f>ResAno!I46</f>
        <v>Julho</v>
      </c>
      <c r="J125" s="49" t="str">
        <f>ResAno!J46</f>
        <v>Agosto</v>
      </c>
      <c r="K125" s="49" t="str">
        <f>ResAno!K46</f>
        <v>Setembro</v>
      </c>
      <c r="L125" s="49" t="str">
        <f>ResAno!L46</f>
        <v>Outubro</v>
      </c>
      <c r="M125" s="49" t="str">
        <f>ResAno!M46</f>
        <v>Novembro</v>
      </c>
      <c r="N125" s="49" t="str">
        <f>ResAno!N46</f>
        <v>Dezembro</v>
      </c>
      <c r="O125" s="49" t="str">
        <f>ResAno!O46</f>
        <v>TOTAL</v>
      </c>
    </row>
    <row r="126" spans="2:15" ht="24.95" customHeight="1" x14ac:dyDescent="0.25">
      <c r="B126" s="50" t="str">
        <f>ResAno!B47</f>
        <v>Bertrano de Tal</v>
      </c>
      <c r="C126" s="35">
        <f>ResAno!C47</f>
        <v>0</v>
      </c>
      <c r="D126" s="35">
        <f>ResAno!D47</f>
        <v>0</v>
      </c>
      <c r="E126" s="35">
        <f>ResAno!E47</f>
        <v>0</v>
      </c>
      <c r="F126" s="35">
        <f>ResAno!F47</f>
        <v>0</v>
      </c>
      <c r="G126" s="35">
        <f>ResAno!G47</f>
        <v>1</v>
      </c>
      <c r="H126" s="35">
        <f>ResAno!H47</f>
        <v>0</v>
      </c>
      <c r="I126" s="35">
        <f>ResAno!I47</f>
        <v>0</v>
      </c>
      <c r="J126" s="35">
        <f>ResAno!J47</f>
        <v>0</v>
      </c>
      <c r="K126" s="35">
        <f>ResAno!K47</f>
        <v>0</v>
      </c>
      <c r="L126" s="35">
        <f>ResAno!L47</f>
        <v>0</v>
      </c>
      <c r="M126" s="35">
        <f>ResAno!M47</f>
        <v>0</v>
      </c>
      <c r="N126" s="35">
        <f>ResAno!N47</f>
        <v>0</v>
      </c>
      <c r="O126" s="36">
        <f>ResAno!O47</f>
        <v>1</v>
      </c>
    </row>
    <row r="127" spans="2:15" ht="24.95" customHeight="1" x14ac:dyDescent="0.25">
      <c r="B127" s="50" t="str">
        <f>ResAno!B48</f>
        <v/>
      </c>
      <c r="C127" s="35" t="str">
        <f>ResAno!C48</f>
        <v/>
      </c>
      <c r="D127" s="35" t="str">
        <f>ResAno!D48</f>
        <v/>
      </c>
      <c r="E127" s="35" t="str">
        <f>ResAno!E48</f>
        <v/>
      </c>
      <c r="F127" s="35" t="str">
        <f>ResAno!F48</f>
        <v/>
      </c>
      <c r="G127" s="35" t="str">
        <f>ResAno!G48</f>
        <v/>
      </c>
      <c r="H127" s="35" t="str">
        <f>ResAno!H48</f>
        <v/>
      </c>
      <c r="I127" s="35" t="str">
        <f>ResAno!I48</f>
        <v/>
      </c>
      <c r="J127" s="35" t="str">
        <f>ResAno!J48</f>
        <v/>
      </c>
      <c r="K127" s="35" t="str">
        <f>ResAno!K48</f>
        <v/>
      </c>
      <c r="L127" s="35" t="str">
        <f>ResAno!L48</f>
        <v/>
      </c>
      <c r="M127" s="35" t="str">
        <f>ResAno!M48</f>
        <v/>
      </c>
      <c r="N127" s="35" t="str">
        <f>ResAno!N48</f>
        <v/>
      </c>
      <c r="O127" s="36" t="str">
        <f>ResAno!O48</f>
        <v/>
      </c>
    </row>
    <row r="128" spans="2:15" ht="24.95" customHeight="1" x14ac:dyDescent="0.25">
      <c r="B128" s="50" t="str">
        <f>ResAno!B49</f>
        <v/>
      </c>
      <c r="C128" s="35" t="str">
        <f>ResAno!C49</f>
        <v/>
      </c>
      <c r="D128" s="35" t="str">
        <f>ResAno!D49</f>
        <v/>
      </c>
      <c r="E128" s="35" t="str">
        <f>ResAno!E49</f>
        <v/>
      </c>
      <c r="F128" s="35" t="str">
        <f>ResAno!F49</f>
        <v/>
      </c>
      <c r="G128" s="35" t="str">
        <f>ResAno!G49</f>
        <v/>
      </c>
      <c r="H128" s="35" t="str">
        <f>ResAno!H49</f>
        <v/>
      </c>
      <c r="I128" s="35" t="str">
        <f>ResAno!I49</f>
        <v/>
      </c>
      <c r="J128" s="35" t="str">
        <f>ResAno!J49</f>
        <v/>
      </c>
      <c r="K128" s="35" t="str">
        <f>ResAno!K49</f>
        <v/>
      </c>
      <c r="L128" s="35" t="str">
        <f>ResAno!L49</f>
        <v/>
      </c>
      <c r="M128" s="35" t="str">
        <f>ResAno!M49</f>
        <v/>
      </c>
      <c r="N128" s="35" t="str">
        <f>ResAno!N49</f>
        <v/>
      </c>
      <c r="O128" s="36" t="str">
        <f>ResAno!O49</f>
        <v/>
      </c>
    </row>
    <row r="129" spans="2:15" ht="24.95" customHeight="1" x14ac:dyDescent="0.25">
      <c r="B129" s="50" t="str">
        <f>ResAno!B50</f>
        <v/>
      </c>
      <c r="C129" s="35" t="str">
        <f>ResAno!C50</f>
        <v/>
      </c>
      <c r="D129" s="35" t="str">
        <f>ResAno!D50</f>
        <v/>
      </c>
      <c r="E129" s="35" t="str">
        <f>ResAno!E50</f>
        <v/>
      </c>
      <c r="F129" s="35" t="str">
        <f>ResAno!F50</f>
        <v/>
      </c>
      <c r="G129" s="35" t="str">
        <f>ResAno!G50</f>
        <v/>
      </c>
      <c r="H129" s="35" t="str">
        <f>ResAno!H50</f>
        <v/>
      </c>
      <c r="I129" s="35" t="str">
        <f>ResAno!I50</f>
        <v/>
      </c>
      <c r="J129" s="35" t="str">
        <f>ResAno!J50</f>
        <v/>
      </c>
      <c r="K129" s="35" t="str">
        <f>ResAno!K50</f>
        <v/>
      </c>
      <c r="L129" s="35" t="str">
        <f>ResAno!L50</f>
        <v/>
      </c>
      <c r="M129" s="35" t="str">
        <f>ResAno!M50</f>
        <v/>
      </c>
      <c r="N129" s="35" t="str">
        <f>ResAno!N50</f>
        <v/>
      </c>
      <c r="O129" s="36" t="str">
        <f>ResAno!O50</f>
        <v/>
      </c>
    </row>
    <row r="130" spans="2:15" ht="24.95" customHeight="1" x14ac:dyDescent="0.25">
      <c r="B130" s="50" t="str">
        <f>ResAno!B51</f>
        <v/>
      </c>
      <c r="C130" s="35" t="str">
        <f>ResAno!C51</f>
        <v/>
      </c>
      <c r="D130" s="35" t="str">
        <f>ResAno!D51</f>
        <v/>
      </c>
      <c r="E130" s="35" t="str">
        <f>ResAno!E51</f>
        <v/>
      </c>
      <c r="F130" s="35" t="str">
        <f>ResAno!F51</f>
        <v/>
      </c>
      <c r="G130" s="35" t="str">
        <f>ResAno!G51</f>
        <v/>
      </c>
      <c r="H130" s="35" t="str">
        <f>ResAno!H51</f>
        <v/>
      </c>
      <c r="I130" s="35" t="str">
        <f>ResAno!I51</f>
        <v/>
      </c>
      <c r="J130" s="35" t="str">
        <f>ResAno!J51</f>
        <v/>
      </c>
      <c r="K130" s="35" t="str">
        <f>ResAno!K51</f>
        <v/>
      </c>
      <c r="L130" s="35" t="str">
        <f>ResAno!L51</f>
        <v/>
      </c>
      <c r="M130" s="35" t="str">
        <f>ResAno!M51</f>
        <v/>
      </c>
      <c r="N130" s="35" t="str">
        <f>ResAno!N51</f>
        <v/>
      </c>
      <c r="O130" s="36" t="str">
        <f>ResAno!O51</f>
        <v/>
      </c>
    </row>
    <row r="131" spans="2:15" ht="24.95" customHeight="1" x14ac:dyDescent="0.25">
      <c r="B131" s="50" t="str">
        <f>ResAno!B52</f>
        <v/>
      </c>
      <c r="C131" s="35" t="str">
        <f>ResAno!C52</f>
        <v/>
      </c>
      <c r="D131" s="35" t="str">
        <f>ResAno!D52</f>
        <v/>
      </c>
      <c r="E131" s="35" t="str">
        <f>ResAno!E52</f>
        <v/>
      </c>
      <c r="F131" s="35" t="str">
        <f>ResAno!F52</f>
        <v/>
      </c>
      <c r="G131" s="35" t="str">
        <f>ResAno!G52</f>
        <v/>
      </c>
      <c r="H131" s="35" t="str">
        <f>ResAno!H52</f>
        <v/>
      </c>
      <c r="I131" s="35" t="str">
        <f>ResAno!I52</f>
        <v/>
      </c>
      <c r="J131" s="35" t="str">
        <f>ResAno!J52</f>
        <v/>
      </c>
      <c r="K131" s="35" t="str">
        <f>ResAno!K52</f>
        <v/>
      </c>
      <c r="L131" s="35" t="str">
        <f>ResAno!L52</f>
        <v/>
      </c>
      <c r="M131" s="35" t="str">
        <f>ResAno!M52</f>
        <v/>
      </c>
      <c r="N131" s="35" t="str">
        <f>ResAno!N52</f>
        <v/>
      </c>
      <c r="O131" s="36" t="str">
        <f>ResAno!O52</f>
        <v/>
      </c>
    </row>
    <row r="132" spans="2:15" ht="24.95" customHeight="1" x14ac:dyDescent="0.25">
      <c r="B132" s="50" t="str">
        <f>ResAno!B53</f>
        <v/>
      </c>
      <c r="C132" s="35" t="str">
        <f>ResAno!C53</f>
        <v/>
      </c>
      <c r="D132" s="35" t="str">
        <f>ResAno!D53</f>
        <v/>
      </c>
      <c r="E132" s="35" t="str">
        <f>ResAno!E53</f>
        <v/>
      </c>
      <c r="F132" s="35" t="str">
        <f>ResAno!F53</f>
        <v/>
      </c>
      <c r="G132" s="35" t="str">
        <f>ResAno!G53</f>
        <v/>
      </c>
      <c r="H132" s="35" t="str">
        <f>ResAno!H53</f>
        <v/>
      </c>
      <c r="I132" s="35" t="str">
        <f>ResAno!I53</f>
        <v/>
      </c>
      <c r="J132" s="35" t="str">
        <f>ResAno!J53</f>
        <v/>
      </c>
      <c r="K132" s="35" t="str">
        <f>ResAno!K53</f>
        <v/>
      </c>
      <c r="L132" s="35" t="str">
        <f>ResAno!L53</f>
        <v/>
      </c>
      <c r="M132" s="35" t="str">
        <f>ResAno!M53</f>
        <v/>
      </c>
      <c r="N132" s="35" t="str">
        <f>ResAno!N53</f>
        <v/>
      </c>
      <c r="O132" s="36" t="str">
        <f>ResAno!O53</f>
        <v/>
      </c>
    </row>
    <row r="133" spans="2:15" ht="24.95" customHeight="1" x14ac:dyDescent="0.25">
      <c r="B133" s="50" t="str">
        <f>ResAno!B54</f>
        <v/>
      </c>
      <c r="C133" s="35" t="str">
        <f>ResAno!C54</f>
        <v/>
      </c>
      <c r="D133" s="35" t="str">
        <f>ResAno!D54</f>
        <v/>
      </c>
      <c r="E133" s="35" t="str">
        <f>ResAno!E54</f>
        <v/>
      </c>
      <c r="F133" s="35" t="str">
        <f>ResAno!F54</f>
        <v/>
      </c>
      <c r="G133" s="35" t="str">
        <f>ResAno!G54</f>
        <v/>
      </c>
      <c r="H133" s="35" t="str">
        <f>ResAno!H54</f>
        <v/>
      </c>
      <c r="I133" s="35" t="str">
        <f>ResAno!I54</f>
        <v/>
      </c>
      <c r="J133" s="35" t="str">
        <f>ResAno!J54</f>
        <v/>
      </c>
      <c r="K133" s="35" t="str">
        <f>ResAno!K54</f>
        <v/>
      </c>
      <c r="L133" s="35" t="str">
        <f>ResAno!L54</f>
        <v/>
      </c>
      <c r="M133" s="35" t="str">
        <f>ResAno!M54</f>
        <v/>
      </c>
      <c r="N133" s="35" t="str">
        <f>ResAno!N54</f>
        <v/>
      </c>
      <c r="O133" s="36" t="str">
        <f>ResAno!O54</f>
        <v/>
      </c>
    </row>
    <row r="134" spans="2:15" ht="24.95" customHeight="1" x14ac:dyDescent="0.25">
      <c r="B134" s="50" t="str">
        <f>ResAno!B55</f>
        <v/>
      </c>
      <c r="C134" s="35" t="str">
        <f>ResAno!C55</f>
        <v/>
      </c>
      <c r="D134" s="35" t="str">
        <f>ResAno!D55</f>
        <v/>
      </c>
      <c r="E134" s="35" t="str">
        <f>ResAno!E55</f>
        <v/>
      </c>
      <c r="F134" s="35" t="str">
        <f>ResAno!F55</f>
        <v/>
      </c>
      <c r="G134" s="35" t="str">
        <f>ResAno!G55</f>
        <v/>
      </c>
      <c r="H134" s="35" t="str">
        <f>ResAno!H55</f>
        <v/>
      </c>
      <c r="I134" s="35" t="str">
        <f>ResAno!I55</f>
        <v/>
      </c>
      <c r="J134" s="35" t="str">
        <f>ResAno!J55</f>
        <v/>
      </c>
      <c r="K134" s="35" t="str">
        <f>ResAno!K55</f>
        <v/>
      </c>
      <c r="L134" s="35" t="str">
        <f>ResAno!L55</f>
        <v/>
      </c>
      <c r="M134" s="35" t="str">
        <f>ResAno!M55</f>
        <v/>
      </c>
      <c r="N134" s="35" t="str">
        <f>ResAno!N55</f>
        <v/>
      </c>
      <c r="O134" s="36" t="str">
        <f>ResAno!O55</f>
        <v/>
      </c>
    </row>
    <row r="135" spans="2:15" ht="24.95" customHeight="1" x14ac:dyDescent="0.25">
      <c r="B135" s="50" t="str">
        <f>ResAno!B56</f>
        <v/>
      </c>
      <c r="C135" s="35" t="str">
        <f>ResAno!C56</f>
        <v/>
      </c>
      <c r="D135" s="35" t="str">
        <f>ResAno!D56</f>
        <v/>
      </c>
      <c r="E135" s="35" t="str">
        <f>ResAno!E56</f>
        <v/>
      </c>
      <c r="F135" s="35" t="str">
        <f>ResAno!F56</f>
        <v/>
      </c>
      <c r="G135" s="35" t="str">
        <f>ResAno!G56</f>
        <v/>
      </c>
      <c r="H135" s="35" t="str">
        <f>ResAno!H56</f>
        <v/>
      </c>
      <c r="I135" s="35" t="str">
        <f>ResAno!I56</f>
        <v/>
      </c>
      <c r="J135" s="35" t="str">
        <f>ResAno!J56</f>
        <v/>
      </c>
      <c r="K135" s="35" t="str">
        <f>ResAno!K56</f>
        <v/>
      </c>
      <c r="L135" s="35" t="str">
        <f>ResAno!L56</f>
        <v/>
      </c>
      <c r="M135" s="35" t="str">
        <f>ResAno!M56</f>
        <v/>
      </c>
      <c r="N135" s="35" t="str">
        <f>ResAno!N56</f>
        <v/>
      </c>
      <c r="O135" s="36" t="str">
        <f>ResAno!O56</f>
        <v/>
      </c>
    </row>
    <row r="136" spans="2:15" ht="24.95" customHeight="1" x14ac:dyDescent="0.25">
      <c r="B136" s="50" t="str">
        <f>ResAno!B57</f>
        <v/>
      </c>
      <c r="C136" s="35" t="str">
        <f>ResAno!C57</f>
        <v/>
      </c>
      <c r="D136" s="35" t="str">
        <f>ResAno!D57</f>
        <v/>
      </c>
      <c r="E136" s="35" t="str">
        <f>ResAno!E57</f>
        <v/>
      </c>
      <c r="F136" s="35" t="str">
        <f>ResAno!F57</f>
        <v/>
      </c>
      <c r="G136" s="35" t="str">
        <f>ResAno!G57</f>
        <v/>
      </c>
      <c r="H136" s="35" t="str">
        <f>ResAno!H57</f>
        <v/>
      </c>
      <c r="I136" s="35" t="str">
        <f>ResAno!I57</f>
        <v/>
      </c>
      <c r="J136" s="35" t="str">
        <f>ResAno!J57</f>
        <v/>
      </c>
      <c r="K136" s="35" t="str">
        <f>ResAno!K57</f>
        <v/>
      </c>
      <c r="L136" s="35" t="str">
        <f>ResAno!L57</f>
        <v/>
      </c>
      <c r="M136" s="35" t="str">
        <f>ResAno!M57</f>
        <v/>
      </c>
      <c r="N136" s="35" t="str">
        <f>ResAno!N57</f>
        <v/>
      </c>
      <c r="O136" s="36" t="str">
        <f>ResAno!O57</f>
        <v/>
      </c>
    </row>
    <row r="137" spans="2:15" ht="24.95" customHeight="1" x14ac:dyDescent="0.25">
      <c r="B137" s="50" t="str">
        <f>ResAno!B58</f>
        <v/>
      </c>
      <c r="C137" s="35" t="str">
        <f>ResAno!C58</f>
        <v/>
      </c>
      <c r="D137" s="35" t="str">
        <f>ResAno!D58</f>
        <v/>
      </c>
      <c r="E137" s="35" t="str">
        <f>ResAno!E58</f>
        <v/>
      </c>
      <c r="F137" s="35" t="str">
        <f>ResAno!F58</f>
        <v/>
      </c>
      <c r="G137" s="35" t="str">
        <f>ResAno!G58</f>
        <v/>
      </c>
      <c r="H137" s="35" t="str">
        <f>ResAno!H58</f>
        <v/>
      </c>
      <c r="I137" s="35" t="str">
        <f>ResAno!I58</f>
        <v/>
      </c>
      <c r="J137" s="35" t="str">
        <f>ResAno!J58</f>
        <v/>
      </c>
      <c r="K137" s="35" t="str">
        <f>ResAno!K58</f>
        <v/>
      </c>
      <c r="L137" s="35" t="str">
        <f>ResAno!L58</f>
        <v/>
      </c>
      <c r="M137" s="35" t="str">
        <f>ResAno!M58</f>
        <v/>
      </c>
      <c r="N137" s="35" t="str">
        <f>ResAno!N58</f>
        <v/>
      </c>
      <c r="O137" s="36" t="str">
        <f>ResAno!O58</f>
        <v/>
      </c>
    </row>
    <row r="138" spans="2:15" ht="24.95" customHeight="1" x14ac:dyDescent="0.25">
      <c r="B138" s="50" t="str">
        <f>ResAno!B59</f>
        <v/>
      </c>
      <c r="C138" s="35" t="str">
        <f>ResAno!C59</f>
        <v/>
      </c>
      <c r="D138" s="35" t="str">
        <f>ResAno!D59</f>
        <v/>
      </c>
      <c r="E138" s="35" t="str">
        <f>ResAno!E59</f>
        <v/>
      </c>
      <c r="F138" s="35" t="str">
        <f>ResAno!F59</f>
        <v/>
      </c>
      <c r="G138" s="35" t="str">
        <f>ResAno!G59</f>
        <v/>
      </c>
      <c r="H138" s="35" t="str">
        <f>ResAno!H59</f>
        <v/>
      </c>
      <c r="I138" s="35" t="str">
        <f>ResAno!I59</f>
        <v/>
      </c>
      <c r="J138" s="35" t="str">
        <f>ResAno!J59</f>
        <v/>
      </c>
      <c r="K138" s="35" t="str">
        <f>ResAno!K59</f>
        <v/>
      </c>
      <c r="L138" s="35" t="str">
        <f>ResAno!L59</f>
        <v/>
      </c>
      <c r="M138" s="35" t="str">
        <f>ResAno!M59</f>
        <v/>
      </c>
      <c r="N138" s="35" t="str">
        <f>ResAno!N59</f>
        <v/>
      </c>
      <c r="O138" s="36" t="str">
        <f>ResAno!O59</f>
        <v/>
      </c>
    </row>
    <row r="139" spans="2:15" ht="24.95" customHeight="1" x14ac:dyDescent="0.25">
      <c r="B139" s="50" t="str">
        <f>ResAno!B60</f>
        <v/>
      </c>
      <c r="C139" s="35" t="str">
        <f>ResAno!C60</f>
        <v/>
      </c>
      <c r="D139" s="35" t="str">
        <f>ResAno!D60</f>
        <v/>
      </c>
      <c r="E139" s="35" t="str">
        <f>ResAno!E60</f>
        <v/>
      </c>
      <c r="F139" s="35" t="str">
        <f>ResAno!F60</f>
        <v/>
      </c>
      <c r="G139" s="35" t="str">
        <f>ResAno!G60</f>
        <v/>
      </c>
      <c r="H139" s="35" t="str">
        <f>ResAno!H60</f>
        <v/>
      </c>
      <c r="I139" s="35" t="str">
        <f>ResAno!I60</f>
        <v/>
      </c>
      <c r="J139" s="35" t="str">
        <f>ResAno!J60</f>
        <v/>
      </c>
      <c r="K139" s="35" t="str">
        <f>ResAno!K60</f>
        <v/>
      </c>
      <c r="L139" s="35" t="str">
        <f>ResAno!L60</f>
        <v/>
      </c>
      <c r="M139" s="35" t="str">
        <f>ResAno!M60</f>
        <v/>
      </c>
      <c r="N139" s="35" t="str">
        <f>ResAno!N60</f>
        <v/>
      </c>
      <c r="O139" s="36" t="str">
        <f>ResAno!O60</f>
        <v/>
      </c>
    </row>
    <row r="140" spans="2:15" ht="24.95" customHeight="1" x14ac:dyDescent="0.25">
      <c r="B140" s="50" t="str">
        <f>ResAno!B61</f>
        <v/>
      </c>
      <c r="C140" s="35" t="str">
        <f>ResAno!C61</f>
        <v/>
      </c>
      <c r="D140" s="35" t="str">
        <f>ResAno!D61</f>
        <v/>
      </c>
      <c r="E140" s="35" t="str">
        <f>ResAno!E61</f>
        <v/>
      </c>
      <c r="F140" s="35" t="str">
        <f>ResAno!F61</f>
        <v/>
      </c>
      <c r="G140" s="35" t="str">
        <f>ResAno!G61</f>
        <v/>
      </c>
      <c r="H140" s="35" t="str">
        <f>ResAno!H61</f>
        <v/>
      </c>
      <c r="I140" s="35" t="str">
        <f>ResAno!I61</f>
        <v/>
      </c>
      <c r="J140" s="35" t="str">
        <f>ResAno!J61</f>
        <v/>
      </c>
      <c r="K140" s="35" t="str">
        <f>ResAno!K61</f>
        <v/>
      </c>
      <c r="L140" s="35" t="str">
        <f>ResAno!L61</f>
        <v/>
      </c>
      <c r="M140" s="35" t="str">
        <f>ResAno!M61</f>
        <v/>
      </c>
      <c r="N140" s="35" t="str">
        <f>ResAno!N61</f>
        <v/>
      </c>
      <c r="O140" s="36" t="str">
        <f>ResAno!O61</f>
        <v/>
      </c>
    </row>
    <row r="172" spans="2:15" ht="18.75" x14ac:dyDescent="0.3">
      <c r="B172" s="44" t="str">
        <f>ResAno!B63</f>
        <v>Os 15 postos de serviço com mais faltas em 2023</v>
      </c>
    </row>
    <row r="173" spans="2:15" ht="24.95" customHeight="1" x14ac:dyDescent="0.25">
      <c r="B173" s="48" t="str">
        <f>ResAno!B64</f>
        <v>Posto de Serviço</v>
      </c>
      <c r="C173" s="49" t="str">
        <f>ResAno!C64</f>
        <v>Janeiro</v>
      </c>
      <c r="D173" s="49" t="str">
        <f>ResAno!D64</f>
        <v>Fevereiro</v>
      </c>
      <c r="E173" s="49" t="str">
        <f>ResAno!E64</f>
        <v>Março</v>
      </c>
      <c r="F173" s="49" t="str">
        <f>ResAno!F64</f>
        <v>Abril</v>
      </c>
      <c r="G173" s="49" t="str">
        <f>ResAno!G64</f>
        <v>Maio</v>
      </c>
      <c r="H173" s="49" t="str">
        <f>ResAno!H64</f>
        <v>Junho</v>
      </c>
      <c r="I173" s="49" t="str">
        <f>ResAno!I64</f>
        <v>Julho</v>
      </c>
      <c r="J173" s="49" t="str">
        <f>ResAno!J64</f>
        <v>Agosto</v>
      </c>
      <c r="K173" s="49" t="str">
        <f>ResAno!K64</f>
        <v>Setembro</v>
      </c>
      <c r="L173" s="49" t="str">
        <f>ResAno!L64</f>
        <v>Outubro</v>
      </c>
      <c r="M173" s="49" t="str">
        <f>ResAno!M64</f>
        <v>Novembro</v>
      </c>
      <c r="N173" s="49" t="str">
        <f>ResAno!N64</f>
        <v>Dezembro</v>
      </c>
      <c r="O173" s="49" t="str">
        <f>ResAno!O64</f>
        <v>TOTAL</v>
      </c>
    </row>
    <row r="174" spans="2:15" ht="24.95" customHeight="1" x14ac:dyDescent="0.25">
      <c r="B174" s="50" t="str">
        <f>ResAno!B65</f>
        <v>Empresa de Teste AS</v>
      </c>
      <c r="C174" s="35">
        <f>ResAno!C65</f>
        <v>0</v>
      </c>
      <c r="D174" s="35">
        <f>ResAno!D65</f>
        <v>0</v>
      </c>
      <c r="E174" s="35">
        <f>ResAno!E65</f>
        <v>0</v>
      </c>
      <c r="F174" s="35">
        <f>ResAno!F65</f>
        <v>0</v>
      </c>
      <c r="G174" s="35">
        <f>ResAno!G65</f>
        <v>1</v>
      </c>
      <c r="H174" s="35">
        <f>ResAno!H65</f>
        <v>0</v>
      </c>
      <c r="I174" s="35">
        <f>ResAno!I65</f>
        <v>0</v>
      </c>
      <c r="J174" s="35">
        <f>ResAno!J65</f>
        <v>0</v>
      </c>
      <c r="K174" s="35">
        <f>ResAno!K65</f>
        <v>0</v>
      </c>
      <c r="L174" s="35">
        <f>ResAno!L65</f>
        <v>0</v>
      </c>
      <c r="M174" s="35">
        <f>ResAno!M65</f>
        <v>0</v>
      </c>
      <c r="N174" s="35">
        <f>ResAno!N65</f>
        <v>0</v>
      </c>
      <c r="O174" s="36">
        <f>ResAno!O65</f>
        <v>1</v>
      </c>
    </row>
    <row r="175" spans="2:15" ht="24.95" customHeight="1" x14ac:dyDescent="0.25">
      <c r="B175" s="50" t="str">
        <f>ResAno!B66</f>
        <v/>
      </c>
      <c r="C175" s="35" t="str">
        <f>ResAno!C66</f>
        <v/>
      </c>
      <c r="D175" s="35" t="str">
        <f>ResAno!D66</f>
        <v/>
      </c>
      <c r="E175" s="35" t="str">
        <f>ResAno!E66</f>
        <v/>
      </c>
      <c r="F175" s="35" t="str">
        <f>ResAno!F66</f>
        <v/>
      </c>
      <c r="G175" s="35" t="str">
        <f>ResAno!G66</f>
        <v/>
      </c>
      <c r="H175" s="35" t="str">
        <f>ResAno!H66</f>
        <v/>
      </c>
      <c r="I175" s="35" t="str">
        <f>ResAno!I66</f>
        <v/>
      </c>
      <c r="J175" s="35" t="str">
        <f>ResAno!J66</f>
        <v/>
      </c>
      <c r="K175" s="35" t="str">
        <f>ResAno!K66</f>
        <v/>
      </c>
      <c r="L175" s="35" t="str">
        <f>ResAno!L66</f>
        <v/>
      </c>
      <c r="M175" s="35" t="str">
        <f>ResAno!M66</f>
        <v/>
      </c>
      <c r="N175" s="35" t="str">
        <f>ResAno!N66</f>
        <v/>
      </c>
      <c r="O175" s="36" t="str">
        <f>ResAno!O66</f>
        <v/>
      </c>
    </row>
    <row r="176" spans="2:15" ht="24.95" customHeight="1" x14ac:dyDescent="0.25">
      <c r="B176" s="50" t="str">
        <f>ResAno!B67</f>
        <v/>
      </c>
      <c r="C176" s="35" t="str">
        <f>ResAno!C67</f>
        <v/>
      </c>
      <c r="D176" s="35" t="str">
        <f>ResAno!D67</f>
        <v/>
      </c>
      <c r="E176" s="35" t="str">
        <f>ResAno!E67</f>
        <v/>
      </c>
      <c r="F176" s="35" t="str">
        <f>ResAno!F67</f>
        <v/>
      </c>
      <c r="G176" s="35" t="str">
        <f>ResAno!G67</f>
        <v/>
      </c>
      <c r="H176" s="35" t="str">
        <f>ResAno!H67</f>
        <v/>
      </c>
      <c r="I176" s="35" t="str">
        <f>ResAno!I67</f>
        <v/>
      </c>
      <c r="J176" s="35" t="str">
        <f>ResAno!J67</f>
        <v/>
      </c>
      <c r="K176" s="35" t="str">
        <f>ResAno!K67</f>
        <v/>
      </c>
      <c r="L176" s="35" t="str">
        <f>ResAno!L67</f>
        <v/>
      </c>
      <c r="M176" s="35" t="str">
        <f>ResAno!M67</f>
        <v/>
      </c>
      <c r="N176" s="35" t="str">
        <f>ResAno!N67</f>
        <v/>
      </c>
      <c r="O176" s="36" t="str">
        <f>ResAno!O67</f>
        <v/>
      </c>
    </row>
    <row r="177" spans="2:15" ht="24.95" customHeight="1" x14ac:dyDescent="0.25">
      <c r="B177" s="50" t="str">
        <f>ResAno!B68</f>
        <v/>
      </c>
      <c r="C177" s="35" t="str">
        <f>ResAno!C68</f>
        <v/>
      </c>
      <c r="D177" s="35" t="str">
        <f>ResAno!D68</f>
        <v/>
      </c>
      <c r="E177" s="35" t="str">
        <f>ResAno!E68</f>
        <v/>
      </c>
      <c r="F177" s="35" t="str">
        <f>ResAno!F68</f>
        <v/>
      </c>
      <c r="G177" s="35" t="str">
        <f>ResAno!G68</f>
        <v/>
      </c>
      <c r="H177" s="35" t="str">
        <f>ResAno!H68</f>
        <v/>
      </c>
      <c r="I177" s="35" t="str">
        <f>ResAno!I68</f>
        <v/>
      </c>
      <c r="J177" s="35" t="str">
        <f>ResAno!J68</f>
        <v/>
      </c>
      <c r="K177" s="35" t="str">
        <f>ResAno!K68</f>
        <v/>
      </c>
      <c r="L177" s="35" t="str">
        <f>ResAno!L68</f>
        <v/>
      </c>
      <c r="M177" s="35" t="str">
        <f>ResAno!M68</f>
        <v/>
      </c>
      <c r="N177" s="35" t="str">
        <f>ResAno!N68</f>
        <v/>
      </c>
      <c r="O177" s="36" t="str">
        <f>ResAno!O68</f>
        <v/>
      </c>
    </row>
    <row r="178" spans="2:15" ht="24.95" customHeight="1" x14ac:dyDescent="0.25">
      <c r="B178" s="50" t="str">
        <f>ResAno!B69</f>
        <v/>
      </c>
      <c r="C178" s="35" t="str">
        <f>ResAno!C69</f>
        <v/>
      </c>
      <c r="D178" s="35" t="str">
        <f>ResAno!D69</f>
        <v/>
      </c>
      <c r="E178" s="35" t="str">
        <f>ResAno!E69</f>
        <v/>
      </c>
      <c r="F178" s="35" t="str">
        <f>ResAno!F69</f>
        <v/>
      </c>
      <c r="G178" s="35" t="str">
        <f>ResAno!G69</f>
        <v/>
      </c>
      <c r="H178" s="35" t="str">
        <f>ResAno!H69</f>
        <v/>
      </c>
      <c r="I178" s="35" t="str">
        <f>ResAno!I69</f>
        <v/>
      </c>
      <c r="J178" s="35" t="str">
        <f>ResAno!J69</f>
        <v/>
      </c>
      <c r="K178" s="35" t="str">
        <f>ResAno!K69</f>
        <v/>
      </c>
      <c r="L178" s="35" t="str">
        <f>ResAno!L69</f>
        <v/>
      </c>
      <c r="M178" s="35" t="str">
        <f>ResAno!M69</f>
        <v/>
      </c>
      <c r="N178" s="35" t="str">
        <f>ResAno!N69</f>
        <v/>
      </c>
      <c r="O178" s="36" t="str">
        <f>ResAno!O69</f>
        <v/>
      </c>
    </row>
    <row r="179" spans="2:15" ht="24.95" customHeight="1" x14ac:dyDescent="0.25">
      <c r="B179" s="50" t="str">
        <f>ResAno!B70</f>
        <v/>
      </c>
      <c r="C179" s="35" t="str">
        <f>ResAno!C70</f>
        <v/>
      </c>
      <c r="D179" s="35" t="str">
        <f>ResAno!D70</f>
        <v/>
      </c>
      <c r="E179" s="35" t="str">
        <f>ResAno!E70</f>
        <v/>
      </c>
      <c r="F179" s="35" t="str">
        <f>ResAno!F70</f>
        <v/>
      </c>
      <c r="G179" s="35" t="str">
        <f>ResAno!G70</f>
        <v/>
      </c>
      <c r="H179" s="35" t="str">
        <f>ResAno!H70</f>
        <v/>
      </c>
      <c r="I179" s="35" t="str">
        <f>ResAno!I70</f>
        <v/>
      </c>
      <c r="J179" s="35" t="str">
        <f>ResAno!J70</f>
        <v/>
      </c>
      <c r="K179" s="35" t="str">
        <f>ResAno!K70</f>
        <v/>
      </c>
      <c r="L179" s="35" t="str">
        <f>ResAno!L70</f>
        <v/>
      </c>
      <c r="M179" s="35" t="str">
        <f>ResAno!M70</f>
        <v/>
      </c>
      <c r="N179" s="35" t="str">
        <f>ResAno!N70</f>
        <v/>
      </c>
      <c r="O179" s="36" t="str">
        <f>ResAno!O70</f>
        <v/>
      </c>
    </row>
    <row r="180" spans="2:15" ht="24.95" customHeight="1" x14ac:dyDescent="0.25">
      <c r="B180" s="50" t="str">
        <f>ResAno!B71</f>
        <v/>
      </c>
      <c r="C180" s="35" t="str">
        <f>ResAno!C71</f>
        <v/>
      </c>
      <c r="D180" s="35" t="str">
        <f>ResAno!D71</f>
        <v/>
      </c>
      <c r="E180" s="35" t="str">
        <f>ResAno!E71</f>
        <v/>
      </c>
      <c r="F180" s="35" t="str">
        <f>ResAno!F71</f>
        <v/>
      </c>
      <c r="G180" s="35" t="str">
        <f>ResAno!G71</f>
        <v/>
      </c>
      <c r="H180" s="35" t="str">
        <f>ResAno!H71</f>
        <v/>
      </c>
      <c r="I180" s="35" t="str">
        <f>ResAno!I71</f>
        <v/>
      </c>
      <c r="J180" s="35" t="str">
        <f>ResAno!J71</f>
        <v/>
      </c>
      <c r="K180" s="35" t="str">
        <f>ResAno!K71</f>
        <v/>
      </c>
      <c r="L180" s="35" t="str">
        <f>ResAno!L71</f>
        <v/>
      </c>
      <c r="M180" s="35" t="str">
        <f>ResAno!M71</f>
        <v/>
      </c>
      <c r="N180" s="35" t="str">
        <f>ResAno!N71</f>
        <v/>
      </c>
      <c r="O180" s="36" t="str">
        <f>ResAno!O71</f>
        <v/>
      </c>
    </row>
    <row r="181" spans="2:15" ht="24.95" customHeight="1" x14ac:dyDescent="0.25">
      <c r="B181" s="50" t="str">
        <f>ResAno!B72</f>
        <v/>
      </c>
      <c r="C181" s="35" t="str">
        <f>ResAno!C72</f>
        <v/>
      </c>
      <c r="D181" s="35" t="str">
        <f>ResAno!D72</f>
        <v/>
      </c>
      <c r="E181" s="35" t="str">
        <f>ResAno!E72</f>
        <v/>
      </c>
      <c r="F181" s="35" t="str">
        <f>ResAno!F72</f>
        <v/>
      </c>
      <c r="G181" s="35" t="str">
        <f>ResAno!G72</f>
        <v/>
      </c>
      <c r="H181" s="35" t="str">
        <f>ResAno!H72</f>
        <v/>
      </c>
      <c r="I181" s="35" t="str">
        <f>ResAno!I72</f>
        <v/>
      </c>
      <c r="J181" s="35" t="str">
        <f>ResAno!J72</f>
        <v/>
      </c>
      <c r="K181" s="35" t="str">
        <f>ResAno!K72</f>
        <v/>
      </c>
      <c r="L181" s="35" t="str">
        <f>ResAno!L72</f>
        <v/>
      </c>
      <c r="M181" s="35" t="str">
        <f>ResAno!M72</f>
        <v/>
      </c>
      <c r="N181" s="35" t="str">
        <f>ResAno!N72</f>
        <v/>
      </c>
      <c r="O181" s="36" t="str">
        <f>ResAno!O72</f>
        <v/>
      </c>
    </row>
    <row r="182" spans="2:15" ht="24.95" customHeight="1" x14ac:dyDescent="0.25">
      <c r="B182" s="50" t="str">
        <f>ResAno!B73</f>
        <v/>
      </c>
      <c r="C182" s="35" t="str">
        <f>ResAno!C73</f>
        <v/>
      </c>
      <c r="D182" s="35" t="str">
        <f>ResAno!D73</f>
        <v/>
      </c>
      <c r="E182" s="35" t="str">
        <f>ResAno!E73</f>
        <v/>
      </c>
      <c r="F182" s="35" t="str">
        <f>ResAno!F73</f>
        <v/>
      </c>
      <c r="G182" s="35" t="str">
        <f>ResAno!G73</f>
        <v/>
      </c>
      <c r="H182" s="35" t="str">
        <f>ResAno!H73</f>
        <v/>
      </c>
      <c r="I182" s="35" t="str">
        <f>ResAno!I73</f>
        <v/>
      </c>
      <c r="J182" s="35" t="str">
        <f>ResAno!J73</f>
        <v/>
      </c>
      <c r="K182" s="35" t="str">
        <f>ResAno!K73</f>
        <v/>
      </c>
      <c r="L182" s="35" t="str">
        <f>ResAno!L73</f>
        <v/>
      </c>
      <c r="M182" s="35" t="str">
        <f>ResAno!M73</f>
        <v/>
      </c>
      <c r="N182" s="35" t="str">
        <f>ResAno!N73</f>
        <v/>
      </c>
      <c r="O182" s="36" t="str">
        <f>ResAno!O73</f>
        <v/>
      </c>
    </row>
    <row r="183" spans="2:15" ht="24.95" customHeight="1" x14ac:dyDescent="0.25">
      <c r="B183" s="50" t="str">
        <f>ResAno!B74</f>
        <v/>
      </c>
      <c r="C183" s="35" t="str">
        <f>ResAno!C74</f>
        <v/>
      </c>
      <c r="D183" s="35" t="str">
        <f>ResAno!D74</f>
        <v/>
      </c>
      <c r="E183" s="35" t="str">
        <f>ResAno!E74</f>
        <v/>
      </c>
      <c r="F183" s="35" t="str">
        <f>ResAno!F74</f>
        <v/>
      </c>
      <c r="G183" s="35" t="str">
        <f>ResAno!G74</f>
        <v/>
      </c>
      <c r="H183" s="35" t="str">
        <f>ResAno!H74</f>
        <v/>
      </c>
      <c r="I183" s="35" t="str">
        <f>ResAno!I74</f>
        <v/>
      </c>
      <c r="J183" s="35" t="str">
        <f>ResAno!J74</f>
        <v/>
      </c>
      <c r="K183" s="35" t="str">
        <f>ResAno!K74</f>
        <v/>
      </c>
      <c r="L183" s="35" t="str">
        <f>ResAno!L74</f>
        <v/>
      </c>
      <c r="M183" s="35" t="str">
        <f>ResAno!M74</f>
        <v/>
      </c>
      <c r="N183" s="35" t="str">
        <f>ResAno!N74</f>
        <v/>
      </c>
      <c r="O183" s="36" t="str">
        <f>ResAno!O74</f>
        <v/>
      </c>
    </row>
    <row r="184" spans="2:15" ht="24.95" customHeight="1" x14ac:dyDescent="0.25">
      <c r="B184" s="50" t="str">
        <f>ResAno!B75</f>
        <v/>
      </c>
      <c r="C184" s="35" t="str">
        <f>ResAno!C75</f>
        <v/>
      </c>
      <c r="D184" s="35" t="str">
        <f>ResAno!D75</f>
        <v/>
      </c>
      <c r="E184" s="35" t="str">
        <f>ResAno!E75</f>
        <v/>
      </c>
      <c r="F184" s="35" t="str">
        <f>ResAno!F75</f>
        <v/>
      </c>
      <c r="G184" s="35" t="str">
        <f>ResAno!G75</f>
        <v/>
      </c>
      <c r="H184" s="35" t="str">
        <f>ResAno!H75</f>
        <v/>
      </c>
      <c r="I184" s="35" t="str">
        <f>ResAno!I75</f>
        <v/>
      </c>
      <c r="J184" s="35" t="str">
        <f>ResAno!J75</f>
        <v/>
      </c>
      <c r="K184" s="35" t="str">
        <f>ResAno!K75</f>
        <v/>
      </c>
      <c r="L184" s="35" t="str">
        <f>ResAno!L75</f>
        <v/>
      </c>
      <c r="M184" s="35" t="str">
        <f>ResAno!M75</f>
        <v/>
      </c>
      <c r="N184" s="35" t="str">
        <f>ResAno!N75</f>
        <v/>
      </c>
      <c r="O184" s="36" t="str">
        <f>ResAno!O75</f>
        <v/>
      </c>
    </row>
    <row r="185" spans="2:15" ht="24.95" customHeight="1" x14ac:dyDescent="0.25">
      <c r="B185" s="50" t="str">
        <f>ResAno!B76</f>
        <v/>
      </c>
      <c r="C185" s="35" t="str">
        <f>ResAno!C76</f>
        <v/>
      </c>
      <c r="D185" s="35" t="str">
        <f>ResAno!D76</f>
        <v/>
      </c>
      <c r="E185" s="35" t="str">
        <f>ResAno!E76</f>
        <v/>
      </c>
      <c r="F185" s="35" t="str">
        <f>ResAno!F76</f>
        <v/>
      </c>
      <c r="G185" s="35" t="str">
        <f>ResAno!G76</f>
        <v/>
      </c>
      <c r="H185" s="35" t="str">
        <f>ResAno!H76</f>
        <v/>
      </c>
      <c r="I185" s="35" t="str">
        <f>ResAno!I76</f>
        <v/>
      </c>
      <c r="J185" s="35" t="str">
        <f>ResAno!J76</f>
        <v/>
      </c>
      <c r="K185" s="35" t="str">
        <f>ResAno!K76</f>
        <v/>
      </c>
      <c r="L185" s="35" t="str">
        <f>ResAno!L76</f>
        <v/>
      </c>
      <c r="M185" s="35" t="str">
        <f>ResAno!M76</f>
        <v/>
      </c>
      <c r="N185" s="35" t="str">
        <f>ResAno!N76</f>
        <v/>
      </c>
      <c r="O185" s="36" t="str">
        <f>ResAno!O76</f>
        <v/>
      </c>
    </row>
    <row r="186" spans="2:15" ht="24.95" customHeight="1" x14ac:dyDescent="0.25">
      <c r="B186" s="50" t="str">
        <f>ResAno!B77</f>
        <v/>
      </c>
      <c r="C186" s="35" t="str">
        <f>ResAno!C77</f>
        <v/>
      </c>
      <c r="D186" s="35" t="str">
        <f>ResAno!D77</f>
        <v/>
      </c>
      <c r="E186" s="35" t="str">
        <f>ResAno!E77</f>
        <v/>
      </c>
      <c r="F186" s="35" t="str">
        <f>ResAno!F77</f>
        <v/>
      </c>
      <c r="G186" s="35" t="str">
        <f>ResAno!G77</f>
        <v/>
      </c>
      <c r="H186" s="35" t="str">
        <f>ResAno!H77</f>
        <v/>
      </c>
      <c r="I186" s="35" t="str">
        <f>ResAno!I77</f>
        <v/>
      </c>
      <c r="J186" s="35" t="str">
        <f>ResAno!J77</f>
        <v/>
      </c>
      <c r="K186" s="35" t="str">
        <f>ResAno!K77</f>
        <v/>
      </c>
      <c r="L186" s="35" t="str">
        <f>ResAno!L77</f>
        <v/>
      </c>
      <c r="M186" s="35" t="str">
        <f>ResAno!M77</f>
        <v/>
      </c>
      <c r="N186" s="35" t="str">
        <f>ResAno!N77</f>
        <v/>
      </c>
      <c r="O186" s="36" t="str">
        <f>ResAno!O77</f>
        <v/>
      </c>
    </row>
    <row r="187" spans="2:15" ht="24.95" customHeight="1" x14ac:dyDescent="0.25">
      <c r="B187" s="50" t="str">
        <f>ResAno!B78</f>
        <v/>
      </c>
      <c r="C187" s="35" t="str">
        <f>ResAno!C78</f>
        <v/>
      </c>
      <c r="D187" s="35" t="str">
        <f>ResAno!D78</f>
        <v/>
      </c>
      <c r="E187" s="35" t="str">
        <f>ResAno!E78</f>
        <v/>
      </c>
      <c r="F187" s="35" t="str">
        <f>ResAno!F78</f>
        <v/>
      </c>
      <c r="G187" s="35" t="str">
        <f>ResAno!G78</f>
        <v/>
      </c>
      <c r="H187" s="35" t="str">
        <f>ResAno!H78</f>
        <v/>
      </c>
      <c r="I187" s="35" t="str">
        <f>ResAno!I78</f>
        <v/>
      </c>
      <c r="J187" s="35" t="str">
        <f>ResAno!J78</f>
        <v/>
      </c>
      <c r="K187" s="35" t="str">
        <f>ResAno!K78</f>
        <v/>
      </c>
      <c r="L187" s="35" t="str">
        <f>ResAno!L78</f>
        <v/>
      </c>
      <c r="M187" s="35" t="str">
        <f>ResAno!M78</f>
        <v/>
      </c>
      <c r="N187" s="35" t="str">
        <f>ResAno!N78</f>
        <v/>
      </c>
      <c r="O187" s="36" t="str">
        <f>ResAno!O78</f>
        <v/>
      </c>
    </row>
    <row r="188" spans="2:15" ht="24.95" customHeight="1" x14ac:dyDescent="0.25">
      <c r="B188" s="50" t="str">
        <f>ResAno!B79</f>
        <v/>
      </c>
      <c r="C188" s="35" t="str">
        <f>ResAno!C79</f>
        <v/>
      </c>
      <c r="D188" s="35" t="str">
        <f>ResAno!D79</f>
        <v/>
      </c>
      <c r="E188" s="35" t="str">
        <f>ResAno!E79</f>
        <v/>
      </c>
      <c r="F188" s="35" t="str">
        <f>ResAno!F79</f>
        <v/>
      </c>
      <c r="G188" s="35" t="str">
        <f>ResAno!G79</f>
        <v/>
      </c>
      <c r="H188" s="35" t="str">
        <f>ResAno!H79</f>
        <v/>
      </c>
      <c r="I188" s="35" t="str">
        <f>ResAno!I79</f>
        <v/>
      </c>
      <c r="J188" s="35" t="str">
        <f>ResAno!J79</f>
        <v/>
      </c>
      <c r="K188" s="35" t="str">
        <f>ResAno!K79</f>
        <v/>
      </c>
      <c r="L188" s="35" t="str">
        <f>ResAno!L79</f>
        <v/>
      </c>
      <c r="M188" s="35" t="str">
        <f>ResAno!M79</f>
        <v/>
      </c>
      <c r="N188" s="35" t="str">
        <f>ResAno!N79</f>
        <v/>
      </c>
      <c r="O188" s="36" t="str">
        <f>ResAno!O79</f>
        <v/>
      </c>
    </row>
    <row r="220" spans="2:15" ht="18.75" x14ac:dyDescent="0.3">
      <c r="B220" s="44" t="str">
        <f>ResAno!B81</f>
        <v>Os 15 postos de serviço com mais horas de atraso em 2023</v>
      </c>
    </row>
    <row r="221" spans="2:15" ht="24.95" customHeight="1" x14ac:dyDescent="0.25">
      <c r="B221" s="48" t="str">
        <f>ResAno!B82</f>
        <v>Posto de Serviço</v>
      </c>
      <c r="C221" s="49" t="str">
        <f>ResAno!C82</f>
        <v>Janeiro</v>
      </c>
      <c r="D221" s="49" t="str">
        <f>ResAno!D82</f>
        <v>Fevereiro</v>
      </c>
      <c r="E221" s="49" t="str">
        <f>ResAno!E82</f>
        <v>Março</v>
      </c>
      <c r="F221" s="49" t="str">
        <f>ResAno!F82</f>
        <v>Abril</v>
      </c>
      <c r="G221" s="49" t="str">
        <f>ResAno!G82</f>
        <v>Maio</v>
      </c>
      <c r="H221" s="49" t="str">
        <f>ResAno!H82</f>
        <v>Junho</v>
      </c>
      <c r="I221" s="49" t="str">
        <f>ResAno!I82</f>
        <v>Julho</v>
      </c>
      <c r="J221" s="49" t="str">
        <f>ResAno!J82</f>
        <v>Agosto</v>
      </c>
      <c r="K221" s="49" t="str">
        <f>ResAno!K82</f>
        <v>Setembro</v>
      </c>
      <c r="L221" s="49" t="str">
        <f>ResAno!L82</f>
        <v>Outubro</v>
      </c>
      <c r="M221" s="49" t="str">
        <f>ResAno!M82</f>
        <v>Novembro</v>
      </c>
      <c r="N221" s="49" t="str">
        <f>ResAno!N82</f>
        <v>Dezembro</v>
      </c>
      <c r="O221" s="49" t="str">
        <f>ResAno!O82</f>
        <v>TOTAL</v>
      </c>
    </row>
    <row r="222" spans="2:15" ht="24.95" customHeight="1" x14ac:dyDescent="0.25">
      <c r="B222" s="50" t="str">
        <f>ResAno!B83</f>
        <v>Empresa de Teste AS</v>
      </c>
      <c r="C222" s="35">
        <f>ResAno!C83</f>
        <v>0</v>
      </c>
      <c r="D222" s="35">
        <f>ResAno!D83</f>
        <v>0</v>
      </c>
      <c r="E222" s="35">
        <f>ResAno!E83</f>
        <v>0</v>
      </c>
      <c r="F222" s="35">
        <f>ResAno!F83</f>
        <v>0</v>
      </c>
      <c r="G222" s="35">
        <f>ResAno!G83</f>
        <v>2.5</v>
      </c>
      <c r="H222" s="35">
        <f>ResAno!H83</f>
        <v>0</v>
      </c>
      <c r="I222" s="35">
        <f>ResAno!I83</f>
        <v>0</v>
      </c>
      <c r="J222" s="35">
        <f>ResAno!J83</f>
        <v>0</v>
      </c>
      <c r="K222" s="35">
        <f>ResAno!K83</f>
        <v>0</v>
      </c>
      <c r="L222" s="35">
        <f>ResAno!L83</f>
        <v>0</v>
      </c>
      <c r="M222" s="35">
        <f>ResAno!M83</f>
        <v>0</v>
      </c>
      <c r="N222" s="35">
        <f>ResAno!N83</f>
        <v>0</v>
      </c>
      <c r="O222" s="36">
        <f>ResAno!O83</f>
        <v>2.5</v>
      </c>
    </row>
    <row r="223" spans="2:15" ht="24.95" customHeight="1" x14ac:dyDescent="0.25">
      <c r="B223" s="50" t="str">
        <f>ResAno!B84</f>
        <v/>
      </c>
      <c r="C223" s="35" t="str">
        <f>ResAno!C84</f>
        <v/>
      </c>
      <c r="D223" s="35" t="str">
        <f>ResAno!D84</f>
        <v/>
      </c>
      <c r="E223" s="35" t="str">
        <f>ResAno!E84</f>
        <v/>
      </c>
      <c r="F223" s="35" t="str">
        <f>ResAno!F84</f>
        <v/>
      </c>
      <c r="G223" s="35" t="str">
        <f>ResAno!G84</f>
        <v/>
      </c>
      <c r="H223" s="35" t="str">
        <f>ResAno!H84</f>
        <v/>
      </c>
      <c r="I223" s="35" t="str">
        <f>ResAno!I84</f>
        <v/>
      </c>
      <c r="J223" s="35" t="str">
        <f>ResAno!J84</f>
        <v/>
      </c>
      <c r="K223" s="35" t="str">
        <f>ResAno!K84</f>
        <v/>
      </c>
      <c r="L223" s="35" t="str">
        <f>ResAno!L84</f>
        <v/>
      </c>
      <c r="M223" s="35" t="str">
        <f>ResAno!M84</f>
        <v/>
      </c>
      <c r="N223" s="35" t="str">
        <f>ResAno!N84</f>
        <v/>
      </c>
      <c r="O223" s="36" t="str">
        <f>ResAno!O84</f>
        <v/>
      </c>
    </row>
    <row r="224" spans="2:15" ht="24.95" customHeight="1" x14ac:dyDescent="0.25">
      <c r="B224" s="50" t="str">
        <f>ResAno!B85</f>
        <v/>
      </c>
      <c r="C224" s="35" t="str">
        <f>ResAno!C85</f>
        <v/>
      </c>
      <c r="D224" s="35" t="str">
        <f>ResAno!D85</f>
        <v/>
      </c>
      <c r="E224" s="35" t="str">
        <f>ResAno!E85</f>
        <v/>
      </c>
      <c r="F224" s="35" t="str">
        <f>ResAno!F85</f>
        <v/>
      </c>
      <c r="G224" s="35" t="str">
        <f>ResAno!G85</f>
        <v/>
      </c>
      <c r="H224" s="35" t="str">
        <f>ResAno!H85</f>
        <v/>
      </c>
      <c r="I224" s="35" t="str">
        <f>ResAno!I85</f>
        <v/>
      </c>
      <c r="J224" s="35" t="str">
        <f>ResAno!J85</f>
        <v/>
      </c>
      <c r="K224" s="35" t="str">
        <f>ResAno!K85</f>
        <v/>
      </c>
      <c r="L224" s="35" t="str">
        <f>ResAno!L85</f>
        <v/>
      </c>
      <c r="M224" s="35" t="str">
        <f>ResAno!M85</f>
        <v/>
      </c>
      <c r="N224" s="35" t="str">
        <f>ResAno!N85</f>
        <v/>
      </c>
      <c r="O224" s="36" t="str">
        <f>ResAno!O85</f>
        <v/>
      </c>
    </row>
    <row r="225" spans="2:15" ht="24.95" customHeight="1" x14ac:dyDescent="0.25">
      <c r="B225" s="50" t="str">
        <f>ResAno!B86</f>
        <v/>
      </c>
      <c r="C225" s="35" t="str">
        <f>ResAno!C86</f>
        <v/>
      </c>
      <c r="D225" s="35" t="str">
        <f>ResAno!D86</f>
        <v/>
      </c>
      <c r="E225" s="35" t="str">
        <f>ResAno!E86</f>
        <v/>
      </c>
      <c r="F225" s="35" t="str">
        <f>ResAno!F86</f>
        <v/>
      </c>
      <c r="G225" s="35" t="str">
        <f>ResAno!G86</f>
        <v/>
      </c>
      <c r="H225" s="35" t="str">
        <f>ResAno!H86</f>
        <v/>
      </c>
      <c r="I225" s="35" t="str">
        <f>ResAno!I86</f>
        <v/>
      </c>
      <c r="J225" s="35" t="str">
        <f>ResAno!J86</f>
        <v/>
      </c>
      <c r="K225" s="35" t="str">
        <f>ResAno!K86</f>
        <v/>
      </c>
      <c r="L225" s="35" t="str">
        <f>ResAno!L86</f>
        <v/>
      </c>
      <c r="M225" s="35" t="str">
        <f>ResAno!M86</f>
        <v/>
      </c>
      <c r="N225" s="35" t="str">
        <f>ResAno!N86</f>
        <v/>
      </c>
      <c r="O225" s="36" t="str">
        <f>ResAno!O86</f>
        <v/>
      </c>
    </row>
    <row r="226" spans="2:15" ht="24.95" customHeight="1" x14ac:dyDescent="0.25">
      <c r="B226" s="50" t="str">
        <f>ResAno!B87</f>
        <v/>
      </c>
      <c r="C226" s="35" t="str">
        <f>ResAno!C87</f>
        <v/>
      </c>
      <c r="D226" s="35" t="str">
        <f>ResAno!D87</f>
        <v/>
      </c>
      <c r="E226" s="35" t="str">
        <f>ResAno!E87</f>
        <v/>
      </c>
      <c r="F226" s="35" t="str">
        <f>ResAno!F87</f>
        <v/>
      </c>
      <c r="G226" s="35" t="str">
        <f>ResAno!G87</f>
        <v/>
      </c>
      <c r="H226" s="35" t="str">
        <f>ResAno!H87</f>
        <v/>
      </c>
      <c r="I226" s="35" t="str">
        <f>ResAno!I87</f>
        <v/>
      </c>
      <c r="J226" s="35" t="str">
        <f>ResAno!J87</f>
        <v/>
      </c>
      <c r="K226" s="35" t="str">
        <f>ResAno!K87</f>
        <v/>
      </c>
      <c r="L226" s="35" t="str">
        <f>ResAno!L87</f>
        <v/>
      </c>
      <c r="M226" s="35" t="str">
        <f>ResAno!M87</f>
        <v/>
      </c>
      <c r="N226" s="35" t="str">
        <f>ResAno!N87</f>
        <v/>
      </c>
      <c r="O226" s="36" t="str">
        <f>ResAno!O87</f>
        <v/>
      </c>
    </row>
    <row r="227" spans="2:15" ht="24.95" customHeight="1" x14ac:dyDescent="0.25">
      <c r="B227" s="50" t="str">
        <f>ResAno!B88</f>
        <v/>
      </c>
      <c r="C227" s="35" t="str">
        <f>ResAno!C88</f>
        <v/>
      </c>
      <c r="D227" s="35" t="str">
        <f>ResAno!D88</f>
        <v/>
      </c>
      <c r="E227" s="35" t="str">
        <f>ResAno!E88</f>
        <v/>
      </c>
      <c r="F227" s="35" t="str">
        <f>ResAno!F88</f>
        <v/>
      </c>
      <c r="G227" s="35" t="str">
        <f>ResAno!G88</f>
        <v/>
      </c>
      <c r="H227" s="35" t="str">
        <f>ResAno!H88</f>
        <v/>
      </c>
      <c r="I227" s="35" t="str">
        <f>ResAno!I88</f>
        <v/>
      </c>
      <c r="J227" s="35" t="str">
        <f>ResAno!J88</f>
        <v/>
      </c>
      <c r="K227" s="35" t="str">
        <f>ResAno!K88</f>
        <v/>
      </c>
      <c r="L227" s="35" t="str">
        <f>ResAno!L88</f>
        <v/>
      </c>
      <c r="M227" s="35" t="str">
        <f>ResAno!M88</f>
        <v/>
      </c>
      <c r="N227" s="35" t="str">
        <f>ResAno!N88</f>
        <v/>
      </c>
      <c r="O227" s="36" t="str">
        <f>ResAno!O88</f>
        <v/>
      </c>
    </row>
    <row r="228" spans="2:15" ht="24.95" customHeight="1" x14ac:dyDescent="0.25">
      <c r="B228" s="50" t="str">
        <f>ResAno!B89</f>
        <v/>
      </c>
      <c r="C228" s="35" t="str">
        <f>ResAno!C89</f>
        <v/>
      </c>
      <c r="D228" s="35" t="str">
        <f>ResAno!D89</f>
        <v/>
      </c>
      <c r="E228" s="35" t="str">
        <f>ResAno!E89</f>
        <v/>
      </c>
      <c r="F228" s="35" t="str">
        <f>ResAno!F89</f>
        <v/>
      </c>
      <c r="G228" s="35" t="str">
        <f>ResAno!G89</f>
        <v/>
      </c>
      <c r="H228" s="35" t="str">
        <f>ResAno!H89</f>
        <v/>
      </c>
      <c r="I228" s="35" t="str">
        <f>ResAno!I89</f>
        <v/>
      </c>
      <c r="J228" s="35" t="str">
        <f>ResAno!J89</f>
        <v/>
      </c>
      <c r="K228" s="35" t="str">
        <f>ResAno!K89</f>
        <v/>
      </c>
      <c r="L228" s="35" t="str">
        <f>ResAno!L89</f>
        <v/>
      </c>
      <c r="M228" s="35" t="str">
        <f>ResAno!M89</f>
        <v/>
      </c>
      <c r="N228" s="35" t="str">
        <f>ResAno!N89</f>
        <v/>
      </c>
      <c r="O228" s="36" t="str">
        <f>ResAno!O89</f>
        <v/>
      </c>
    </row>
    <row r="229" spans="2:15" ht="24.95" customHeight="1" x14ac:dyDescent="0.25">
      <c r="B229" s="50" t="str">
        <f>ResAno!B90</f>
        <v/>
      </c>
      <c r="C229" s="35" t="str">
        <f>ResAno!C90</f>
        <v/>
      </c>
      <c r="D229" s="35" t="str">
        <f>ResAno!D90</f>
        <v/>
      </c>
      <c r="E229" s="35" t="str">
        <f>ResAno!E90</f>
        <v/>
      </c>
      <c r="F229" s="35" t="str">
        <f>ResAno!F90</f>
        <v/>
      </c>
      <c r="G229" s="35" t="str">
        <f>ResAno!G90</f>
        <v/>
      </c>
      <c r="H229" s="35" t="str">
        <f>ResAno!H90</f>
        <v/>
      </c>
      <c r="I229" s="35" t="str">
        <f>ResAno!I90</f>
        <v/>
      </c>
      <c r="J229" s="35" t="str">
        <f>ResAno!J90</f>
        <v/>
      </c>
      <c r="K229" s="35" t="str">
        <f>ResAno!K90</f>
        <v/>
      </c>
      <c r="L229" s="35" t="str">
        <f>ResAno!L90</f>
        <v/>
      </c>
      <c r="M229" s="35" t="str">
        <f>ResAno!M90</f>
        <v/>
      </c>
      <c r="N229" s="35" t="str">
        <f>ResAno!N90</f>
        <v/>
      </c>
      <c r="O229" s="36" t="str">
        <f>ResAno!O90</f>
        <v/>
      </c>
    </row>
    <row r="230" spans="2:15" ht="24.95" customHeight="1" x14ac:dyDescent="0.25">
      <c r="B230" s="50" t="str">
        <f>ResAno!B91</f>
        <v/>
      </c>
      <c r="C230" s="35" t="str">
        <f>ResAno!C91</f>
        <v/>
      </c>
      <c r="D230" s="35" t="str">
        <f>ResAno!D91</f>
        <v/>
      </c>
      <c r="E230" s="35" t="str">
        <f>ResAno!E91</f>
        <v/>
      </c>
      <c r="F230" s="35" t="str">
        <f>ResAno!F91</f>
        <v/>
      </c>
      <c r="G230" s="35" t="str">
        <f>ResAno!G91</f>
        <v/>
      </c>
      <c r="H230" s="35" t="str">
        <f>ResAno!H91</f>
        <v/>
      </c>
      <c r="I230" s="35" t="str">
        <f>ResAno!I91</f>
        <v/>
      </c>
      <c r="J230" s="35" t="str">
        <f>ResAno!J91</f>
        <v/>
      </c>
      <c r="K230" s="35" t="str">
        <f>ResAno!K91</f>
        <v/>
      </c>
      <c r="L230" s="35" t="str">
        <f>ResAno!L91</f>
        <v/>
      </c>
      <c r="M230" s="35" t="str">
        <f>ResAno!M91</f>
        <v/>
      </c>
      <c r="N230" s="35" t="str">
        <f>ResAno!N91</f>
        <v/>
      </c>
      <c r="O230" s="36" t="str">
        <f>ResAno!O91</f>
        <v/>
      </c>
    </row>
    <row r="231" spans="2:15" ht="24.95" customHeight="1" x14ac:dyDescent="0.25">
      <c r="B231" s="50" t="str">
        <f>ResAno!B92</f>
        <v/>
      </c>
      <c r="C231" s="35" t="str">
        <f>ResAno!C92</f>
        <v/>
      </c>
      <c r="D231" s="35" t="str">
        <f>ResAno!D92</f>
        <v/>
      </c>
      <c r="E231" s="35" t="str">
        <f>ResAno!E92</f>
        <v/>
      </c>
      <c r="F231" s="35" t="str">
        <f>ResAno!F92</f>
        <v/>
      </c>
      <c r="G231" s="35" t="str">
        <f>ResAno!G92</f>
        <v/>
      </c>
      <c r="H231" s="35" t="str">
        <f>ResAno!H92</f>
        <v/>
      </c>
      <c r="I231" s="35" t="str">
        <f>ResAno!I92</f>
        <v/>
      </c>
      <c r="J231" s="35" t="str">
        <f>ResAno!J92</f>
        <v/>
      </c>
      <c r="K231" s="35" t="str">
        <f>ResAno!K92</f>
        <v/>
      </c>
      <c r="L231" s="35" t="str">
        <f>ResAno!L92</f>
        <v/>
      </c>
      <c r="M231" s="35" t="str">
        <f>ResAno!M92</f>
        <v/>
      </c>
      <c r="N231" s="35" t="str">
        <f>ResAno!N92</f>
        <v/>
      </c>
      <c r="O231" s="36" t="str">
        <f>ResAno!O92</f>
        <v/>
      </c>
    </row>
    <row r="232" spans="2:15" ht="24.95" customHeight="1" x14ac:dyDescent="0.25">
      <c r="B232" s="50" t="str">
        <f>ResAno!B93</f>
        <v/>
      </c>
      <c r="C232" s="35" t="str">
        <f>ResAno!C93</f>
        <v/>
      </c>
      <c r="D232" s="35" t="str">
        <f>ResAno!D93</f>
        <v/>
      </c>
      <c r="E232" s="35" t="str">
        <f>ResAno!E93</f>
        <v/>
      </c>
      <c r="F232" s="35" t="str">
        <f>ResAno!F93</f>
        <v/>
      </c>
      <c r="G232" s="35" t="str">
        <f>ResAno!G93</f>
        <v/>
      </c>
      <c r="H232" s="35" t="str">
        <f>ResAno!H93</f>
        <v/>
      </c>
      <c r="I232" s="35" t="str">
        <f>ResAno!I93</f>
        <v/>
      </c>
      <c r="J232" s="35" t="str">
        <f>ResAno!J93</f>
        <v/>
      </c>
      <c r="K232" s="35" t="str">
        <f>ResAno!K93</f>
        <v/>
      </c>
      <c r="L232" s="35" t="str">
        <f>ResAno!L93</f>
        <v/>
      </c>
      <c r="M232" s="35" t="str">
        <f>ResAno!M93</f>
        <v/>
      </c>
      <c r="N232" s="35" t="str">
        <f>ResAno!N93</f>
        <v/>
      </c>
      <c r="O232" s="36" t="str">
        <f>ResAno!O93</f>
        <v/>
      </c>
    </row>
    <row r="233" spans="2:15" ht="24.95" customHeight="1" x14ac:dyDescent="0.25">
      <c r="B233" s="50" t="str">
        <f>ResAno!B94</f>
        <v/>
      </c>
      <c r="C233" s="35" t="str">
        <f>ResAno!C94</f>
        <v/>
      </c>
      <c r="D233" s="35" t="str">
        <f>ResAno!D94</f>
        <v/>
      </c>
      <c r="E233" s="35" t="str">
        <f>ResAno!E94</f>
        <v/>
      </c>
      <c r="F233" s="35" t="str">
        <f>ResAno!F94</f>
        <v/>
      </c>
      <c r="G233" s="35" t="str">
        <f>ResAno!G94</f>
        <v/>
      </c>
      <c r="H233" s="35" t="str">
        <f>ResAno!H94</f>
        <v/>
      </c>
      <c r="I233" s="35" t="str">
        <f>ResAno!I94</f>
        <v/>
      </c>
      <c r="J233" s="35" t="str">
        <f>ResAno!J94</f>
        <v/>
      </c>
      <c r="K233" s="35" t="str">
        <f>ResAno!K94</f>
        <v/>
      </c>
      <c r="L233" s="35" t="str">
        <f>ResAno!L94</f>
        <v/>
      </c>
      <c r="M233" s="35" t="str">
        <f>ResAno!M94</f>
        <v/>
      </c>
      <c r="N233" s="35" t="str">
        <f>ResAno!N94</f>
        <v/>
      </c>
      <c r="O233" s="36" t="str">
        <f>ResAno!O94</f>
        <v/>
      </c>
    </row>
    <row r="234" spans="2:15" ht="24.95" customHeight="1" x14ac:dyDescent="0.25">
      <c r="B234" s="50" t="str">
        <f>ResAno!B95</f>
        <v/>
      </c>
      <c r="C234" s="35" t="str">
        <f>ResAno!C95</f>
        <v/>
      </c>
      <c r="D234" s="35" t="str">
        <f>ResAno!D95</f>
        <v/>
      </c>
      <c r="E234" s="35" t="str">
        <f>ResAno!E95</f>
        <v/>
      </c>
      <c r="F234" s="35" t="str">
        <f>ResAno!F95</f>
        <v/>
      </c>
      <c r="G234" s="35" t="str">
        <f>ResAno!G95</f>
        <v/>
      </c>
      <c r="H234" s="35" t="str">
        <f>ResAno!H95</f>
        <v/>
      </c>
      <c r="I234" s="35" t="str">
        <f>ResAno!I95</f>
        <v/>
      </c>
      <c r="J234" s="35" t="str">
        <f>ResAno!J95</f>
        <v/>
      </c>
      <c r="K234" s="35" t="str">
        <f>ResAno!K95</f>
        <v/>
      </c>
      <c r="L234" s="35" t="str">
        <f>ResAno!L95</f>
        <v/>
      </c>
      <c r="M234" s="35" t="str">
        <f>ResAno!M95</f>
        <v/>
      </c>
      <c r="N234" s="35" t="str">
        <f>ResAno!N95</f>
        <v/>
      </c>
      <c r="O234" s="36" t="str">
        <f>ResAno!O95</f>
        <v/>
      </c>
    </row>
    <row r="235" spans="2:15" ht="24.95" customHeight="1" x14ac:dyDescent="0.25">
      <c r="B235" s="50" t="str">
        <f>ResAno!B96</f>
        <v/>
      </c>
      <c r="C235" s="35" t="str">
        <f>ResAno!C96</f>
        <v/>
      </c>
      <c r="D235" s="35" t="str">
        <f>ResAno!D96</f>
        <v/>
      </c>
      <c r="E235" s="35" t="str">
        <f>ResAno!E96</f>
        <v/>
      </c>
      <c r="F235" s="35" t="str">
        <f>ResAno!F96</f>
        <v/>
      </c>
      <c r="G235" s="35" t="str">
        <f>ResAno!G96</f>
        <v/>
      </c>
      <c r="H235" s="35" t="str">
        <f>ResAno!H96</f>
        <v/>
      </c>
      <c r="I235" s="35" t="str">
        <f>ResAno!I96</f>
        <v/>
      </c>
      <c r="J235" s="35" t="str">
        <f>ResAno!J96</f>
        <v/>
      </c>
      <c r="K235" s="35" t="str">
        <f>ResAno!K96</f>
        <v/>
      </c>
      <c r="L235" s="35" t="str">
        <f>ResAno!L96</f>
        <v/>
      </c>
      <c r="M235" s="35" t="str">
        <f>ResAno!M96</f>
        <v/>
      </c>
      <c r="N235" s="35" t="str">
        <f>ResAno!N96</f>
        <v/>
      </c>
      <c r="O235" s="36" t="str">
        <f>ResAno!O96</f>
        <v/>
      </c>
    </row>
    <row r="236" spans="2:15" ht="24.95" customHeight="1" x14ac:dyDescent="0.25">
      <c r="B236" s="50" t="str">
        <f>ResAno!B97</f>
        <v/>
      </c>
      <c r="C236" s="35" t="str">
        <f>ResAno!C97</f>
        <v/>
      </c>
      <c r="D236" s="35" t="str">
        <f>ResAno!D97</f>
        <v/>
      </c>
      <c r="E236" s="35" t="str">
        <f>ResAno!E97</f>
        <v/>
      </c>
      <c r="F236" s="35" t="str">
        <f>ResAno!F97</f>
        <v/>
      </c>
      <c r="G236" s="35" t="str">
        <f>ResAno!G97</f>
        <v/>
      </c>
      <c r="H236" s="35" t="str">
        <f>ResAno!H97</f>
        <v/>
      </c>
      <c r="I236" s="35" t="str">
        <f>ResAno!I97</f>
        <v/>
      </c>
      <c r="J236" s="35" t="str">
        <f>ResAno!J97</f>
        <v/>
      </c>
      <c r="K236" s="35" t="str">
        <f>ResAno!K97</f>
        <v/>
      </c>
      <c r="L236" s="35" t="str">
        <f>ResAno!L97</f>
        <v/>
      </c>
      <c r="M236" s="35" t="str">
        <f>ResAno!M97</f>
        <v/>
      </c>
      <c r="N236" s="35" t="str">
        <f>ResAno!N97</f>
        <v/>
      </c>
      <c r="O236" s="36" t="str">
        <f>ResAno!O97</f>
        <v/>
      </c>
    </row>
    <row r="268" spans="2:15" ht="18.75" x14ac:dyDescent="0.3">
      <c r="B268" s="44" t="str">
        <f>ResAno!B99</f>
        <v>Os 15 postos de serviço com mais horas de saída antecipada em 2023</v>
      </c>
    </row>
    <row r="269" spans="2:15" ht="24.95" customHeight="1" x14ac:dyDescent="0.25">
      <c r="B269" s="48" t="str">
        <f>ResAno!B100</f>
        <v>Posto de Serviço</v>
      </c>
      <c r="C269" s="49" t="str">
        <f>ResAno!C100</f>
        <v>Janeiro</v>
      </c>
      <c r="D269" s="49" t="str">
        <f>ResAno!D100</f>
        <v>Fevereiro</v>
      </c>
      <c r="E269" s="49" t="str">
        <f>ResAno!E100</f>
        <v>Março</v>
      </c>
      <c r="F269" s="49" t="str">
        <f>ResAno!F100</f>
        <v>Abril</v>
      </c>
      <c r="G269" s="49" t="str">
        <f>ResAno!G100</f>
        <v>Maio</v>
      </c>
      <c r="H269" s="49" t="str">
        <f>ResAno!H100</f>
        <v>Junho</v>
      </c>
      <c r="I269" s="49" t="str">
        <f>ResAno!I100</f>
        <v>Julho</v>
      </c>
      <c r="J269" s="49" t="str">
        <f>ResAno!J100</f>
        <v>Agosto</v>
      </c>
      <c r="K269" s="49" t="str">
        <f>ResAno!K100</f>
        <v>Setembro</v>
      </c>
      <c r="L269" s="49" t="str">
        <f>ResAno!L100</f>
        <v>Outubro</v>
      </c>
      <c r="M269" s="49" t="str">
        <f>ResAno!M100</f>
        <v>Novembro</v>
      </c>
      <c r="N269" s="49" t="str">
        <f>ResAno!N100</f>
        <v>Dezembro</v>
      </c>
      <c r="O269" s="49" t="str">
        <f>ResAno!O100</f>
        <v>TOTAL</v>
      </c>
    </row>
    <row r="270" spans="2:15" ht="24.95" customHeight="1" x14ac:dyDescent="0.25">
      <c r="B270" s="50" t="str">
        <f>ResAno!B101</f>
        <v>Empresa de Teste AS</v>
      </c>
      <c r="C270" s="35">
        <f>ResAno!C101</f>
        <v>0</v>
      </c>
      <c r="D270" s="35">
        <f>ResAno!D101</f>
        <v>0</v>
      </c>
      <c r="E270" s="35">
        <f>ResAno!E101</f>
        <v>0</v>
      </c>
      <c r="F270" s="35">
        <f>ResAno!F101</f>
        <v>0</v>
      </c>
      <c r="G270" s="35">
        <f>ResAno!G101</f>
        <v>1</v>
      </c>
      <c r="H270" s="35">
        <f>ResAno!H101</f>
        <v>0</v>
      </c>
      <c r="I270" s="35">
        <f>ResAno!I101</f>
        <v>0</v>
      </c>
      <c r="J270" s="35">
        <f>ResAno!J101</f>
        <v>0</v>
      </c>
      <c r="K270" s="35">
        <f>ResAno!K101</f>
        <v>0</v>
      </c>
      <c r="L270" s="35">
        <f>ResAno!L101</f>
        <v>0</v>
      </c>
      <c r="M270" s="35">
        <f>ResAno!M101</f>
        <v>0</v>
      </c>
      <c r="N270" s="35">
        <f>ResAno!N101</f>
        <v>0</v>
      </c>
      <c r="O270" s="36">
        <f>ResAno!O101</f>
        <v>1</v>
      </c>
    </row>
    <row r="271" spans="2:15" ht="24.95" customHeight="1" x14ac:dyDescent="0.25">
      <c r="B271" s="50" t="str">
        <f>ResAno!B102</f>
        <v/>
      </c>
      <c r="C271" s="35" t="str">
        <f>ResAno!C102</f>
        <v/>
      </c>
      <c r="D271" s="35" t="str">
        <f>ResAno!D102</f>
        <v/>
      </c>
      <c r="E271" s="35" t="str">
        <f>ResAno!E102</f>
        <v/>
      </c>
      <c r="F271" s="35" t="str">
        <f>ResAno!F102</f>
        <v/>
      </c>
      <c r="G271" s="35" t="str">
        <f>ResAno!G102</f>
        <v/>
      </c>
      <c r="H271" s="35" t="str">
        <f>ResAno!H102</f>
        <v/>
      </c>
      <c r="I271" s="35" t="str">
        <f>ResAno!I102</f>
        <v/>
      </c>
      <c r="J271" s="35" t="str">
        <f>ResAno!J102</f>
        <v/>
      </c>
      <c r="K271" s="35" t="str">
        <f>ResAno!K102</f>
        <v/>
      </c>
      <c r="L271" s="35" t="str">
        <f>ResAno!L102</f>
        <v/>
      </c>
      <c r="M271" s="35" t="str">
        <f>ResAno!M102</f>
        <v/>
      </c>
      <c r="N271" s="35" t="str">
        <f>ResAno!N102</f>
        <v/>
      </c>
      <c r="O271" s="36" t="str">
        <f>ResAno!O102</f>
        <v/>
      </c>
    </row>
    <row r="272" spans="2:15" ht="24.95" customHeight="1" x14ac:dyDescent="0.25">
      <c r="B272" s="50" t="str">
        <f>ResAno!B103</f>
        <v/>
      </c>
      <c r="C272" s="35" t="str">
        <f>ResAno!C103</f>
        <v/>
      </c>
      <c r="D272" s="35" t="str">
        <f>ResAno!D103</f>
        <v/>
      </c>
      <c r="E272" s="35" t="str">
        <f>ResAno!E103</f>
        <v/>
      </c>
      <c r="F272" s="35" t="str">
        <f>ResAno!F103</f>
        <v/>
      </c>
      <c r="G272" s="35" t="str">
        <f>ResAno!G103</f>
        <v/>
      </c>
      <c r="H272" s="35" t="str">
        <f>ResAno!H103</f>
        <v/>
      </c>
      <c r="I272" s="35" t="str">
        <f>ResAno!I103</f>
        <v/>
      </c>
      <c r="J272" s="35" t="str">
        <f>ResAno!J103</f>
        <v/>
      </c>
      <c r="K272" s="35" t="str">
        <f>ResAno!K103</f>
        <v/>
      </c>
      <c r="L272" s="35" t="str">
        <f>ResAno!L103</f>
        <v/>
      </c>
      <c r="M272" s="35" t="str">
        <f>ResAno!M103</f>
        <v/>
      </c>
      <c r="N272" s="35" t="str">
        <f>ResAno!N103</f>
        <v/>
      </c>
      <c r="O272" s="36" t="str">
        <f>ResAno!O103</f>
        <v/>
      </c>
    </row>
    <row r="273" spans="2:15" ht="24.95" customHeight="1" x14ac:dyDescent="0.25">
      <c r="B273" s="50" t="str">
        <f>ResAno!B104</f>
        <v/>
      </c>
      <c r="C273" s="35" t="str">
        <f>ResAno!C104</f>
        <v/>
      </c>
      <c r="D273" s="35" t="str">
        <f>ResAno!D104</f>
        <v/>
      </c>
      <c r="E273" s="35" t="str">
        <f>ResAno!E104</f>
        <v/>
      </c>
      <c r="F273" s="35" t="str">
        <f>ResAno!F104</f>
        <v/>
      </c>
      <c r="G273" s="35" t="str">
        <f>ResAno!G104</f>
        <v/>
      </c>
      <c r="H273" s="35" t="str">
        <f>ResAno!H104</f>
        <v/>
      </c>
      <c r="I273" s="35" t="str">
        <f>ResAno!I104</f>
        <v/>
      </c>
      <c r="J273" s="35" t="str">
        <f>ResAno!J104</f>
        <v/>
      </c>
      <c r="K273" s="35" t="str">
        <f>ResAno!K104</f>
        <v/>
      </c>
      <c r="L273" s="35" t="str">
        <f>ResAno!L104</f>
        <v/>
      </c>
      <c r="M273" s="35" t="str">
        <f>ResAno!M104</f>
        <v/>
      </c>
      <c r="N273" s="35" t="str">
        <f>ResAno!N104</f>
        <v/>
      </c>
      <c r="O273" s="36" t="str">
        <f>ResAno!O104</f>
        <v/>
      </c>
    </row>
    <row r="274" spans="2:15" ht="24.95" customHeight="1" x14ac:dyDescent="0.25">
      <c r="B274" s="50" t="str">
        <f>ResAno!B105</f>
        <v/>
      </c>
      <c r="C274" s="35" t="str">
        <f>ResAno!C105</f>
        <v/>
      </c>
      <c r="D274" s="35" t="str">
        <f>ResAno!D105</f>
        <v/>
      </c>
      <c r="E274" s="35" t="str">
        <f>ResAno!E105</f>
        <v/>
      </c>
      <c r="F274" s="35" t="str">
        <f>ResAno!F105</f>
        <v/>
      </c>
      <c r="G274" s="35" t="str">
        <f>ResAno!G105</f>
        <v/>
      </c>
      <c r="H274" s="35" t="str">
        <f>ResAno!H105</f>
        <v/>
      </c>
      <c r="I274" s="35" t="str">
        <f>ResAno!I105</f>
        <v/>
      </c>
      <c r="J274" s="35" t="str">
        <f>ResAno!J105</f>
        <v/>
      </c>
      <c r="K274" s="35" t="str">
        <f>ResAno!K105</f>
        <v/>
      </c>
      <c r="L274" s="35" t="str">
        <f>ResAno!L105</f>
        <v/>
      </c>
      <c r="M274" s="35" t="str">
        <f>ResAno!M105</f>
        <v/>
      </c>
      <c r="N274" s="35" t="str">
        <f>ResAno!N105</f>
        <v/>
      </c>
      <c r="O274" s="36" t="str">
        <f>ResAno!O105</f>
        <v/>
      </c>
    </row>
    <row r="275" spans="2:15" ht="24.95" customHeight="1" x14ac:dyDescent="0.25">
      <c r="B275" s="50" t="str">
        <f>ResAno!B106</f>
        <v/>
      </c>
      <c r="C275" s="35" t="str">
        <f>ResAno!C106</f>
        <v/>
      </c>
      <c r="D275" s="35" t="str">
        <f>ResAno!D106</f>
        <v/>
      </c>
      <c r="E275" s="35" t="str">
        <f>ResAno!E106</f>
        <v/>
      </c>
      <c r="F275" s="35" t="str">
        <f>ResAno!F106</f>
        <v/>
      </c>
      <c r="G275" s="35" t="str">
        <f>ResAno!G106</f>
        <v/>
      </c>
      <c r="H275" s="35" t="str">
        <f>ResAno!H106</f>
        <v/>
      </c>
      <c r="I275" s="35" t="str">
        <f>ResAno!I106</f>
        <v/>
      </c>
      <c r="J275" s="35" t="str">
        <f>ResAno!J106</f>
        <v/>
      </c>
      <c r="K275" s="35" t="str">
        <f>ResAno!K106</f>
        <v/>
      </c>
      <c r="L275" s="35" t="str">
        <f>ResAno!L106</f>
        <v/>
      </c>
      <c r="M275" s="35" t="str">
        <f>ResAno!M106</f>
        <v/>
      </c>
      <c r="N275" s="35" t="str">
        <f>ResAno!N106</f>
        <v/>
      </c>
      <c r="O275" s="36" t="str">
        <f>ResAno!O106</f>
        <v/>
      </c>
    </row>
    <row r="276" spans="2:15" ht="24.95" customHeight="1" x14ac:dyDescent="0.25">
      <c r="B276" s="50" t="str">
        <f>ResAno!B107</f>
        <v/>
      </c>
      <c r="C276" s="35" t="str">
        <f>ResAno!C107</f>
        <v/>
      </c>
      <c r="D276" s="35" t="str">
        <f>ResAno!D107</f>
        <v/>
      </c>
      <c r="E276" s="35" t="str">
        <f>ResAno!E107</f>
        <v/>
      </c>
      <c r="F276" s="35" t="str">
        <f>ResAno!F107</f>
        <v/>
      </c>
      <c r="G276" s="35" t="str">
        <f>ResAno!G107</f>
        <v/>
      </c>
      <c r="H276" s="35" t="str">
        <f>ResAno!H107</f>
        <v/>
      </c>
      <c r="I276" s="35" t="str">
        <f>ResAno!I107</f>
        <v/>
      </c>
      <c r="J276" s="35" t="str">
        <f>ResAno!J107</f>
        <v/>
      </c>
      <c r="K276" s="35" t="str">
        <f>ResAno!K107</f>
        <v/>
      </c>
      <c r="L276" s="35" t="str">
        <f>ResAno!L107</f>
        <v/>
      </c>
      <c r="M276" s="35" t="str">
        <f>ResAno!M107</f>
        <v/>
      </c>
      <c r="N276" s="35" t="str">
        <f>ResAno!N107</f>
        <v/>
      </c>
      <c r="O276" s="36" t="str">
        <f>ResAno!O107</f>
        <v/>
      </c>
    </row>
    <row r="277" spans="2:15" ht="24.95" customHeight="1" x14ac:dyDescent="0.25">
      <c r="B277" s="50" t="str">
        <f>ResAno!B108</f>
        <v/>
      </c>
      <c r="C277" s="35" t="str">
        <f>ResAno!C108</f>
        <v/>
      </c>
      <c r="D277" s="35" t="str">
        <f>ResAno!D108</f>
        <v/>
      </c>
      <c r="E277" s="35" t="str">
        <f>ResAno!E108</f>
        <v/>
      </c>
      <c r="F277" s="35" t="str">
        <f>ResAno!F108</f>
        <v/>
      </c>
      <c r="G277" s="35" t="str">
        <f>ResAno!G108</f>
        <v/>
      </c>
      <c r="H277" s="35" t="str">
        <f>ResAno!H108</f>
        <v/>
      </c>
      <c r="I277" s="35" t="str">
        <f>ResAno!I108</f>
        <v/>
      </c>
      <c r="J277" s="35" t="str">
        <f>ResAno!J108</f>
        <v/>
      </c>
      <c r="K277" s="35" t="str">
        <f>ResAno!K108</f>
        <v/>
      </c>
      <c r="L277" s="35" t="str">
        <f>ResAno!L108</f>
        <v/>
      </c>
      <c r="M277" s="35" t="str">
        <f>ResAno!M108</f>
        <v/>
      </c>
      <c r="N277" s="35" t="str">
        <f>ResAno!N108</f>
        <v/>
      </c>
      <c r="O277" s="36" t="str">
        <f>ResAno!O108</f>
        <v/>
      </c>
    </row>
    <row r="278" spans="2:15" ht="24.95" customHeight="1" x14ac:dyDescent="0.25">
      <c r="B278" s="50" t="str">
        <f>ResAno!B109</f>
        <v/>
      </c>
      <c r="C278" s="35" t="str">
        <f>ResAno!C109</f>
        <v/>
      </c>
      <c r="D278" s="35" t="str">
        <f>ResAno!D109</f>
        <v/>
      </c>
      <c r="E278" s="35" t="str">
        <f>ResAno!E109</f>
        <v/>
      </c>
      <c r="F278" s="35" t="str">
        <f>ResAno!F109</f>
        <v/>
      </c>
      <c r="G278" s="35" t="str">
        <f>ResAno!G109</f>
        <v/>
      </c>
      <c r="H278" s="35" t="str">
        <f>ResAno!H109</f>
        <v/>
      </c>
      <c r="I278" s="35" t="str">
        <f>ResAno!I109</f>
        <v/>
      </c>
      <c r="J278" s="35" t="str">
        <f>ResAno!J109</f>
        <v/>
      </c>
      <c r="K278" s="35" t="str">
        <f>ResAno!K109</f>
        <v/>
      </c>
      <c r="L278" s="35" t="str">
        <f>ResAno!L109</f>
        <v/>
      </c>
      <c r="M278" s="35" t="str">
        <f>ResAno!M109</f>
        <v/>
      </c>
      <c r="N278" s="35" t="str">
        <f>ResAno!N109</f>
        <v/>
      </c>
      <c r="O278" s="36" t="str">
        <f>ResAno!O109</f>
        <v/>
      </c>
    </row>
    <row r="279" spans="2:15" ht="24.95" customHeight="1" x14ac:dyDescent="0.25">
      <c r="B279" s="50" t="str">
        <f>ResAno!B110</f>
        <v/>
      </c>
      <c r="C279" s="35" t="str">
        <f>ResAno!C110</f>
        <v/>
      </c>
      <c r="D279" s="35" t="str">
        <f>ResAno!D110</f>
        <v/>
      </c>
      <c r="E279" s="35" t="str">
        <f>ResAno!E110</f>
        <v/>
      </c>
      <c r="F279" s="35" t="str">
        <f>ResAno!F110</f>
        <v/>
      </c>
      <c r="G279" s="35" t="str">
        <f>ResAno!G110</f>
        <v/>
      </c>
      <c r="H279" s="35" t="str">
        <f>ResAno!H110</f>
        <v/>
      </c>
      <c r="I279" s="35" t="str">
        <f>ResAno!I110</f>
        <v/>
      </c>
      <c r="J279" s="35" t="str">
        <f>ResAno!J110</f>
        <v/>
      </c>
      <c r="K279" s="35" t="str">
        <f>ResAno!K110</f>
        <v/>
      </c>
      <c r="L279" s="35" t="str">
        <f>ResAno!L110</f>
        <v/>
      </c>
      <c r="M279" s="35" t="str">
        <f>ResAno!M110</f>
        <v/>
      </c>
      <c r="N279" s="35" t="str">
        <f>ResAno!N110</f>
        <v/>
      </c>
      <c r="O279" s="36" t="str">
        <f>ResAno!O110</f>
        <v/>
      </c>
    </row>
    <row r="280" spans="2:15" ht="24.95" customHeight="1" x14ac:dyDescent="0.25">
      <c r="B280" s="50" t="str">
        <f>ResAno!B111</f>
        <v/>
      </c>
      <c r="C280" s="35" t="str">
        <f>ResAno!C111</f>
        <v/>
      </c>
      <c r="D280" s="35" t="str">
        <f>ResAno!D111</f>
        <v/>
      </c>
      <c r="E280" s="35" t="str">
        <f>ResAno!E111</f>
        <v/>
      </c>
      <c r="F280" s="35" t="str">
        <f>ResAno!F111</f>
        <v/>
      </c>
      <c r="G280" s="35" t="str">
        <f>ResAno!G111</f>
        <v/>
      </c>
      <c r="H280" s="35" t="str">
        <f>ResAno!H111</f>
        <v/>
      </c>
      <c r="I280" s="35" t="str">
        <f>ResAno!I111</f>
        <v/>
      </c>
      <c r="J280" s="35" t="str">
        <f>ResAno!J111</f>
        <v/>
      </c>
      <c r="K280" s="35" t="str">
        <f>ResAno!K111</f>
        <v/>
      </c>
      <c r="L280" s="35" t="str">
        <f>ResAno!L111</f>
        <v/>
      </c>
      <c r="M280" s="35" t="str">
        <f>ResAno!M111</f>
        <v/>
      </c>
      <c r="N280" s="35" t="str">
        <f>ResAno!N111</f>
        <v/>
      </c>
      <c r="O280" s="36" t="str">
        <f>ResAno!O111</f>
        <v/>
      </c>
    </row>
    <row r="281" spans="2:15" ht="24.95" customHeight="1" x14ac:dyDescent="0.25">
      <c r="B281" s="50" t="str">
        <f>ResAno!B112</f>
        <v/>
      </c>
      <c r="C281" s="35" t="str">
        <f>ResAno!C112</f>
        <v/>
      </c>
      <c r="D281" s="35" t="str">
        <f>ResAno!D112</f>
        <v/>
      </c>
      <c r="E281" s="35" t="str">
        <f>ResAno!E112</f>
        <v/>
      </c>
      <c r="F281" s="35" t="str">
        <f>ResAno!F112</f>
        <v/>
      </c>
      <c r="G281" s="35" t="str">
        <f>ResAno!G112</f>
        <v/>
      </c>
      <c r="H281" s="35" t="str">
        <f>ResAno!H112</f>
        <v/>
      </c>
      <c r="I281" s="35" t="str">
        <f>ResAno!I112</f>
        <v/>
      </c>
      <c r="J281" s="35" t="str">
        <f>ResAno!J112</f>
        <v/>
      </c>
      <c r="K281" s="35" t="str">
        <f>ResAno!K112</f>
        <v/>
      </c>
      <c r="L281" s="35" t="str">
        <f>ResAno!L112</f>
        <v/>
      </c>
      <c r="M281" s="35" t="str">
        <f>ResAno!M112</f>
        <v/>
      </c>
      <c r="N281" s="35" t="str">
        <f>ResAno!N112</f>
        <v/>
      </c>
      <c r="O281" s="36" t="str">
        <f>ResAno!O112</f>
        <v/>
      </c>
    </row>
    <row r="282" spans="2:15" ht="24.95" customHeight="1" x14ac:dyDescent="0.25">
      <c r="B282" s="50" t="str">
        <f>ResAno!B113</f>
        <v/>
      </c>
      <c r="C282" s="35" t="str">
        <f>ResAno!C113</f>
        <v/>
      </c>
      <c r="D282" s="35" t="str">
        <f>ResAno!D113</f>
        <v/>
      </c>
      <c r="E282" s="35" t="str">
        <f>ResAno!E113</f>
        <v/>
      </c>
      <c r="F282" s="35" t="str">
        <f>ResAno!F113</f>
        <v/>
      </c>
      <c r="G282" s="35" t="str">
        <f>ResAno!G113</f>
        <v/>
      </c>
      <c r="H282" s="35" t="str">
        <f>ResAno!H113</f>
        <v/>
      </c>
      <c r="I282" s="35" t="str">
        <f>ResAno!I113</f>
        <v/>
      </c>
      <c r="J282" s="35" t="str">
        <f>ResAno!J113</f>
        <v/>
      </c>
      <c r="K282" s="35" t="str">
        <f>ResAno!K113</f>
        <v/>
      </c>
      <c r="L282" s="35" t="str">
        <f>ResAno!L113</f>
        <v/>
      </c>
      <c r="M282" s="35" t="str">
        <f>ResAno!M113</f>
        <v/>
      </c>
      <c r="N282" s="35" t="str">
        <f>ResAno!N113</f>
        <v/>
      </c>
      <c r="O282" s="36" t="str">
        <f>ResAno!O113</f>
        <v/>
      </c>
    </row>
    <row r="283" spans="2:15" ht="24.95" customHeight="1" x14ac:dyDescent="0.25">
      <c r="B283" s="50" t="str">
        <f>ResAno!B114</f>
        <v/>
      </c>
      <c r="C283" s="35" t="str">
        <f>ResAno!C114</f>
        <v/>
      </c>
      <c r="D283" s="35" t="str">
        <f>ResAno!D114</f>
        <v/>
      </c>
      <c r="E283" s="35" t="str">
        <f>ResAno!E114</f>
        <v/>
      </c>
      <c r="F283" s="35" t="str">
        <f>ResAno!F114</f>
        <v/>
      </c>
      <c r="G283" s="35" t="str">
        <f>ResAno!G114</f>
        <v/>
      </c>
      <c r="H283" s="35" t="str">
        <f>ResAno!H114</f>
        <v/>
      </c>
      <c r="I283" s="35" t="str">
        <f>ResAno!I114</f>
        <v/>
      </c>
      <c r="J283" s="35" t="str">
        <f>ResAno!J114</f>
        <v/>
      </c>
      <c r="K283" s="35" t="str">
        <f>ResAno!K114</f>
        <v/>
      </c>
      <c r="L283" s="35" t="str">
        <f>ResAno!L114</f>
        <v/>
      </c>
      <c r="M283" s="35" t="str">
        <f>ResAno!M114</f>
        <v/>
      </c>
      <c r="N283" s="35" t="str">
        <f>ResAno!N114</f>
        <v/>
      </c>
      <c r="O283" s="36" t="str">
        <f>ResAno!O114</f>
        <v/>
      </c>
    </row>
    <row r="284" spans="2:15" ht="24.95" customHeight="1" x14ac:dyDescent="0.25">
      <c r="B284" s="50" t="str">
        <f>ResAno!B115</f>
        <v/>
      </c>
      <c r="C284" s="35" t="str">
        <f>ResAno!C115</f>
        <v/>
      </c>
      <c r="D284" s="35" t="str">
        <f>ResAno!D115</f>
        <v/>
      </c>
      <c r="E284" s="35" t="str">
        <f>ResAno!E115</f>
        <v/>
      </c>
      <c r="F284" s="35" t="str">
        <f>ResAno!F115</f>
        <v/>
      </c>
      <c r="G284" s="35" t="str">
        <f>ResAno!G115</f>
        <v/>
      </c>
      <c r="H284" s="35" t="str">
        <f>ResAno!H115</f>
        <v/>
      </c>
      <c r="I284" s="35" t="str">
        <f>ResAno!I115</f>
        <v/>
      </c>
      <c r="J284" s="35" t="str">
        <f>ResAno!J115</f>
        <v/>
      </c>
      <c r="K284" s="35" t="str">
        <f>ResAno!K115</f>
        <v/>
      </c>
      <c r="L284" s="35" t="str">
        <f>ResAno!L115</f>
        <v/>
      </c>
      <c r="M284" s="35" t="str">
        <f>ResAno!M115</f>
        <v/>
      </c>
      <c r="N284" s="35" t="str">
        <f>ResAno!N115</f>
        <v/>
      </c>
      <c r="O284" s="36" t="str">
        <f>ResAno!O115</f>
        <v/>
      </c>
    </row>
  </sheetData>
  <sheetProtection password="9084" sheet="1" objects="1" scenarios="1"/>
  <mergeCells count="8">
    <mergeCell ref="B6:O15"/>
    <mergeCell ref="B24:O24"/>
    <mergeCell ref="B25:O25"/>
    <mergeCell ref="B17:O18"/>
    <mergeCell ref="B23:O23"/>
    <mergeCell ref="B20:O20"/>
    <mergeCell ref="B21:O21"/>
    <mergeCell ref="B22:O2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9" orientation="portrait" r:id="rId1"/>
  <headerFooter differentFirst="1">
    <oddHeader>&amp;CRELATÓRIO GERENCIAL DO CONTROLE DE ABSENTEÍSMO
Consolidado Anual das Faltas, Atrasos e Saídas Antecipadas</oddHeader>
    <oddFooter>&amp;LImpresso em &amp;D as &amp;T&amp;RPágina &amp;P de &amp;N páginas</oddFooter>
  </headerFooter>
  <rowBreaks count="6" manualBreakCount="6">
    <brk id="27" min="1" max="14" man="1"/>
    <brk id="75" min="1" max="14" man="1"/>
    <brk id="123" min="1" max="14" man="1"/>
    <brk id="171" min="1" max="14" man="1"/>
    <brk id="219" min="1" max="14" man="1"/>
    <brk id="267" min="1" max="14" man="1"/>
  </rowBreaks>
  <colBreaks count="1" manualBreakCount="1">
    <brk id="15" min="5" max="314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8"/>
  <dimension ref="A1:AC101"/>
  <sheetViews>
    <sheetView workbookViewId="0">
      <selection activeCell="K38" sqref="K38"/>
    </sheetView>
  </sheetViews>
  <sheetFormatPr defaultRowHeight="15" x14ac:dyDescent="0.25"/>
  <cols>
    <col min="1" max="1" width="18" customWidth="1"/>
    <col min="2" max="2" width="2.7109375" customWidth="1"/>
    <col min="3" max="3" width="19.5703125" customWidth="1"/>
    <col min="4" max="4" width="2.7109375" customWidth="1"/>
    <col min="5" max="5" width="11.140625" style="4" bestFit="1" customWidth="1"/>
    <col min="6" max="6" width="2.7109375" customWidth="1"/>
    <col min="7" max="7" width="14.5703125" customWidth="1"/>
    <col min="8" max="8" width="6.140625" bestFit="1" customWidth="1"/>
    <col min="9" max="9" width="16.85546875" bestFit="1" customWidth="1"/>
    <col min="10" max="10" width="2.7109375" customWidth="1"/>
    <col min="11" max="11" width="14.5703125" customWidth="1"/>
    <col min="12" max="12" width="7.5703125" bestFit="1" customWidth="1"/>
    <col min="13" max="13" width="18.42578125" bestFit="1" customWidth="1"/>
    <col min="14" max="14" width="2.7109375" customWidth="1"/>
    <col min="15" max="15" width="14.5703125" customWidth="1"/>
    <col min="16" max="16" width="11.85546875" bestFit="1" customWidth="1"/>
    <col min="17" max="17" width="22.85546875" bestFit="1" customWidth="1"/>
    <col min="18" max="18" width="2.7109375" customWidth="1"/>
    <col min="19" max="19" width="19.5703125" customWidth="1"/>
    <col min="20" max="20" width="6.140625" bestFit="1" customWidth="1"/>
    <col min="21" max="21" width="16.85546875" bestFit="1" customWidth="1"/>
    <col min="22" max="22" width="2.7109375" customWidth="1"/>
    <col min="23" max="23" width="19.5703125" customWidth="1"/>
    <col min="24" max="24" width="7.5703125" bestFit="1" customWidth="1"/>
    <col min="25" max="25" width="18.42578125" bestFit="1" customWidth="1"/>
    <col min="26" max="26" width="2.7109375" customWidth="1"/>
    <col min="27" max="27" width="19.5703125" customWidth="1"/>
    <col min="28" max="28" width="11.85546875" customWidth="1"/>
    <col min="29" max="29" width="22.85546875" bestFit="1" customWidth="1"/>
  </cols>
  <sheetData>
    <row r="1" spans="1:29" x14ac:dyDescent="0.25">
      <c r="A1" s="2" t="s">
        <v>17</v>
      </c>
      <c r="C1" s="2" t="s">
        <v>17</v>
      </c>
      <c r="E1" s="5" t="s">
        <v>21</v>
      </c>
      <c r="G1" s="2" t="s">
        <v>23</v>
      </c>
      <c r="H1" t="s">
        <v>22</v>
      </c>
      <c r="I1" s="1" t="s">
        <v>24</v>
      </c>
      <c r="K1" s="2" t="s">
        <v>23</v>
      </c>
      <c r="L1" t="s">
        <v>25</v>
      </c>
      <c r="M1" s="1" t="s">
        <v>26</v>
      </c>
      <c r="O1" s="2" t="s">
        <v>23</v>
      </c>
      <c r="P1" t="s">
        <v>27</v>
      </c>
      <c r="Q1" s="1" t="s">
        <v>28</v>
      </c>
      <c r="S1" s="2" t="s">
        <v>29</v>
      </c>
      <c r="T1" t="s">
        <v>22</v>
      </c>
      <c r="U1" s="1" t="s">
        <v>24</v>
      </c>
      <c r="W1" s="2" t="s">
        <v>29</v>
      </c>
      <c r="X1" t="s">
        <v>25</v>
      </c>
      <c r="Y1" s="1" t="s">
        <v>26</v>
      </c>
      <c r="AA1" s="2" t="s">
        <v>30</v>
      </c>
      <c r="AB1" t="s">
        <v>27</v>
      </c>
      <c r="AC1" s="1" t="s">
        <v>28</v>
      </c>
    </row>
    <row r="2" spans="1:29" x14ac:dyDescent="0.25">
      <c r="A2" s="3" t="s">
        <v>81</v>
      </c>
      <c r="C2" s="3" t="s">
        <v>76</v>
      </c>
      <c r="E2" s="5">
        <v>1E-3</v>
      </c>
      <c r="G2" s="6" t="s">
        <v>75</v>
      </c>
      <c r="H2" s="7"/>
      <c r="I2" s="5" t="str">
        <f>IF(H2="","",H2+$E2)</f>
        <v/>
      </c>
      <c r="K2" s="10" t="s">
        <v>75</v>
      </c>
      <c r="L2" s="9"/>
      <c r="M2" s="5" t="str">
        <f>IF(L2="","",L2+$E2)</f>
        <v/>
      </c>
      <c r="O2" s="10" t="s">
        <v>75</v>
      </c>
      <c r="P2" s="9"/>
      <c r="Q2" s="5" t="str">
        <f>IF(P2="","",P2+$E2)</f>
        <v/>
      </c>
      <c r="S2" s="10" t="s">
        <v>75</v>
      </c>
      <c r="T2" s="9"/>
      <c r="U2" s="5" t="str">
        <f>IF(T2="","",T2+$E2)</f>
        <v/>
      </c>
      <c r="W2" s="10" t="s">
        <v>75</v>
      </c>
      <c r="X2" s="9"/>
      <c r="Y2" s="5" t="str">
        <f>IF(X2="","",X2+$E2)</f>
        <v/>
      </c>
      <c r="AA2" s="10" t="s">
        <v>75</v>
      </c>
      <c r="AB2" s="9"/>
      <c r="AC2" s="5" t="str">
        <f>IF(AB2="","",AB2+$E2)</f>
        <v/>
      </c>
    </row>
    <row r="3" spans="1:29" x14ac:dyDescent="0.25">
      <c r="A3" s="3" t="s">
        <v>75</v>
      </c>
      <c r="C3" s="3" t="s">
        <v>75</v>
      </c>
      <c r="E3" s="5">
        <v>9.9989999999999996E-4</v>
      </c>
      <c r="G3" s="6" t="s">
        <v>81</v>
      </c>
      <c r="H3" s="7">
        <v>1</v>
      </c>
      <c r="I3" s="5">
        <f t="shared" ref="I3:I66" si="0">IF(H3="","",H3+$E3)</f>
        <v>1.0009999000000001</v>
      </c>
      <c r="K3" s="10" t="s">
        <v>81</v>
      </c>
      <c r="L3" s="9">
        <v>2.5</v>
      </c>
      <c r="M3" s="5">
        <f t="shared" ref="M3:M66" si="1">IF(L3="","",L3+$E3)</f>
        <v>2.5009999000000001</v>
      </c>
      <c r="O3" s="10" t="s">
        <v>81</v>
      </c>
      <c r="P3" s="9">
        <v>1</v>
      </c>
      <c r="Q3" s="5">
        <f t="shared" ref="Q3:Q66" si="2">IF(P3="","",P3+$E3)</f>
        <v>1.0009999000000001</v>
      </c>
      <c r="S3" s="10" t="s">
        <v>76</v>
      </c>
      <c r="T3" s="9">
        <v>1</v>
      </c>
      <c r="U3" s="5">
        <f t="shared" ref="U3:U66" si="3">IF(T3="","",T3+$E3)</f>
        <v>1.0009999000000001</v>
      </c>
      <c r="W3" s="10" t="s">
        <v>76</v>
      </c>
      <c r="X3" s="9">
        <v>2.5</v>
      </c>
      <c r="Y3" s="5">
        <f t="shared" ref="Y3:Y66" si="4">IF(X3="","",X3+$E3)</f>
        <v>2.5009999000000001</v>
      </c>
      <c r="AA3" s="10" t="s">
        <v>76</v>
      </c>
      <c r="AB3" s="9">
        <v>1</v>
      </c>
      <c r="AC3" s="5">
        <f t="shared" ref="AC3:AC66" si="5">IF(AB3="","",AB3+$E3)</f>
        <v>1.0009999000000001</v>
      </c>
    </row>
    <row r="4" spans="1:29" x14ac:dyDescent="0.25">
      <c r="E4" s="5">
        <v>9.9979999999999991E-4</v>
      </c>
      <c r="I4" s="5" t="str">
        <f t="shared" si="0"/>
        <v/>
      </c>
      <c r="M4" s="5" t="str">
        <f t="shared" si="1"/>
        <v/>
      </c>
      <c r="Q4" s="5" t="str">
        <f t="shared" si="2"/>
        <v/>
      </c>
      <c r="U4" s="5" t="str">
        <f t="shared" si="3"/>
        <v/>
      </c>
      <c r="Y4" s="5" t="str">
        <f t="shared" si="4"/>
        <v/>
      </c>
      <c r="AC4" s="5" t="str">
        <f t="shared" si="5"/>
        <v/>
      </c>
    </row>
    <row r="5" spans="1:29" x14ac:dyDescent="0.25">
      <c r="E5" s="5">
        <v>9.9970000000000007E-4</v>
      </c>
      <c r="I5" s="5" t="str">
        <f t="shared" si="0"/>
        <v/>
      </c>
      <c r="M5" s="5" t="str">
        <f t="shared" si="1"/>
        <v/>
      </c>
      <c r="Q5" s="5" t="str">
        <f t="shared" si="2"/>
        <v/>
      </c>
      <c r="U5" s="5" t="str">
        <f t="shared" si="3"/>
        <v/>
      </c>
      <c r="Y5" s="5" t="str">
        <f t="shared" si="4"/>
        <v/>
      </c>
      <c r="AC5" s="5" t="str">
        <f t="shared" si="5"/>
        <v/>
      </c>
    </row>
    <row r="6" spans="1:29" x14ac:dyDescent="0.25">
      <c r="E6" s="5">
        <v>9.9960000000000001E-4</v>
      </c>
      <c r="I6" s="5" t="str">
        <f t="shared" si="0"/>
        <v/>
      </c>
      <c r="M6" s="5" t="str">
        <f t="shared" si="1"/>
        <v/>
      </c>
      <c r="Q6" s="5" t="str">
        <f t="shared" si="2"/>
        <v/>
      </c>
      <c r="U6" s="5" t="str">
        <f t="shared" si="3"/>
        <v/>
      </c>
      <c r="Y6" s="5" t="str">
        <f t="shared" si="4"/>
        <v/>
      </c>
      <c r="AC6" s="5" t="str">
        <f t="shared" si="5"/>
        <v/>
      </c>
    </row>
    <row r="7" spans="1:29" x14ac:dyDescent="0.25">
      <c r="E7" s="5">
        <v>9.9949999999999995E-4</v>
      </c>
      <c r="I7" s="5" t="str">
        <f t="shared" si="0"/>
        <v/>
      </c>
      <c r="M7" s="5" t="str">
        <f t="shared" si="1"/>
        <v/>
      </c>
      <c r="Q7" s="5" t="str">
        <f t="shared" si="2"/>
        <v/>
      </c>
      <c r="U7" s="5" t="str">
        <f t="shared" si="3"/>
        <v/>
      </c>
      <c r="Y7" s="5" t="str">
        <f t="shared" si="4"/>
        <v/>
      </c>
      <c r="AC7" s="5" t="str">
        <f t="shared" si="5"/>
        <v/>
      </c>
    </row>
    <row r="8" spans="1:29" x14ac:dyDescent="0.25">
      <c r="E8" s="5">
        <v>9.993999999999999E-4</v>
      </c>
      <c r="I8" s="5" t="str">
        <f t="shared" si="0"/>
        <v/>
      </c>
      <c r="M8" s="5" t="str">
        <f t="shared" si="1"/>
        <v/>
      </c>
      <c r="Q8" s="5" t="str">
        <f t="shared" si="2"/>
        <v/>
      </c>
      <c r="U8" s="5" t="str">
        <f t="shared" si="3"/>
        <v/>
      </c>
      <c r="Y8" s="5" t="str">
        <f t="shared" si="4"/>
        <v/>
      </c>
      <c r="AC8" s="5" t="str">
        <f t="shared" si="5"/>
        <v/>
      </c>
    </row>
    <row r="9" spans="1:29" x14ac:dyDescent="0.25">
      <c r="E9" s="5">
        <v>9.9930000000000006E-4</v>
      </c>
      <c r="I9" s="5" t="str">
        <f t="shared" si="0"/>
        <v/>
      </c>
      <c r="M9" s="5" t="str">
        <f t="shared" si="1"/>
        <v/>
      </c>
      <c r="Q9" s="5" t="str">
        <f t="shared" si="2"/>
        <v/>
      </c>
      <c r="U9" s="5" t="str">
        <f t="shared" si="3"/>
        <v/>
      </c>
      <c r="Y9" s="5" t="str">
        <f t="shared" si="4"/>
        <v/>
      </c>
      <c r="AC9" s="5" t="str">
        <f t="shared" si="5"/>
        <v/>
      </c>
    </row>
    <row r="10" spans="1:29" x14ac:dyDescent="0.25">
      <c r="E10" s="5">
        <v>9.992E-4</v>
      </c>
      <c r="I10" s="5" t="str">
        <f t="shared" si="0"/>
        <v/>
      </c>
      <c r="M10" s="5" t="str">
        <f t="shared" si="1"/>
        <v/>
      </c>
      <c r="Q10" s="5" t="str">
        <f t="shared" si="2"/>
        <v/>
      </c>
      <c r="U10" s="5" t="str">
        <f t="shared" si="3"/>
        <v/>
      </c>
      <c r="Y10" s="5" t="str">
        <f t="shared" si="4"/>
        <v/>
      </c>
      <c r="AC10" s="5" t="str">
        <f t="shared" si="5"/>
        <v/>
      </c>
    </row>
    <row r="11" spans="1:29" x14ac:dyDescent="0.25">
      <c r="E11" s="5">
        <v>9.9909999999999994E-4</v>
      </c>
      <c r="I11" s="5" t="str">
        <f t="shared" si="0"/>
        <v/>
      </c>
      <c r="M11" s="5" t="str">
        <f t="shared" si="1"/>
        <v/>
      </c>
      <c r="Q11" s="5" t="str">
        <f t="shared" si="2"/>
        <v/>
      </c>
      <c r="U11" s="5" t="str">
        <f t="shared" si="3"/>
        <v/>
      </c>
      <c r="Y11" s="5" t="str">
        <f t="shared" si="4"/>
        <v/>
      </c>
      <c r="AC11" s="5" t="str">
        <f t="shared" si="5"/>
        <v/>
      </c>
    </row>
    <row r="12" spans="1:29" x14ac:dyDescent="0.25">
      <c r="E12" s="5">
        <v>9.9899999999999902E-4</v>
      </c>
      <c r="I12" s="5" t="str">
        <f t="shared" si="0"/>
        <v/>
      </c>
      <c r="M12" s="5" t="str">
        <f t="shared" si="1"/>
        <v/>
      </c>
      <c r="Q12" s="5" t="str">
        <f t="shared" si="2"/>
        <v/>
      </c>
      <c r="U12" s="5" t="str">
        <f t="shared" si="3"/>
        <v/>
      </c>
      <c r="Y12" s="5" t="str">
        <f t="shared" si="4"/>
        <v/>
      </c>
      <c r="AC12" s="5" t="str">
        <f t="shared" si="5"/>
        <v/>
      </c>
    </row>
    <row r="13" spans="1:29" x14ac:dyDescent="0.25">
      <c r="E13" s="5">
        <v>9.9889999999999896E-4</v>
      </c>
      <c r="I13" s="5" t="str">
        <f t="shared" si="0"/>
        <v/>
      </c>
      <c r="M13" s="5" t="str">
        <f t="shared" si="1"/>
        <v/>
      </c>
      <c r="Q13" s="5" t="str">
        <f t="shared" si="2"/>
        <v/>
      </c>
      <c r="U13" s="5" t="str">
        <f t="shared" si="3"/>
        <v/>
      </c>
      <c r="Y13" s="5" t="str">
        <f t="shared" si="4"/>
        <v/>
      </c>
      <c r="AC13" s="5" t="str">
        <f t="shared" si="5"/>
        <v/>
      </c>
    </row>
    <row r="14" spans="1:29" x14ac:dyDescent="0.25">
      <c r="E14" s="5">
        <v>9.9879999999999891E-4</v>
      </c>
      <c r="I14" s="5" t="str">
        <f t="shared" si="0"/>
        <v/>
      </c>
      <c r="M14" s="5" t="str">
        <f t="shared" si="1"/>
        <v/>
      </c>
      <c r="Q14" s="5" t="str">
        <f t="shared" si="2"/>
        <v/>
      </c>
      <c r="U14" s="5" t="str">
        <f t="shared" si="3"/>
        <v/>
      </c>
      <c r="Y14" s="5" t="str">
        <f t="shared" si="4"/>
        <v/>
      </c>
      <c r="AC14" s="5" t="str">
        <f t="shared" si="5"/>
        <v/>
      </c>
    </row>
    <row r="15" spans="1:29" x14ac:dyDescent="0.25">
      <c r="E15" s="5">
        <v>9.9869999999999907E-4</v>
      </c>
      <c r="I15" s="5" t="str">
        <f t="shared" si="0"/>
        <v/>
      </c>
      <c r="M15" s="5" t="str">
        <f t="shared" si="1"/>
        <v/>
      </c>
      <c r="Q15" s="5" t="str">
        <f t="shared" si="2"/>
        <v/>
      </c>
      <c r="U15" s="5" t="str">
        <f t="shared" si="3"/>
        <v/>
      </c>
      <c r="Y15" s="5" t="str">
        <f t="shared" si="4"/>
        <v/>
      </c>
      <c r="AC15" s="5" t="str">
        <f t="shared" si="5"/>
        <v/>
      </c>
    </row>
    <row r="16" spans="1:29" x14ac:dyDescent="0.25">
      <c r="E16" s="5">
        <v>9.9859999999999901E-4</v>
      </c>
      <c r="I16" s="5" t="str">
        <f t="shared" si="0"/>
        <v/>
      </c>
      <c r="M16" s="5" t="str">
        <f t="shared" si="1"/>
        <v/>
      </c>
      <c r="Q16" s="5" t="str">
        <f t="shared" si="2"/>
        <v/>
      </c>
      <c r="U16" s="5" t="str">
        <f t="shared" si="3"/>
        <v/>
      </c>
      <c r="Y16" s="5" t="str">
        <f t="shared" si="4"/>
        <v/>
      </c>
      <c r="AC16" s="5" t="str">
        <f t="shared" si="5"/>
        <v/>
      </c>
    </row>
    <row r="17" spans="5:29" x14ac:dyDescent="0.25">
      <c r="E17" s="5">
        <v>9.9849999999999895E-4</v>
      </c>
      <c r="I17" s="5" t="str">
        <f t="shared" si="0"/>
        <v/>
      </c>
      <c r="M17" s="5" t="str">
        <f t="shared" si="1"/>
        <v/>
      </c>
      <c r="Q17" s="5" t="str">
        <f t="shared" si="2"/>
        <v/>
      </c>
      <c r="U17" s="5" t="str">
        <f t="shared" si="3"/>
        <v/>
      </c>
      <c r="Y17" s="5" t="str">
        <f t="shared" si="4"/>
        <v/>
      </c>
      <c r="AC17" s="5" t="str">
        <f t="shared" si="5"/>
        <v/>
      </c>
    </row>
    <row r="18" spans="5:29" x14ac:dyDescent="0.25">
      <c r="E18" s="5">
        <v>9.983999999999989E-4</v>
      </c>
      <c r="I18" s="5" t="str">
        <f t="shared" si="0"/>
        <v/>
      </c>
      <c r="M18" s="5" t="str">
        <f t="shared" si="1"/>
        <v/>
      </c>
      <c r="Q18" s="5" t="str">
        <f t="shared" si="2"/>
        <v/>
      </c>
      <c r="S18" s="8"/>
      <c r="T18" s="8"/>
      <c r="U18" s="5" t="str">
        <f t="shared" si="3"/>
        <v/>
      </c>
      <c r="Y18" s="5" t="str">
        <f t="shared" si="4"/>
        <v/>
      </c>
      <c r="AC18" s="5" t="str">
        <f t="shared" si="5"/>
        <v/>
      </c>
    </row>
    <row r="19" spans="5:29" x14ac:dyDescent="0.25">
      <c r="E19" s="5">
        <v>9.9829999999999906E-4</v>
      </c>
      <c r="I19" s="5" t="str">
        <f t="shared" si="0"/>
        <v/>
      </c>
      <c r="M19" s="5" t="str">
        <f t="shared" si="1"/>
        <v/>
      </c>
      <c r="Q19" s="5" t="str">
        <f t="shared" si="2"/>
        <v/>
      </c>
      <c r="S19" s="8"/>
      <c r="T19" s="8"/>
      <c r="U19" s="5" t="str">
        <f t="shared" si="3"/>
        <v/>
      </c>
      <c r="W19" s="8"/>
      <c r="X19" s="8"/>
      <c r="Y19" s="5" t="str">
        <f t="shared" si="4"/>
        <v/>
      </c>
      <c r="AA19" s="8"/>
      <c r="AB19" s="8"/>
      <c r="AC19" s="5" t="str">
        <f t="shared" si="5"/>
        <v/>
      </c>
    </row>
    <row r="20" spans="5:29" x14ac:dyDescent="0.25">
      <c r="E20" s="5">
        <v>9.98199999999999E-4</v>
      </c>
      <c r="I20" s="5" t="str">
        <f t="shared" si="0"/>
        <v/>
      </c>
      <c r="M20" s="5" t="str">
        <f t="shared" si="1"/>
        <v/>
      </c>
      <c r="Q20" s="5" t="str">
        <f t="shared" si="2"/>
        <v/>
      </c>
      <c r="S20" s="8"/>
      <c r="T20" s="8"/>
      <c r="U20" s="5" t="str">
        <f t="shared" si="3"/>
        <v/>
      </c>
      <c r="W20" s="8"/>
      <c r="X20" s="8"/>
      <c r="Y20" s="5" t="str">
        <f t="shared" si="4"/>
        <v/>
      </c>
      <c r="AA20" s="8"/>
      <c r="AB20" s="8"/>
      <c r="AC20" s="5" t="str">
        <f t="shared" si="5"/>
        <v/>
      </c>
    </row>
    <row r="21" spans="5:29" x14ac:dyDescent="0.25">
      <c r="E21" s="5">
        <v>9.9809999999999894E-4</v>
      </c>
      <c r="I21" s="5" t="str">
        <f t="shared" si="0"/>
        <v/>
      </c>
      <c r="M21" s="5" t="str">
        <f t="shared" si="1"/>
        <v/>
      </c>
      <c r="Q21" s="5" t="str">
        <f t="shared" si="2"/>
        <v/>
      </c>
      <c r="S21" s="8"/>
      <c r="T21" s="8"/>
      <c r="U21" s="5" t="str">
        <f t="shared" si="3"/>
        <v/>
      </c>
      <c r="W21" s="8"/>
      <c r="X21" s="8"/>
      <c r="Y21" s="5" t="str">
        <f t="shared" si="4"/>
        <v/>
      </c>
      <c r="AA21" s="8"/>
      <c r="AB21" s="8"/>
      <c r="AC21" s="5" t="str">
        <f t="shared" si="5"/>
        <v/>
      </c>
    </row>
    <row r="22" spans="5:29" x14ac:dyDescent="0.25">
      <c r="E22" s="5">
        <v>9.979999999999991E-4</v>
      </c>
      <c r="I22" s="5" t="str">
        <f t="shared" si="0"/>
        <v/>
      </c>
      <c r="M22" s="5" t="str">
        <f t="shared" si="1"/>
        <v/>
      </c>
      <c r="Q22" s="5" t="str">
        <f t="shared" si="2"/>
        <v/>
      </c>
      <c r="S22" s="8"/>
      <c r="T22" s="8"/>
      <c r="U22" s="5" t="str">
        <f t="shared" si="3"/>
        <v/>
      </c>
      <c r="W22" s="8"/>
      <c r="X22" s="8"/>
      <c r="Y22" s="5" t="str">
        <f t="shared" si="4"/>
        <v/>
      </c>
      <c r="AA22" s="8"/>
      <c r="AB22" s="8"/>
      <c r="AC22" s="5" t="str">
        <f t="shared" si="5"/>
        <v/>
      </c>
    </row>
    <row r="23" spans="5:29" x14ac:dyDescent="0.25">
      <c r="E23" s="5">
        <v>9.9789999999999905E-4</v>
      </c>
      <c r="I23" s="5" t="str">
        <f t="shared" si="0"/>
        <v/>
      </c>
      <c r="M23" s="5" t="str">
        <f t="shared" si="1"/>
        <v/>
      </c>
      <c r="Q23" s="5" t="str">
        <f t="shared" si="2"/>
        <v/>
      </c>
      <c r="S23" s="8"/>
      <c r="T23" s="8"/>
      <c r="U23" s="5" t="str">
        <f t="shared" si="3"/>
        <v/>
      </c>
      <c r="W23" s="8"/>
      <c r="X23" s="8"/>
      <c r="Y23" s="5" t="str">
        <f t="shared" si="4"/>
        <v/>
      </c>
      <c r="AA23" s="8"/>
      <c r="AB23" s="8"/>
      <c r="AC23" s="5" t="str">
        <f t="shared" si="5"/>
        <v/>
      </c>
    </row>
    <row r="24" spans="5:29" x14ac:dyDescent="0.25">
      <c r="E24" s="5">
        <v>9.9779999999999899E-4</v>
      </c>
      <c r="I24" s="5" t="str">
        <f t="shared" si="0"/>
        <v/>
      </c>
      <c r="M24" s="5" t="str">
        <f t="shared" si="1"/>
        <v/>
      </c>
      <c r="Q24" s="5" t="str">
        <f t="shared" si="2"/>
        <v/>
      </c>
      <c r="S24" s="8"/>
      <c r="T24" s="8"/>
      <c r="U24" s="5" t="str">
        <f t="shared" si="3"/>
        <v/>
      </c>
      <c r="W24" s="8"/>
      <c r="X24" s="8"/>
      <c r="Y24" s="5" t="str">
        <f t="shared" si="4"/>
        <v/>
      </c>
      <c r="AA24" s="8"/>
      <c r="AB24" s="8"/>
      <c r="AC24" s="5" t="str">
        <f t="shared" si="5"/>
        <v/>
      </c>
    </row>
    <row r="25" spans="5:29" x14ac:dyDescent="0.25">
      <c r="E25" s="5">
        <v>9.9769999999999893E-4</v>
      </c>
      <c r="I25" s="5" t="str">
        <f t="shared" si="0"/>
        <v/>
      </c>
      <c r="M25" s="5" t="str">
        <f t="shared" si="1"/>
        <v/>
      </c>
      <c r="Q25" s="5" t="str">
        <f t="shared" si="2"/>
        <v/>
      </c>
      <c r="S25" s="8"/>
      <c r="T25" s="8"/>
      <c r="U25" s="5" t="str">
        <f t="shared" si="3"/>
        <v/>
      </c>
      <c r="W25" s="8"/>
      <c r="X25" s="8"/>
      <c r="Y25" s="5" t="str">
        <f t="shared" si="4"/>
        <v/>
      </c>
      <c r="AA25" s="8"/>
      <c r="AB25" s="8"/>
      <c r="AC25" s="5" t="str">
        <f t="shared" si="5"/>
        <v/>
      </c>
    </row>
    <row r="26" spans="5:29" x14ac:dyDescent="0.25">
      <c r="E26" s="5">
        <v>9.975999999999991E-4</v>
      </c>
      <c r="I26" s="5" t="str">
        <f t="shared" si="0"/>
        <v/>
      </c>
      <c r="M26" s="5" t="str">
        <f t="shared" si="1"/>
        <v/>
      </c>
      <c r="Q26" s="5" t="str">
        <f t="shared" si="2"/>
        <v/>
      </c>
      <c r="S26" s="8"/>
      <c r="T26" s="8"/>
      <c r="U26" s="5" t="str">
        <f t="shared" si="3"/>
        <v/>
      </c>
      <c r="W26" s="8"/>
      <c r="X26" s="8"/>
      <c r="Y26" s="5" t="str">
        <f t="shared" si="4"/>
        <v/>
      </c>
      <c r="AA26" s="8"/>
      <c r="AB26" s="8"/>
      <c r="AC26" s="5" t="str">
        <f t="shared" si="5"/>
        <v/>
      </c>
    </row>
    <row r="27" spans="5:29" x14ac:dyDescent="0.25">
      <c r="E27" s="5">
        <v>9.9749999999999904E-4</v>
      </c>
      <c r="I27" s="5" t="str">
        <f t="shared" si="0"/>
        <v/>
      </c>
      <c r="M27" s="5" t="str">
        <f t="shared" si="1"/>
        <v/>
      </c>
      <c r="Q27" s="5" t="str">
        <f t="shared" si="2"/>
        <v/>
      </c>
      <c r="S27" s="8"/>
      <c r="T27" s="8"/>
      <c r="U27" s="5" t="str">
        <f t="shared" si="3"/>
        <v/>
      </c>
      <c r="W27" s="8"/>
      <c r="X27" s="8"/>
      <c r="Y27" s="5" t="str">
        <f t="shared" si="4"/>
        <v/>
      </c>
      <c r="AA27" s="8"/>
      <c r="AB27" s="8"/>
      <c r="AC27" s="5" t="str">
        <f t="shared" si="5"/>
        <v/>
      </c>
    </row>
    <row r="28" spans="5:29" x14ac:dyDescent="0.25">
      <c r="E28" s="5">
        <v>9.9739999999999898E-4</v>
      </c>
      <c r="I28" s="5" t="str">
        <f t="shared" si="0"/>
        <v/>
      </c>
      <c r="M28" s="5" t="str">
        <f t="shared" si="1"/>
        <v/>
      </c>
      <c r="Q28" s="5" t="str">
        <f t="shared" si="2"/>
        <v/>
      </c>
      <c r="S28" s="8"/>
      <c r="T28" s="8"/>
      <c r="U28" s="5" t="str">
        <f t="shared" si="3"/>
        <v/>
      </c>
      <c r="W28" s="8"/>
      <c r="X28" s="8"/>
      <c r="Y28" s="5" t="str">
        <f t="shared" si="4"/>
        <v/>
      </c>
      <c r="AA28" s="8"/>
      <c r="AB28" s="8"/>
      <c r="AC28" s="5" t="str">
        <f t="shared" si="5"/>
        <v/>
      </c>
    </row>
    <row r="29" spans="5:29" x14ac:dyDescent="0.25">
      <c r="E29" s="5">
        <v>9.9729999999999806E-4</v>
      </c>
      <c r="I29" s="5" t="str">
        <f t="shared" si="0"/>
        <v/>
      </c>
      <c r="M29" s="5" t="str">
        <f t="shared" si="1"/>
        <v/>
      </c>
      <c r="Q29" s="5" t="str">
        <f t="shared" si="2"/>
        <v/>
      </c>
      <c r="S29" s="8"/>
      <c r="T29" s="8"/>
      <c r="U29" s="5" t="str">
        <f t="shared" si="3"/>
        <v/>
      </c>
      <c r="W29" s="8"/>
      <c r="X29" s="8"/>
      <c r="Y29" s="5" t="str">
        <f t="shared" si="4"/>
        <v/>
      </c>
      <c r="AA29" s="8"/>
      <c r="AB29" s="8"/>
      <c r="AC29" s="5" t="str">
        <f t="shared" si="5"/>
        <v/>
      </c>
    </row>
    <row r="30" spans="5:29" x14ac:dyDescent="0.25">
      <c r="E30" s="5">
        <v>9.97199999999998E-4</v>
      </c>
      <c r="I30" s="5" t="str">
        <f t="shared" si="0"/>
        <v/>
      </c>
      <c r="M30" s="5" t="str">
        <f t="shared" si="1"/>
        <v/>
      </c>
      <c r="Q30" s="5" t="str">
        <f t="shared" si="2"/>
        <v/>
      </c>
      <c r="S30" s="8"/>
      <c r="T30" s="8"/>
      <c r="U30" s="5" t="str">
        <f t="shared" si="3"/>
        <v/>
      </c>
      <c r="W30" s="8"/>
      <c r="X30" s="8"/>
      <c r="Y30" s="5" t="str">
        <f t="shared" si="4"/>
        <v/>
      </c>
      <c r="AA30" s="8"/>
      <c r="AB30" s="8"/>
      <c r="AC30" s="5" t="str">
        <f t="shared" si="5"/>
        <v/>
      </c>
    </row>
    <row r="31" spans="5:29" x14ac:dyDescent="0.25">
      <c r="E31" s="5">
        <v>9.9709999999999794E-4</v>
      </c>
      <c r="I31" s="5" t="str">
        <f t="shared" si="0"/>
        <v/>
      </c>
      <c r="M31" s="5" t="str">
        <f t="shared" si="1"/>
        <v/>
      </c>
      <c r="Q31" s="5" t="str">
        <f t="shared" si="2"/>
        <v/>
      </c>
      <c r="S31" s="8"/>
      <c r="T31" s="8"/>
      <c r="U31" s="5" t="str">
        <f t="shared" si="3"/>
        <v/>
      </c>
      <c r="W31" s="8"/>
      <c r="X31" s="8"/>
      <c r="Y31" s="5" t="str">
        <f t="shared" si="4"/>
        <v/>
      </c>
      <c r="AA31" s="8"/>
      <c r="AB31" s="8"/>
      <c r="AC31" s="5" t="str">
        <f t="shared" si="5"/>
        <v/>
      </c>
    </row>
    <row r="32" spans="5:29" x14ac:dyDescent="0.25">
      <c r="E32" s="5">
        <v>9.969999999999981E-4</v>
      </c>
      <c r="I32" s="5" t="str">
        <f t="shared" si="0"/>
        <v/>
      </c>
      <c r="M32" s="5" t="str">
        <f t="shared" si="1"/>
        <v/>
      </c>
      <c r="Q32" s="5" t="str">
        <f t="shared" si="2"/>
        <v/>
      </c>
      <c r="S32" s="8"/>
      <c r="T32" s="8"/>
      <c r="U32" s="5" t="str">
        <f t="shared" si="3"/>
        <v/>
      </c>
      <c r="W32" s="8"/>
      <c r="X32" s="8"/>
      <c r="Y32" s="5" t="str">
        <f t="shared" si="4"/>
        <v/>
      </c>
      <c r="AA32" s="8"/>
      <c r="AB32" s="8"/>
      <c r="AC32" s="5" t="str">
        <f t="shared" si="5"/>
        <v/>
      </c>
    </row>
    <row r="33" spans="5:29" x14ac:dyDescent="0.25">
      <c r="E33" s="5">
        <v>9.9689999999999805E-4</v>
      </c>
      <c r="I33" s="5" t="str">
        <f t="shared" si="0"/>
        <v/>
      </c>
      <c r="M33" s="5" t="str">
        <f t="shared" si="1"/>
        <v/>
      </c>
      <c r="Q33" s="5" t="str">
        <f t="shared" si="2"/>
        <v/>
      </c>
      <c r="S33" s="8"/>
      <c r="T33" s="8"/>
      <c r="U33" s="5" t="str">
        <f t="shared" si="3"/>
        <v/>
      </c>
      <c r="W33" s="8"/>
      <c r="X33" s="8"/>
      <c r="Y33" s="5" t="str">
        <f t="shared" si="4"/>
        <v/>
      </c>
      <c r="AA33" s="8"/>
      <c r="AB33" s="8"/>
      <c r="AC33" s="5" t="str">
        <f t="shared" si="5"/>
        <v/>
      </c>
    </row>
    <row r="34" spans="5:29" x14ac:dyDescent="0.25">
      <c r="E34" s="5">
        <v>9.9679999999999799E-4</v>
      </c>
      <c r="G34" s="8"/>
      <c r="H34" s="8"/>
      <c r="I34" s="5" t="str">
        <f t="shared" si="0"/>
        <v/>
      </c>
      <c r="K34" s="8"/>
      <c r="L34" s="8"/>
      <c r="M34" s="5" t="str">
        <f t="shared" si="1"/>
        <v/>
      </c>
      <c r="O34" s="8"/>
      <c r="P34" s="8"/>
      <c r="Q34" s="5" t="str">
        <f t="shared" si="2"/>
        <v/>
      </c>
      <c r="S34" s="8"/>
      <c r="T34" s="8"/>
      <c r="U34" s="5" t="str">
        <f t="shared" si="3"/>
        <v/>
      </c>
      <c r="W34" s="8"/>
      <c r="X34" s="8"/>
      <c r="Y34" s="5" t="str">
        <f t="shared" si="4"/>
        <v/>
      </c>
      <c r="AA34" s="8"/>
      <c r="AB34" s="8"/>
      <c r="AC34" s="5" t="str">
        <f t="shared" si="5"/>
        <v/>
      </c>
    </row>
    <row r="35" spans="5:29" x14ac:dyDescent="0.25">
      <c r="E35" s="5">
        <v>9.9669999999999793E-4</v>
      </c>
      <c r="G35" s="8"/>
      <c r="H35" s="8"/>
      <c r="I35" s="5" t="str">
        <f t="shared" si="0"/>
        <v/>
      </c>
      <c r="K35" s="8"/>
      <c r="L35" s="8"/>
      <c r="M35" s="5" t="str">
        <f t="shared" si="1"/>
        <v/>
      </c>
      <c r="O35" s="8"/>
      <c r="P35" s="8"/>
      <c r="Q35" s="5" t="str">
        <f t="shared" si="2"/>
        <v/>
      </c>
      <c r="S35" s="8"/>
      <c r="T35" s="8"/>
      <c r="U35" s="5" t="str">
        <f t="shared" si="3"/>
        <v/>
      </c>
      <c r="W35" s="8"/>
      <c r="X35" s="8"/>
      <c r="Y35" s="5" t="str">
        <f t="shared" si="4"/>
        <v/>
      </c>
      <c r="AA35" s="8"/>
      <c r="AB35" s="8"/>
      <c r="AC35" s="5" t="str">
        <f t="shared" si="5"/>
        <v/>
      </c>
    </row>
    <row r="36" spans="5:29" x14ac:dyDescent="0.25">
      <c r="E36" s="5">
        <v>9.965999999999981E-4</v>
      </c>
      <c r="G36" s="8"/>
      <c r="H36" s="8"/>
      <c r="I36" s="5" t="str">
        <f t="shared" si="0"/>
        <v/>
      </c>
      <c r="K36" s="8"/>
      <c r="L36" s="8"/>
      <c r="M36" s="5" t="str">
        <f t="shared" si="1"/>
        <v/>
      </c>
      <c r="O36" s="8"/>
      <c r="P36" s="8"/>
      <c r="Q36" s="5" t="str">
        <f t="shared" si="2"/>
        <v/>
      </c>
      <c r="S36" s="8"/>
      <c r="T36" s="8"/>
      <c r="U36" s="5" t="str">
        <f t="shared" si="3"/>
        <v/>
      </c>
      <c r="W36" s="8"/>
      <c r="X36" s="8"/>
      <c r="Y36" s="5" t="str">
        <f t="shared" si="4"/>
        <v/>
      </c>
      <c r="AA36" s="8"/>
      <c r="AB36" s="8"/>
      <c r="AC36" s="5" t="str">
        <f t="shared" si="5"/>
        <v/>
      </c>
    </row>
    <row r="37" spans="5:29" x14ac:dyDescent="0.25">
      <c r="E37" s="5">
        <v>9.9649999999999804E-4</v>
      </c>
      <c r="G37" s="8"/>
      <c r="H37" s="8"/>
      <c r="I37" s="5" t="str">
        <f t="shared" si="0"/>
        <v/>
      </c>
      <c r="K37" s="8"/>
      <c r="L37" s="8"/>
      <c r="M37" s="5" t="str">
        <f t="shared" si="1"/>
        <v/>
      </c>
      <c r="O37" s="8"/>
      <c r="P37" s="8"/>
      <c r="Q37" s="5" t="str">
        <f t="shared" si="2"/>
        <v/>
      </c>
      <c r="S37" s="8"/>
      <c r="T37" s="8"/>
      <c r="U37" s="5" t="str">
        <f t="shared" si="3"/>
        <v/>
      </c>
      <c r="W37" s="8"/>
      <c r="X37" s="8"/>
      <c r="Y37" s="5" t="str">
        <f t="shared" si="4"/>
        <v/>
      </c>
      <c r="AA37" s="8"/>
      <c r="AB37" s="8"/>
      <c r="AC37" s="5" t="str">
        <f t="shared" si="5"/>
        <v/>
      </c>
    </row>
    <row r="38" spans="5:29" x14ac:dyDescent="0.25">
      <c r="E38" s="5">
        <v>9.9639999999999798E-4</v>
      </c>
      <c r="G38" s="8"/>
      <c r="H38" s="8"/>
      <c r="I38" s="5" t="str">
        <f t="shared" si="0"/>
        <v/>
      </c>
      <c r="K38" s="8"/>
      <c r="L38" s="8"/>
      <c r="M38" s="5" t="str">
        <f t="shared" si="1"/>
        <v/>
      </c>
      <c r="O38" s="8"/>
      <c r="P38" s="8"/>
      <c r="Q38" s="5" t="str">
        <f t="shared" si="2"/>
        <v/>
      </c>
      <c r="S38" s="8"/>
      <c r="T38" s="8"/>
      <c r="U38" s="5" t="str">
        <f t="shared" si="3"/>
        <v/>
      </c>
      <c r="W38" s="8"/>
      <c r="X38" s="8"/>
      <c r="Y38" s="5" t="str">
        <f t="shared" si="4"/>
        <v/>
      </c>
      <c r="AA38" s="8"/>
      <c r="AB38" s="8"/>
      <c r="AC38" s="5" t="str">
        <f t="shared" si="5"/>
        <v/>
      </c>
    </row>
    <row r="39" spans="5:29" x14ac:dyDescent="0.25">
      <c r="E39" s="5">
        <v>9.9629999999999793E-4</v>
      </c>
      <c r="G39" s="8"/>
      <c r="H39" s="8"/>
      <c r="I39" s="5" t="str">
        <f t="shared" si="0"/>
        <v/>
      </c>
      <c r="K39" s="8"/>
      <c r="L39" s="8"/>
      <c r="M39" s="5" t="str">
        <f t="shared" si="1"/>
        <v/>
      </c>
      <c r="O39" s="8"/>
      <c r="P39" s="8"/>
      <c r="Q39" s="5" t="str">
        <f t="shared" si="2"/>
        <v/>
      </c>
      <c r="S39" s="8"/>
      <c r="T39" s="8"/>
      <c r="U39" s="5" t="str">
        <f t="shared" si="3"/>
        <v/>
      </c>
      <c r="W39" s="8"/>
      <c r="X39" s="8"/>
      <c r="Y39" s="5" t="str">
        <f t="shared" si="4"/>
        <v/>
      </c>
      <c r="AA39" s="8"/>
      <c r="AB39" s="8"/>
      <c r="AC39" s="5" t="str">
        <f t="shared" si="5"/>
        <v/>
      </c>
    </row>
    <row r="40" spans="5:29" x14ac:dyDescent="0.25">
      <c r="E40" s="5">
        <v>9.9619999999999809E-4</v>
      </c>
      <c r="G40" s="8"/>
      <c r="H40" s="8"/>
      <c r="I40" s="5" t="str">
        <f t="shared" si="0"/>
        <v/>
      </c>
      <c r="K40" s="8"/>
      <c r="L40" s="8"/>
      <c r="M40" s="5" t="str">
        <f t="shared" si="1"/>
        <v/>
      </c>
      <c r="O40" s="8"/>
      <c r="P40" s="8"/>
      <c r="Q40" s="5" t="str">
        <f t="shared" si="2"/>
        <v/>
      </c>
      <c r="S40" s="8"/>
      <c r="T40" s="8"/>
      <c r="U40" s="5" t="str">
        <f t="shared" si="3"/>
        <v/>
      </c>
      <c r="W40" s="8"/>
      <c r="X40" s="8"/>
      <c r="Y40" s="5" t="str">
        <f t="shared" si="4"/>
        <v/>
      </c>
      <c r="AA40" s="8"/>
      <c r="AB40" s="8"/>
      <c r="AC40" s="5" t="str">
        <f t="shared" si="5"/>
        <v/>
      </c>
    </row>
    <row r="41" spans="5:29" x14ac:dyDescent="0.25">
      <c r="E41" s="5">
        <v>9.9609999999999803E-4</v>
      </c>
      <c r="G41" s="8"/>
      <c r="H41" s="8"/>
      <c r="I41" s="5" t="str">
        <f t="shared" si="0"/>
        <v/>
      </c>
      <c r="K41" s="8"/>
      <c r="L41" s="8"/>
      <c r="M41" s="5" t="str">
        <f t="shared" si="1"/>
        <v/>
      </c>
      <c r="O41" s="8"/>
      <c r="P41" s="8"/>
      <c r="Q41" s="5" t="str">
        <f t="shared" si="2"/>
        <v/>
      </c>
      <c r="S41" s="8"/>
      <c r="T41" s="8"/>
      <c r="U41" s="5" t="str">
        <f t="shared" si="3"/>
        <v/>
      </c>
      <c r="W41" s="8"/>
      <c r="X41" s="8"/>
      <c r="Y41" s="5" t="str">
        <f t="shared" si="4"/>
        <v/>
      </c>
      <c r="AA41" s="8"/>
      <c r="AB41" s="8"/>
      <c r="AC41" s="5" t="str">
        <f t="shared" si="5"/>
        <v/>
      </c>
    </row>
    <row r="42" spans="5:29" x14ac:dyDescent="0.25">
      <c r="E42" s="5">
        <v>9.9599999999999797E-4</v>
      </c>
      <c r="G42" s="8"/>
      <c r="H42" s="8"/>
      <c r="I42" s="5" t="str">
        <f t="shared" si="0"/>
        <v/>
      </c>
      <c r="K42" s="8"/>
      <c r="L42" s="8"/>
      <c r="M42" s="5" t="str">
        <f t="shared" si="1"/>
        <v/>
      </c>
      <c r="O42" s="8"/>
      <c r="P42" s="8"/>
      <c r="Q42" s="5" t="str">
        <f t="shared" si="2"/>
        <v/>
      </c>
      <c r="S42" s="8"/>
      <c r="T42" s="8"/>
      <c r="U42" s="5" t="str">
        <f t="shared" si="3"/>
        <v/>
      </c>
      <c r="W42" s="8"/>
      <c r="X42" s="8"/>
      <c r="Y42" s="5" t="str">
        <f t="shared" si="4"/>
        <v/>
      </c>
      <c r="AA42" s="8"/>
      <c r="AB42" s="8"/>
      <c r="AC42" s="5" t="str">
        <f t="shared" si="5"/>
        <v/>
      </c>
    </row>
    <row r="43" spans="5:29" x14ac:dyDescent="0.25">
      <c r="E43" s="5">
        <v>9.9589999999999792E-4</v>
      </c>
      <c r="G43" s="8"/>
      <c r="H43" s="8"/>
      <c r="I43" s="5" t="str">
        <f t="shared" si="0"/>
        <v/>
      </c>
      <c r="K43" s="8"/>
      <c r="L43" s="8"/>
      <c r="M43" s="5" t="str">
        <f t="shared" si="1"/>
        <v/>
      </c>
      <c r="O43" s="8"/>
      <c r="P43" s="8"/>
      <c r="Q43" s="5" t="str">
        <f t="shared" si="2"/>
        <v/>
      </c>
      <c r="S43" s="8"/>
      <c r="T43" s="8"/>
      <c r="U43" s="5" t="str">
        <f t="shared" si="3"/>
        <v/>
      </c>
      <c r="W43" s="8"/>
      <c r="X43" s="8"/>
      <c r="Y43" s="5" t="str">
        <f t="shared" si="4"/>
        <v/>
      </c>
      <c r="AA43" s="8"/>
      <c r="AB43" s="8"/>
      <c r="AC43" s="5" t="str">
        <f t="shared" si="5"/>
        <v/>
      </c>
    </row>
    <row r="44" spans="5:29" x14ac:dyDescent="0.25">
      <c r="E44" s="5">
        <v>9.9579999999999808E-4</v>
      </c>
      <c r="G44" s="8"/>
      <c r="H44" s="8"/>
      <c r="I44" s="5" t="str">
        <f t="shared" si="0"/>
        <v/>
      </c>
      <c r="K44" s="8"/>
      <c r="L44" s="8"/>
      <c r="M44" s="5" t="str">
        <f t="shared" si="1"/>
        <v/>
      </c>
      <c r="O44" s="8"/>
      <c r="P44" s="8"/>
      <c r="Q44" s="5" t="str">
        <f t="shared" si="2"/>
        <v/>
      </c>
      <c r="S44" s="8"/>
      <c r="T44" s="8"/>
      <c r="U44" s="5" t="str">
        <f t="shared" si="3"/>
        <v/>
      </c>
      <c r="W44" s="8"/>
      <c r="X44" s="8"/>
      <c r="Y44" s="5" t="str">
        <f t="shared" si="4"/>
        <v/>
      </c>
      <c r="AA44" s="8"/>
      <c r="AB44" s="8"/>
      <c r="AC44" s="5" t="str">
        <f t="shared" si="5"/>
        <v/>
      </c>
    </row>
    <row r="45" spans="5:29" x14ac:dyDescent="0.25">
      <c r="E45" s="5">
        <v>9.9569999999999802E-4</v>
      </c>
      <c r="G45" s="8"/>
      <c r="H45" s="8"/>
      <c r="I45" s="5" t="str">
        <f t="shared" si="0"/>
        <v/>
      </c>
      <c r="K45" s="8"/>
      <c r="L45" s="8"/>
      <c r="M45" s="5" t="str">
        <f t="shared" si="1"/>
        <v/>
      </c>
      <c r="O45" s="8"/>
      <c r="P45" s="8"/>
      <c r="Q45" s="5" t="str">
        <f t="shared" si="2"/>
        <v/>
      </c>
      <c r="S45" s="8"/>
      <c r="T45" s="8"/>
      <c r="U45" s="5" t="str">
        <f t="shared" si="3"/>
        <v/>
      </c>
      <c r="W45" s="8"/>
      <c r="X45" s="8"/>
      <c r="Y45" s="5" t="str">
        <f t="shared" si="4"/>
        <v/>
      </c>
      <c r="AA45" s="8"/>
      <c r="AB45" s="8"/>
      <c r="AC45" s="5" t="str">
        <f t="shared" si="5"/>
        <v/>
      </c>
    </row>
    <row r="46" spans="5:29" x14ac:dyDescent="0.25">
      <c r="E46" s="5">
        <v>9.9559999999999796E-4</v>
      </c>
      <c r="G46" s="8"/>
      <c r="H46" s="8"/>
      <c r="I46" s="5" t="str">
        <f t="shared" si="0"/>
        <v/>
      </c>
      <c r="K46" s="8"/>
      <c r="L46" s="8"/>
      <c r="M46" s="5" t="str">
        <f t="shared" si="1"/>
        <v/>
      </c>
      <c r="O46" s="8"/>
      <c r="P46" s="8"/>
      <c r="Q46" s="5" t="str">
        <f t="shared" si="2"/>
        <v/>
      </c>
      <c r="S46" s="8"/>
      <c r="T46" s="8"/>
      <c r="U46" s="5" t="str">
        <f t="shared" si="3"/>
        <v/>
      </c>
      <c r="W46" s="8"/>
      <c r="X46" s="8"/>
      <c r="Y46" s="5" t="str">
        <f t="shared" si="4"/>
        <v/>
      </c>
      <c r="AA46" s="8"/>
      <c r="AB46" s="8"/>
      <c r="AC46" s="5" t="str">
        <f t="shared" si="5"/>
        <v/>
      </c>
    </row>
    <row r="47" spans="5:29" x14ac:dyDescent="0.25">
      <c r="E47" s="5">
        <v>9.9549999999999704E-4</v>
      </c>
      <c r="G47" s="8"/>
      <c r="H47" s="8"/>
      <c r="I47" s="5" t="str">
        <f t="shared" si="0"/>
        <v/>
      </c>
      <c r="K47" s="8"/>
      <c r="L47" s="8"/>
      <c r="M47" s="5" t="str">
        <f t="shared" si="1"/>
        <v/>
      </c>
      <c r="O47" s="8"/>
      <c r="P47" s="8"/>
      <c r="Q47" s="5" t="str">
        <f t="shared" si="2"/>
        <v/>
      </c>
      <c r="S47" s="8"/>
      <c r="T47" s="8"/>
      <c r="U47" s="5" t="str">
        <f t="shared" si="3"/>
        <v/>
      </c>
      <c r="W47" s="8"/>
      <c r="X47" s="8"/>
      <c r="Y47" s="5" t="str">
        <f t="shared" si="4"/>
        <v/>
      </c>
      <c r="AA47" s="8"/>
      <c r="AB47" s="8"/>
      <c r="AC47" s="5" t="str">
        <f t="shared" si="5"/>
        <v/>
      </c>
    </row>
    <row r="48" spans="5:29" x14ac:dyDescent="0.25">
      <c r="E48" s="5">
        <v>9.9539999999999698E-4</v>
      </c>
      <c r="G48" s="8"/>
      <c r="H48" s="8"/>
      <c r="I48" s="5" t="str">
        <f t="shared" si="0"/>
        <v/>
      </c>
      <c r="K48" s="8"/>
      <c r="L48" s="8"/>
      <c r="M48" s="5" t="str">
        <f t="shared" si="1"/>
        <v/>
      </c>
      <c r="O48" s="8"/>
      <c r="P48" s="8"/>
      <c r="Q48" s="5" t="str">
        <f t="shared" si="2"/>
        <v/>
      </c>
      <c r="S48" s="8"/>
      <c r="T48" s="8"/>
      <c r="U48" s="5" t="str">
        <f t="shared" si="3"/>
        <v/>
      </c>
      <c r="W48" s="8"/>
      <c r="X48" s="8"/>
      <c r="Y48" s="5" t="str">
        <f t="shared" si="4"/>
        <v/>
      </c>
      <c r="AA48" s="8"/>
      <c r="AB48" s="8"/>
      <c r="AC48" s="5" t="str">
        <f t="shared" si="5"/>
        <v/>
      </c>
    </row>
    <row r="49" spans="5:29" x14ac:dyDescent="0.25">
      <c r="E49" s="5">
        <v>9.9529999999999693E-4</v>
      </c>
      <c r="G49" s="8"/>
      <c r="H49" s="8"/>
      <c r="I49" s="5" t="str">
        <f t="shared" si="0"/>
        <v/>
      </c>
      <c r="K49" s="8"/>
      <c r="L49" s="8"/>
      <c r="M49" s="5" t="str">
        <f t="shared" si="1"/>
        <v/>
      </c>
      <c r="O49" s="8"/>
      <c r="P49" s="8"/>
      <c r="Q49" s="5" t="str">
        <f t="shared" si="2"/>
        <v/>
      </c>
      <c r="S49" s="8"/>
      <c r="T49" s="8"/>
      <c r="U49" s="5" t="str">
        <f t="shared" si="3"/>
        <v/>
      </c>
      <c r="W49" s="8"/>
      <c r="X49" s="8"/>
      <c r="Y49" s="5" t="str">
        <f t="shared" si="4"/>
        <v/>
      </c>
      <c r="AA49" s="8"/>
      <c r="AB49" s="8"/>
      <c r="AC49" s="5" t="str">
        <f t="shared" si="5"/>
        <v/>
      </c>
    </row>
    <row r="50" spans="5:29" x14ac:dyDescent="0.25">
      <c r="E50" s="5">
        <v>9.9519999999999709E-4</v>
      </c>
      <c r="G50" s="8"/>
      <c r="H50" s="8"/>
      <c r="I50" s="5" t="str">
        <f t="shared" si="0"/>
        <v/>
      </c>
      <c r="K50" s="8"/>
      <c r="L50" s="8"/>
      <c r="M50" s="5" t="str">
        <f t="shared" si="1"/>
        <v/>
      </c>
      <c r="O50" s="8"/>
      <c r="P50" s="8"/>
      <c r="Q50" s="5" t="str">
        <f t="shared" si="2"/>
        <v/>
      </c>
      <c r="S50" s="8"/>
      <c r="T50" s="8"/>
      <c r="U50" s="5" t="str">
        <f t="shared" si="3"/>
        <v/>
      </c>
      <c r="W50" s="8"/>
      <c r="X50" s="8"/>
      <c r="Y50" s="5" t="str">
        <f t="shared" si="4"/>
        <v/>
      </c>
      <c r="AA50" s="8"/>
      <c r="AB50" s="8"/>
      <c r="AC50" s="5" t="str">
        <f t="shared" si="5"/>
        <v/>
      </c>
    </row>
    <row r="51" spans="5:29" x14ac:dyDescent="0.25">
      <c r="E51" s="5">
        <v>9.9509999999999703E-4</v>
      </c>
      <c r="G51" s="8"/>
      <c r="H51" s="8"/>
      <c r="I51" s="5" t="str">
        <f t="shared" si="0"/>
        <v/>
      </c>
      <c r="K51" s="8"/>
      <c r="L51" s="8"/>
      <c r="M51" s="5" t="str">
        <f t="shared" si="1"/>
        <v/>
      </c>
      <c r="O51" s="8"/>
      <c r="P51" s="8"/>
      <c r="Q51" s="5" t="str">
        <f t="shared" si="2"/>
        <v/>
      </c>
      <c r="S51" s="8"/>
      <c r="T51" s="8"/>
      <c r="U51" s="5" t="str">
        <f t="shared" si="3"/>
        <v/>
      </c>
      <c r="W51" s="8"/>
      <c r="X51" s="8"/>
      <c r="Y51" s="5" t="str">
        <f t="shared" si="4"/>
        <v/>
      </c>
      <c r="AA51" s="8"/>
      <c r="AB51" s="8"/>
      <c r="AC51" s="5" t="str">
        <f t="shared" si="5"/>
        <v/>
      </c>
    </row>
    <row r="52" spans="5:29" x14ac:dyDescent="0.25">
      <c r="E52" s="5">
        <v>9.9499999999999697E-4</v>
      </c>
      <c r="G52" s="8"/>
      <c r="H52" s="8"/>
      <c r="I52" s="5" t="str">
        <f t="shared" si="0"/>
        <v/>
      </c>
      <c r="K52" s="8"/>
      <c r="L52" s="8"/>
      <c r="M52" s="5" t="str">
        <f t="shared" si="1"/>
        <v/>
      </c>
      <c r="O52" s="8"/>
      <c r="P52" s="8"/>
      <c r="Q52" s="5" t="str">
        <f t="shared" si="2"/>
        <v/>
      </c>
      <c r="S52" s="8"/>
      <c r="T52" s="8"/>
      <c r="U52" s="5" t="str">
        <f t="shared" si="3"/>
        <v/>
      </c>
      <c r="W52" s="8"/>
      <c r="X52" s="8"/>
      <c r="Y52" s="5" t="str">
        <f t="shared" si="4"/>
        <v/>
      </c>
      <c r="AA52" s="8"/>
      <c r="AB52" s="8"/>
      <c r="AC52" s="5" t="str">
        <f t="shared" si="5"/>
        <v/>
      </c>
    </row>
    <row r="53" spans="5:29" x14ac:dyDescent="0.25">
      <c r="E53" s="5">
        <v>9.9489999999999692E-4</v>
      </c>
      <c r="G53" s="8"/>
      <c r="H53" s="8"/>
      <c r="I53" s="5" t="str">
        <f t="shared" si="0"/>
        <v/>
      </c>
      <c r="K53" s="8"/>
      <c r="L53" s="8"/>
      <c r="M53" s="5" t="str">
        <f t="shared" si="1"/>
        <v/>
      </c>
      <c r="O53" s="8"/>
      <c r="P53" s="8"/>
      <c r="Q53" s="5" t="str">
        <f t="shared" si="2"/>
        <v/>
      </c>
      <c r="S53" s="8"/>
      <c r="T53" s="8"/>
      <c r="U53" s="5" t="str">
        <f t="shared" si="3"/>
        <v/>
      </c>
      <c r="W53" s="8"/>
      <c r="X53" s="8"/>
      <c r="Y53" s="5" t="str">
        <f t="shared" si="4"/>
        <v/>
      </c>
      <c r="AA53" s="8"/>
      <c r="AB53" s="8"/>
      <c r="AC53" s="5" t="str">
        <f t="shared" si="5"/>
        <v/>
      </c>
    </row>
    <row r="54" spans="5:29" x14ac:dyDescent="0.25">
      <c r="E54" s="5">
        <v>9.9479999999999708E-4</v>
      </c>
      <c r="G54" s="8"/>
      <c r="H54" s="8"/>
      <c r="I54" s="5" t="str">
        <f t="shared" si="0"/>
        <v/>
      </c>
      <c r="K54" s="8"/>
      <c r="L54" s="8"/>
      <c r="M54" s="5" t="str">
        <f t="shared" si="1"/>
        <v/>
      </c>
      <c r="O54" s="8"/>
      <c r="P54" s="8"/>
      <c r="Q54" s="5" t="str">
        <f t="shared" si="2"/>
        <v/>
      </c>
      <c r="S54" s="8"/>
      <c r="T54" s="8"/>
      <c r="U54" s="5" t="str">
        <f t="shared" si="3"/>
        <v/>
      </c>
      <c r="W54" s="8"/>
      <c r="X54" s="8"/>
      <c r="Y54" s="5" t="str">
        <f t="shared" si="4"/>
        <v/>
      </c>
      <c r="AA54" s="8"/>
      <c r="AB54" s="8"/>
      <c r="AC54" s="5" t="str">
        <f t="shared" si="5"/>
        <v/>
      </c>
    </row>
    <row r="55" spans="5:29" x14ac:dyDescent="0.25">
      <c r="E55" s="5">
        <v>9.9469999999999702E-4</v>
      </c>
      <c r="G55" s="8"/>
      <c r="H55" s="8"/>
      <c r="I55" s="5" t="str">
        <f t="shared" si="0"/>
        <v/>
      </c>
      <c r="K55" s="8"/>
      <c r="L55" s="8"/>
      <c r="M55" s="5" t="str">
        <f t="shared" si="1"/>
        <v/>
      </c>
      <c r="O55" s="8"/>
      <c r="P55" s="8"/>
      <c r="Q55" s="5" t="str">
        <f t="shared" si="2"/>
        <v/>
      </c>
      <c r="S55" s="8"/>
      <c r="T55" s="8"/>
      <c r="U55" s="5" t="str">
        <f t="shared" si="3"/>
        <v/>
      </c>
      <c r="W55" s="8"/>
      <c r="X55" s="8"/>
      <c r="Y55" s="5" t="str">
        <f t="shared" si="4"/>
        <v/>
      </c>
      <c r="AA55" s="8"/>
      <c r="AB55" s="8"/>
      <c r="AC55" s="5" t="str">
        <f t="shared" si="5"/>
        <v/>
      </c>
    </row>
    <row r="56" spans="5:29" x14ac:dyDescent="0.25">
      <c r="E56" s="5">
        <v>9.9459999999999696E-4</v>
      </c>
      <c r="G56" s="8"/>
      <c r="H56" s="8"/>
      <c r="I56" s="5" t="str">
        <f t="shared" si="0"/>
        <v/>
      </c>
      <c r="K56" s="8"/>
      <c r="L56" s="8"/>
      <c r="M56" s="5" t="str">
        <f t="shared" si="1"/>
        <v/>
      </c>
      <c r="O56" s="8"/>
      <c r="P56" s="8"/>
      <c r="Q56" s="5" t="str">
        <f t="shared" si="2"/>
        <v/>
      </c>
      <c r="S56" s="8"/>
      <c r="T56" s="8"/>
      <c r="U56" s="5" t="str">
        <f t="shared" si="3"/>
        <v/>
      </c>
      <c r="W56" s="8"/>
      <c r="X56" s="8"/>
      <c r="Y56" s="5" t="str">
        <f t="shared" si="4"/>
        <v/>
      </c>
      <c r="AA56" s="8"/>
      <c r="AB56" s="8"/>
      <c r="AC56" s="5" t="str">
        <f t="shared" si="5"/>
        <v/>
      </c>
    </row>
    <row r="57" spans="5:29" x14ac:dyDescent="0.25">
      <c r="E57" s="5">
        <v>9.9449999999999691E-4</v>
      </c>
      <c r="G57" s="8"/>
      <c r="H57" s="8"/>
      <c r="I57" s="5" t="str">
        <f t="shared" si="0"/>
        <v/>
      </c>
      <c r="K57" s="8"/>
      <c r="L57" s="8"/>
      <c r="M57" s="5" t="str">
        <f t="shared" si="1"/>
        <v/>
      </c>
      <c r="O57" s="8"/>
      <c r="P57" s="8"/>
      <c r="Q57" s="5" t="str">
        <f t="shared" si="2"/>
        <v/>
      </c>
      <c r="S57" s="8"/>
      <c r="T57" s="8"/>
      <c r="U57" s="5" t="str">
        <f t="shared" si="3"/>
        <v/>
      </c>
      <c r="W57" s="8"/>
      <c r="X57" s="8"/>
      <c r="Y57" s="5" t="str">
        <f t="shared" si="4"/>
        <v/>
      </c>
      <c r="AA57" s="8"/>
      <c r="AB57" s="8"/>
      <c r="AC57" s="5" t="str">
        <f t="shared" si="5"/>
        <v/>
      </c>
    </row>
    <row r="58" spans="5:29" x14ac:dyDescent="0.25">
      <c r="E58" s="5">
        <v>9.9439999999999707E-4</v>
      </c>
      <c r="G58" s="8"/>
      <c r="H58" s="8"/>
      <c r="I58" s="5" t="str">
        <f t="shared" si="0"/>
        <v/>
      </c>
      <c r="K58" s="8"/>
      <c r="L58" s="8"/>
      <c r="M58" s="5" t="str">
        <f t="shared" si="1"/>
        <v/>
      </c>
      <c r="O58" s="8"/>
      <c r="P58" s="8"/>
      <c r="Q58" s="5" t="str">
        <f t="shared" si="2"/>
        <v/>
      </c>
      <c r="S58" s="8"/>
      <c r="T58" s="8"/>
      <c r="U58" s="5" t="str">
        <f t="shared" si="3"/>
        <v/>
      </c>
      <c r="W58" s="8"/>
      <c r="X58" s="8"/>
      <c r="Y58" s="5" t="str">
        <f t="shared" si="4"/>
        <v/>
      </c>
      <c r="AA58" s="8"/>
      <c r="AB58" s="8"/>
      <c r="AC58" s="5" t="str">
        <f t="shared" si="5"/>
        <v/>
      </c>
    </row>
    <row r="59" spans="5:29" x14ac:dyDescent="0.25">
      <c r="E59" s="5">
        <v>9.9429999999999701E-4</v>
      </c>
      <c r="G59" s="8"/>
      <c r="H59" s="8"/>
      <c r="I59" s="5" t="str">
        <f t="shared" si="0"/>
        <v/>
      </c>
      <c r="K59" s="8"/>
      <c r="L59" s="8"/>
      <c r="M59" s="5" t="str">
        <f t="shared" si="1"/>
        <v/>
      </c>
      <c r="O59" s="8"/>
      <c r="P59" s="8"/>
      <c r="Q59" s="5" t="str">
        <f t="shared" si="2"/>
        <v/>
      </c>
      <c r="S59" s="8"/>
      <c r="T59" s="8"/>
      <c r="U59" s="5" t="str">
        <f t="shared" si="3"/>
        <v/>
      </c>
      <c r="W59" s="8"/>
      <c r="X59" s="8"/>
      <c r="Y59" s="5" t="str">
        <f t="shared" si="4"/>
        <v/>
      </c>
      <c r="AA59" s="8"/>
      <c r="AB59" s="8"/>
      <c r="AC59" s="5" t="str">
        <f t="shared" si="5"/>
        <v/>
      </c>
    </row>
    <row r="60" spans="5:29" x14ac:dyDescent="0.25">
      <c r="E60" s="5">
        <v>9.9419999999999695E-4</v>
      </c>
      <c r="G60" s="8"/>
      <c r="H60" s="8"/>
      <c r="I60" s="5" t="str">
        <f t="shared" si="0"/>
        <v/>
      </c>
      <c r="K60" s="8"/>
      <c r="L60" s="8"/>
      <c r="M60" s="5" t="str">
        <f t="shared" si="1"/>
        <v/>
      </c>
      <c r="O60" s="8"/>
      <c r="P60" s="8"/>
      <c r="Q60" s="5" t="str">
        <f t="shared" si="2"/>
        <v/>
      </c>
      <c r="S60" s="8"/>
      <c r="T60" s="8"/>
      <c r="U60" s="5" t="str">
        <f t="shared" si="3"/>
        <v/>
      </c>
      <c r="W60" s="8"/>
      <c r="X60" s="8"/>
      <c r="Y60" s="5" t="str">
        <f t="shared" si="4"/>
        <v/>
      </c>
      <c r="AA60" s="8"/>
      <c r="AB60" s="8"/>
      <c r="AC60" s="5" t="str">
        <f t="shared" si="5"/>
        <v/>
      </c>
    </row>
    <row r="61" spans="5:29" x14ac:dyDescent="0.25">
      <c r="E61" s="5">
        <v>9.940999999999969E-4</v>
      </c>
      <c r="G61" s="8"/>
      <c r="H61" s="8"/>
      <c r="I61" s="5" t="str">
        <f t="shared" si="0"/>
        <v/>
      </c>
      <c r="K61" s="8"/>
      <c r="L61" s="8"/>
      <c r="M61" s="5" t="str">
        <f t="shared" si="1"/>
        <v/>
      </c>
      <c r="O61" s="8"/>
      <c r="P61" s="8"/>
      <c r="Q61" s="5" t="str">
        <f t="shared" si="2"/>
        <v/>
      </c>
      <c r="S61" s="8"/>
      <c r="T61" s="8"/>
      <c r="U61" s="5" t="str">
        <f t="shared" si="3"/>
        <v/>
      </c>
      <c r="W61" s="8"/>
      <c r="X61" s="8"/>
      <c r="Y61" s="5" t="str">
        <f t="shared" si="4"/>
        <v/>
      </c>
      <c r="AA61" s="8"/>
      <c r="AB61" s="8"/>
      <c r="AC61" s="5" t="str">
        <f t="shared" si="5"/>
        <v/>
      </c>
    </row>
    <row r="62" spans="5:29" x14ac:dyDescent="0.25">
      <c r="E62" s="5">
        <v>9.9399999999999706E-4</v>
      </c>
      <c r="G62" s="8"/>
      <c r="H62" s="8"/>
      <c r="I62" s="5" t="str">
        <f t="shared" si="0"/>
        <v/>
      </c>
      <c r="K62" s="8"/>
      <c r="L62" s="8"/>
      <c r="M62" s="5" t="str">
        <f t="shared" si="1"/>
        <v/>
      </c>
      <c r="O62" s="8"/>
      <c r="P62" s="8"/>
      <c r="Q62" s="5" t="str">
        <f t="shared" si="2"/>
        <v/>
      </c>
      <c r="S62" s="8"/>
      <c r="T62" s="8"/>
      <c r="U62" s="5" t="str">
        <f t="shared" si="3"/>
        <v/>
      </c>
      <c r="W62" s="8"/>
      <c r="X62" s="8"/>
      <c r="Y62" s="5" t="str">
        <f t="shared" si="4"/>
        <v/>
      </c>
      <c r="AA62" s="8"/>
      <c r="AB62" s="8"/>
      <c r="AC62" s="5" t="str">
        <f t="shared" si="5"/>
        <v/>
      </c>
    </row>
    <row r="63" spans="5:29" x14ac:dyDescent="0.25">
      <c r="E63" s="5">
        <v>9.93899999999997E-4</v>
      </c>
      <c r="G63" s="8"/>
      <c r="H63" s="8"/>
      <c r="I63" s="5" t="str">
        <f t="shared" si="0"/>
        <v/>
      </c>
      <c r="K63" s="8"/>
      <c r="L63" s="8"/>
      <c r="M63" s="5" t="str">
        <f t="shared" si="1"/>
        <v/>
      </c>
      <c r="O63" s="8"/>
      <c r="P63" s="8"/>
      <c r="Q63" s="5" t="str">
        <f t="shared" si="2"/>
        <v/>
      </c>
      <c r="S63" s="8"/>
      <c r="T63" s="8"/>
      <c r="U63" s="5" t="str">
        <f t="shared" si="3"/>
        <v/>
      </c>
      <c r="W63" s="8"/>
      <c r="X63" s="8"/>
      <c r="Y63" s="5" t="str">
        <f t="shared" si="4"/>
        <v/>
      </c>
      <c r="AA63" s="8"/>
      <c r="AB63" s="8"/>
      <c r="AC63" s="5" t="str">
        <f t="shared" si="5"/>
        <v/>
      </c>
    </row>
    <row r="64" spans="5:29" x14ac:dyDescent="0.25">
      <c r="E64" s="5">
        <v>9.9379999999999694E-4</v>
      </c>
      <c r="G64" s="8"/>
      <c r="H64" s="8"/>
      <c r="I64" s="5" t="str">
        <f t="shared" si="0"/>
        <v/>
      </c>
      <c r="K64" s="8"/>
      <c r="L64" s="8"/>
      <c r="M64" s="5" t="str">
        <f t="shared" si="1"/>
        <v/>
      </c>
      <c r="O64" s="8"/>
      <c r="P64" s="8"/>
      <c r="Q64" s="5" t="str">
        <f t="shared" si="2"/>
        <v/>
      </c>
      <c r="S64" s="8"/>
      <c r="T64" s="8"/>
      <c r="U64" s="5" t="str">
        <f t="shared" si="3"/>
        <v/>
      </c>
      <c r="W64" s="8"/>
      <c r="X64" s="8"/>
      <c r="Y64" s="5" t="str">
        <f t="shared" si="4"/>
        <v/>
      </c>
      <c r="AA64" s="8"/>
      <c r="AB64" s="8"/>
      <c r="AC64" s="5" t="str">
        <f t="shared" si="5"/>
        <v/>
      </c>
    </row>
    <row r="65" spans="5:29" x14ac:dyDescent="0.25">
      <c r="E65" s="5">
        <v>9.9369999999999602E-4</v>
      </c>
      <c r="G65" s="8"/>
      <c r="H65" s="8"/>
      <c r="I65" s="5" t="str">
        <f t="shared" si="0"/>
        <v/>
      </c>
      <c r="K65" s="8"/>
      <c r="L65" s="8"/>
      <c r="M65" s="5" t="str">
        <f t="shared" si="1"/>
        <v/>
      </c>
      <c r="O65" s="8"/>
      <c r="P65" s="8"/>
      <c r="Q65" s="5" t="str">
        <f t="shared" si="2"/>
        <v/>
      </c>
      <c r="S65" s="8"/>
      <c r="T65" s="8"/>
      <c r="U65" s="5" t="str">
        <f t="shared" si="3"/>
        <v/>
      </c>
      <c r="W65" s="8"/>
      <c r="X65" s="8"/>
      <c r="Y65" s="5" t="str">
        <f t="shared" si="4"/>
        <v/>
      </c>
      <c r="AA65" s="8"/>
      <c r="AB65" s="8"/>
      <c r="AC65" s="5" t="str">
        <f t="shared" si="5"/>
        <v/>
      </c>
    </row>
    <row r="66" spans="5:29" x14ac:dyDescent="0.25">
      <c r="E66" s="5">
        <v>9.9359999999999596E-4</v>
      </c>
      <c r="G66" s="8"/>
      <c r="H66" s="8"/>
      <c r="I66" s="5" t="str">
        <f t="shared" si="0"/>
        <v/>
      </c>
      <c r="K66" s="8"/>
      <c r="L66" s="8"/>
      <c r="M66" s="5" t="str">
        <f t="shared" si="1"/>
        <v/>
      </c>
      <c r="O66" s="8"/>
      <c r="P66" s="8"/>
      <c r="Q66" s="5" t="str">
        <f t="shared" si="2"/>
        <v/>
      </c>
      <c r="S66" s="8"/>
      <c r="T66" s="8"/>
      <c r="U66" s="5" t="str">
        <f t="shared" si="3"/>
        <v/>
      </c>
      <c r="W66" s="8"/>
      <c r="X66" s="8"/>
      <c r="Y66" s="5" t="str">
        <f t="shared" si="4"/>
        <v/>
      </c>
      <c r="AA66" s="8"/>
      <c r="AB66" s="8"/>
      <c r="AC66" s="5" t="str">
        <f t="shared" si="5"/>
        <v/>
      </c>
    </row>
    <row r="67" spans="5:29" x14ac:dyDescent="0.25">
      <c r="E67" s="5">
        <v>9.9349999999999591E-4</v>
      </c>
      <c r="G67" s="8"/>
      <c r="H67" s="8"/>
      <c r="I67" s="5" t="str">
        <f t="shared" ref="I67:I101" si="6">IF(H67="","",H67+$E67)</f>
        <v/>
      </c>
      <c r="K67" s="8"/>
      <c r="L67" s="8"/>
      <c r="M67" s="5" t="str">
        <f t="shared" ref="M67:M101" si="7">IF(L67="","",L67+$E67)</f>
        <v/>
      </c>
      <c r="O67" s="8"/>
      <c r="P67" s="8"/>
      <c r="Q67" s="5" t="str">
        <f t="shared" ref="Q67:Q101" si="8">IF(P67="","",P67+$E67)</f>
        <v/>
      </c>
      <c r="S67" s="8"/>
      <c r="T67" s="8"/>
      <c r="U67" s="5" t="str">
        <f t="shared" ref="U67:U101" si="9">IF(T67="","",T67+$E67)</f>
        <v/>
      </c>
      <c r="W67" s="8"/>
      <c r="X67" s="8"/>
      <c r="Y67" s="5" t="str">
        <f t="shared" ref="Y67:Y101" si="10">IF(X67="","",X67+$E67)</f>
        <v/>
      </c>
      <c r="AA67" s="8"/>
      <c r="AB67" s="8"/>
      <c r="AC67" s="5" t="str">
        <f t="shared" ref="AC67:AC101" si="11">IF(AB67="","",AB67+$E67)</f>
        <v/>
      </c>
    </row>
    <row r="68" spans="5:29" x14ac:dyDescent="0.25">
      <c r="E68" s="5">
        <v>9.9339999999999607E-4</v>
      </c>
      <c r="G68" s="8"/>
      <c r="H68" s="8"/>
      <c r="I68" s="5" t="str">
        <f t="shared" si="6"/>
        <v/>
      </c>
      <c r="K68" s="8"/>
      <c r="L68" s="8"/>
      <c r="M68" s="5" t="str">
        <f t="shared" si="7"/>
        <v/>
      </c>
      <c r="O68" s="8"/>
      <c r="P68" s="8"/>
      <c r="Q68" s="5" t="str">
        <f t="shared" si="8"/>
        <v/>
      </c>
      <c r="S68" s="8"/>
      <c r="T68" s="8"/>
      <c r="U68" s="5" t="str">
        <f t="shared" si="9"/>
        <v/>
      </c>
      <c r="W68" s="8"/>
      <c r="X68" s="8"/>
      <c r="Y68" s="5" t="str">
        <f t="shared" si="10"/>
        <v/>
      </c>
      <c r="AA68" s="8"/>
      <c r="AB68" s="8"/>
      <c r="AC68" s="5" t="str">
        <f t="shared" si="11"/>
        <v/>
      </c>
    </row>
    <row r="69" spans="5:29" x14ac:dyDescent="0.25">
      <c r="E69" s="5">
        <v>9.9329999999999601E-4</v>
      </c>
      <c r="G69" s="8"/>
      <c r="H69" s="8"/>
      <c r="I69" s="5" t="str">
        <f t="shared" si="6"/>
        <v/>
      </c>
      <c r="K69" s="8"/>
      <c r="L69" s="8"/>
      <c r="M69" s="5" t="str">
        <f t="shared" si="7"/>
        <v/>
      </c>
      <c r="O69" s="8"/>
      <c r="P69" s="8"/>
      <c r="Q69" s="5" t="str">
        <f t="shared" si="8"/>
        <v/>
      </c>
      <c r="S69" s="8"/>
      <c r="T69" s="8"/>
      <c r="U69" s="5" t="str">
        <f t="shared" si="9"/>
        <v/>
      </c>
      <c r="W69" s="8"/>
      <c r="X69" s="8"/>
      <c r="Y69" s="5" t="str">
        <f t="shared" si="10"/>
        <v/>
      </c>
      <c r="AA69" s="8"/>
      <c r="AB69" s="8"/>
      <c r="AC69" s="5" t="str">
        <f t="shared" si="11"/>
        <v/>
      </c>
    </row>
    <row r="70" spans="5:29" x14ac:dyDescent="0.25">
      <c r="E70" s="5">
        <v>9.9319999999999595E-4</v>
      </c>
      <c r="G70" s="8"/>
      <c r="H70" s="8"/>
      <c r="I70" s="5" t="str">
        <f t="shared" si="6"/>
        <v/>
      </c>
      <c r="K70" s="8"/>
      <c r="L70" s="8"/>
      <c r="M70" s="5" t="str">
        <f t="shared" si="7"/>
        <v/>
      </c>
      <c r="O70" s="8"/>
      <c r="P70" s="8"/>
      <c r="Q70" s="5" t="str">
        <f t="shared" si="8"/>
        <v/>
      </c>
      <c r="S70" s="8"/>
      <c r="T70" s="8"/>
      <c r="U70" s="5" t="str">
        <f t="shared" si="9"/>
        <v/>
      </c>
      <c r="W70" s="8"/>
      <c r="X70" s="8"/>
      <c r="Y70" s="5" t="str">
        <f t="shared" si="10"/>
        <v/>
      </c>
      <c r="AA70" s="8"/>
      <c r="AB70" s="8"/>
      <c r="AC70" s="5" t="str">
        <f t="shared" si="11"/>
        <v/>
      </c>
    </row>
    <row r="71" spans="5:29" x14ac:dyDescent="0.25">
      <c r="E71" s="5">
        <v>9.930999999999959E-4</v>
      </c>
      <c r="G71" s="8"/>
      <c r="H71" s="8"/>
      <c r="I71" s="5" t="str">
        <f t="shared" si="6"/>
        <v/>
      </c>
      <c r="K71" s="8"/>
      <c r="L71" s="8"/>
      <c r="M71" s="5" t="str">
        <f t="shared" si="7"/>
        <v/>
      </c>
      <c r="O71" s="8"/>
      <c r="P71" s="8"/>
      <c r="Q71" s="5" t="str">
        <f t="shared" si="8"/>
        <v/>
      </c>
      <c r="S71" s="8"/>
      <c r="T71" s="8"/>
      <c r="U71" s="5" t="str">
        <f t="shared" si="9"/>
        <v/>
      </c>
      <c r="W71" s="8"/>
      <c r="X71" s="8"/>
      <c r="Y71" s="5" t="str">
        <f t="shared" si="10"/>
        <v/>
      </c>
      <c r="AA71" s="8"/>
      <c r="AB71" s="8"/>
      <c r="AC71" s="5" t="str">
        <f t="shared" si="11"/>
        <v/>
      </c>
    </row>
    <row r="72" spans="5:29" x14ac:dyDescent="0.25">
      <c r="E72" s="5">
        <v>9.9299999999999606E-4</v>
      </c>
      <c r="G72" s="8"/>
      <c r="H72" s="8"/>
      <c r="I72" s="5" t="str">
        <f t="shared" si="6"/>
        <v/>
      </c>
      <c r="K72" s="8"/>
      <c r="L72" s="8"/>
      <c r="M72" s="5" t="str">
        <f t="shared" si="7"/>
        <v/>
      </c>
      <c r="O72" s="8"/>
      <c r="P72" s="8"/>
      <c r="Q72" s="5" t="str">
        <f t="shared" si="8"/>
        <v/>
      </c>
      <c r="S72" s="8"/>
      <c r="T72" s="8"/>
      <c r="U72" s="5" t="str">
        <f t="shared" si="9"/>
        <v/>
      </c>
      <c r="W72" s="8"/>
      <c r="X72" s="8"/>
      <c r="Y72" s="5" t="str">
        <f t="shared" si="10"/>
        <v/>
      </c>
      <c r="AA72" s="8"/>
      <c r="AB72" s="8"/>
      <c r="AC72" s="5" t="str">
        <f t="shared" si="11"/>
        <v/>
      </c>
    </row>
    <row r="73" spans="5:29" x14ac:dyDescent="0.25">
      <c r="E73" s="5">
        <v>9.92899999999996E-4</v>
      </c>
      <c r="G73" s="8"/>
      <c r="H73" s="8"/>
      <c r="I73" s="5" t="str">
        <f t="shared" si="6"/>
        <v/>
      </c>
      <c r="K73" s="8"/>
      <c r="L73" s="8"/>
      <c r="M73" s="5" t="str">
        <f t="shared" si="7"/>
        <v/>
      </c>
      <c r="O73" s="8"/>
      <c r="P73" s="8"/>
      <c r="Q73" s="5" t="str">
        <f t="shared" si="8"/>
        <v/>
      </c>
      <c r="S73" s="8"/>
      <c r="T73" s="8"/>
      <c r="U73" s="5" t="str">
        <f t="shared" si="9"/>
        <v/>
      </c>
      <c r="W73" s="8"/>
      <c r="X73" s="8"/>
      <c r="Y73" s="5" t="str">
        <f t="shared" si="10"/>
        <v/>
      </c>
      <c r="AA73" s="8"/>
      <c r="AB73" s="8"/>
      <c r="AC73" s="5" t="str">
        <f t="shared" si="11"/>
        <v/>
      </c>
    </row>
    <row r="74" spans="5:29" x14ac:dyDescent="0.25">
      <c r="E74" s="5">
        <v>9.9279999999999594E-4</v>
      </c>
      <c r="G74" s="8"/>
      <c r="H74" s="8"/>
      <c r="I74" s="5" t="str">
        <f t="shared" si="6"/>
        <v/>
      </c>
      <c r="K74" s="8"/>
      <c r="L74" s="8"/>
      <c r="M74" s="5" t="str">
        <f t="shared" si="7"/>
        <v/>
      </c>
      <c r="O74" s="8"/>
      <c r="P74" s="8"/>
      <c r="Q74" s="5" t="str">
        <f t="shared" si="8"/>
        <v/>
      </c>
      <c r="S74" s="8"/>
      <c r="T74" s="8"/>
      <c r="U74" s="5" t="str">
        <f t="shared" si="9"/>
        <v/>
      </c>
      <c r="W74" s="8"/>
      <c r="X74" s="8"/>
      <c r="Y74" s="5" t="str">
        <f t="shared" si="10"/>
        <v/>
      </c>
      <c r="AA74" s="8"/>
      <c r="AB74" s="8"/>
      <c r="AC74" s="5" t="str">
        <f t="shared" si="11"/>
        <v/>
      </c>
    </row>
    <row r="75" spans="5:29" x14ac:dyDescent="0.25">
      <c r="E75" s="5">
        <v>9.926999999999961E-4</v>
      </c>
      <c r="G75" s="8"/>
      <c r="H75" s="8"/>
      <c r="I75" s="5" t="str">
        <f t="shared" si="6"/>
        <v/>
      </c>
      <c r="K75" s="8"/>
      <c r="L75" s="8"/>
      <c r="M75" s="5" t="str">
        <f t="shared" si="7"/>
        <v/>
      </c>
      <c r="O75" s="8"/>
      <c r="P75" s="8"/>
      <c r="Q75" s="5" t="str">
        <f t="shared" si="8"/>
        <v/>
      </c>
      <c r="S75" s="8"/>
      <c r="T75" s="8"/>
      <c r="U75" s="5" t="str">
        <f t="shared" si="9"/>
        <v/>
      </c>
      <c r="W75" s="8"/>
      <c r="X75" s="8"/>
      <c r="Y75" s="5" t="str">
        <f t="shared" si="10"/>
        <v/>
      </c>
      <c r="AA75" s="8"/>
      <c r="AB75" s="8"/>
      <c r="AC75" s="5" t="str">
        <f t="shared" si="11"/>
        <v/>
      </c>
    </row>
    <row r="76" spans="5:29" x14ac:dyDescent="0.25">
      <c r="E76" s="5">
        <v>9.9259999999999605E-4</v>
      </c>
      <c r="G76" s="8"/>
      <c r="H76" s="8"/>
      <c r="I76" s="5" t="str">
        <f t="shared" si="6"/>
        <v/>
      </c>
      <c r="K76" s="8"/>
      <c r="L76" s="8"/>
      <c r="M76" s="5" t="str">
        <f t="shared" si="7"/>
        <v/>
      </c>
      <c r="O76" s="8"/>
      <c r="P76" s="8"/>
      <c r="Q76" s="5" t="str">
        <f t="shared" si="8"/>
        <v/>
      </c>
      <c r="S76" s="8"/>
      <c r="T76" s="8"/>
      <c r="U76" s="5" t="str">
        <f t="shared" si="9"/>
        <v/>
      </c>
      <c r="W76" s="8"/>
      <c r="X76" s="8"/>
      <c r="Y76" s="5" t="str">
        <f t="shared" si="10"/>
        <v/>
      </c>
      <c r="AA76" s="8"/>
      <c r="AB76" s="8"/>
      <c r="AC76" s="5" t="str">
        <f t="shared" si="11"/>
        <v/>
      </c>
    </row>
    <row r="77" spans="5:29" x14ac:dyDescent="0.25">
      <c r="E77" s="5">
        <v>9.9249999999999599E-4</v>
      </c>
      <c r="G77" s="8"/>
      <c r="H77" s="8"/>
      <c r="I77" s="5" t="str">
        <f t="shared" si="6"/>
        <v/>
      </c>
      <c r="K77" s="8"/>
      <c r="L77" s="8"/>
      <c r="M77" s="5" t="str">
        <f t="shared" si="7"/>
        <v/>
      </c>
      <c r="O77" s="8"/>
      <c r="P77" s="8"/>
      <c r="Q77" s="5" t="str">
        <f t="shared" si="8"/>
        <v/>
      </c>
      <c r="S77" s="8"/>
      <c r="T77" s="8"/>
      <c r="U77" s="5" t="str">
        <f t="shared" si="9"/>
        <v/>
      </c>
      <c r="W77" s="8"/>
      <c r="X77" s="8"/>
      <c r="Y77" s="5" t="str">
        <f t="shared" si="10"/>
        <v/>
      </c>
      <c r="AA77" s="8"/>
      <c r="AB77" s="8"/>
      <c r="AC77" s="5" t="str">
        <f t="shared" si="11"/>
        <v/>
      </c>
    </row>
    <row r="78" spans="5:29" x14ac:dyDescent="0.25">
      <c r="E78" s="5">
        <v>9.9239999999999593E-4</v>
      </c>
      <c r="G78" s="8"/>
      <c r="H78" s="8"/>
      <c r="I78" s="5" t="str">
        <f t="shared" si="6"/>
        <v/>
      </c>
      <c r="K78" s="8"/>
      <c r="L78" s="8"/>
      <c r="M78" s="5" t="str">
        <f t="shared" si="7"/>
        <v/>
      </c>
      <c r="O78" s="8"/>
      <c r="P78" s="8"/>
      <c r="Q78" s="5" t="str">
        <f t="shared" si="8"/>
        <v/>
      </c>
      <c r="S78" s="8"/>
      <c r="T78" s="8"/>
      <c r="U78" s="5" t="str">
        <f t="shared" si="9"/>
        <v/>
      </c>
      <c r="W78" s="8"/>
      <c r="X78" s="8"/>
      <c r="Y78" s="5" t="str">
        <f t="shared" si="10"/>
        <v/>
      </c>
      <c r="AA78" s="8"/>
      <c r="AB78" s="8"/>
      <c r="AC78" s="5" t="str">
        <f t="shared" si="11"/>
        <v/>
      </c>
    </row>
    <row r="79" spans="5:29" x14ac:dyDescent="0.25">
      <c r="E79" s="5">
        <v>9.9229999999999609E-4</v>
      </c>
      <c r="G79" s="8"/>
      <c r="H79" s="8"/>
      <c r="I79" s="5" t="str">
        <f t="shared" si="6"/>
        <v/>
      </c>
      <c r="K79" s="8"/>
      <c r="L79" s="8"/>
      <c r="M79" s="5" t="str">
        <f t="shared" si="7"/>
        <v/>
      </c>
      <c r="O79" s="8"/>
      <c r="P79" s="8"/>
      <c r="Q79" s="5" t="str">
        <f t="shared" si="8"/>
        <v/>
      </c>
      <c r="S79" s="8"/>
      <c r="T79" s="8"/>
      <c r="U79" s="5" t="str">
        <f t="shared" si="9"/>
        <v/>
      </c>
      <c r="W79" s="8"/>
      <c r="X79" s="8"/>
      <c r="Y79" s="5" t="str">
        <f t="shared" si="10"/>
        <v/>
      </c>
      <c r="AA79" s="8"/>
      <c r="AB79" s="8"/>
      <c r="AC79" s="5" t="str">
        <f t="shared" si="11"/>
        <v/>
      </c>
    </row>
    <row r="80" spans="5:29" x14ac:dyDescent="0.25">
      <c r="E80" s="5">
        <v>9.9219999999999604E-4</v>
      </c>
      <c r="G80" s="8"/>
      <c r="H80" s="8"/>
      <c r="I80" s="5" t="str">
        <f t="shared" si="6"/>
        <v/>
      </c>
      <c r="K80" s="8"/>
      <c r="L80" s="8"/>
      <c r="M80" s="5" t="str">
        <f t="shared" si="7"/>
        <v/>
      </c>
      <c r="O80" s="8"/>
      <c r="P80" s="8"/>
      <c r="Q80" s="5" t="str">
        <f t="shared" si="8"/>
        <v/>
      </c>
      <c r="S80" s="8"/>
      <c r="T80" s="8"/>
      <c r="U80" s="5" t="str">
        <f t="shared" si="9"/>
        <v/>
      </c>
      <c r="W80" s="8"/>
      <c r="X80" s="8"/>
      <c r="Y80" s="5" t="str">
        <f t="shared" si="10"/>
        <v/>
      </c>
      <c r="AA80" s="8"/>
      <c r="AB80" s="8"/>
      <c r="AC80" s="5" t="str">
        <f t="shared" si="11"/>
        <v/>
      </c>
    </row>
    <row r="81" spans="5:29" x14ac:dyDescent="0.25">
      <c r="E81" s="5">
        <v>9.9209999999999598E-4</v>
      </c>
      <c r="G81" s="8"/>
      <c r="H81" s="8"/>
      <c r="I81" s="5" t="str">
        <f t="shared" si="6"/>
        <v/>
      </c>
      <c r="K81" s="8"/>
      <c r="L81" s="8"/>
      <c r="M81" s="5" t="str">
        <f t="shared" si="7"/>
        <v/>
      </c>
      <c r="O81" s="8"/>
      <c r="P81" s="8"/>
      <c r="Q81" s="5" t="str">
        <f t="shared" si="8"/>
        <v/>
      </c>
      <c r="S81" s="8"/>
      <c r="T81" s="8"/>
      <c r="U81" s="5" t="str">
        <f t="shared" si="9"/>
        <v/>
      </c>
      <c r="W81" s="8"/>
      <c r="X81" s="8"/>
      <c r="Y81" s="5" t="str">
        <f t="shared" si="10"/>
        <v/>
      </c>
      <c r="AA81" s="8"/>
      <c r="AB81" s="8"/>
      <c r="AC81" s="5" t="str">
        <f t="shared" si="11"/>
        <v/>
      </c>
    </row>
    <row r="82" spans="5:29" x14ac:dyDescent="0.25">
      <c r="E82" s="5">
        <v>9.9199999999999506E-4</v>
      </c>
      <c r="G82" s="8"/>
      <c r="H82" s="8"/>
      <c r="I82" s="5" t="str">
        <f t="shared" si="6"/>
        <v/>
      </c>
      <c r="K82" s="8"/>
      <c r="L82" s="8"/>
      <c r="M82" s="5" t="str">
        <f t="shared" si="7"/>
        <v/>
      </c>
      <c r="O82" s="8"/>
      <c r="P82" s="8"/>
      <c r="Q82" s="5" t="str">
        <f t="shared" si="8"/>
        <v/>
      </c>
      <c r="S82" s="8"/>
      <c r="T82" s="8"/>
      <c r="U82" s="5" t="str">
        <f t="shared" si="9"/>
        <v/>
      </c>
      <c r="W82" s="8"/>
      <c r="X82" s="8"/>
      <c r="Y82" s="5" t="str">
        <f t="shared" si="10"/>
        <v/>
      </c>
      <c r="AA82" s="8"/>
      <c r="AB82" s="8"/>
      <c r="AC82" s="5" t="str">
        <f t="shared" si="11"/>
        <v/>
      </c>
    </row>
    <row r="83" spans="5:29" x14ac:dyDescent="0.25">
      <c r="E83" s="5">
        <v>9.91899999999995E-4</v>
      </c>
      <c r="G83" s="8"/>
      <c r="H83" s="8"/>
      <c r="I83" s="5" t="str">
        <f t="shared" si="6"/>
        <v/>
      </c>
      <c r="K83" s="8"/>
      <c r="L83" s="8"/>
      <c r="M83" s="5" t="str">
        <f t="shared" si="7"/>
        <v/>
      </c>
      <c r="O83" s="8"/>
      <c r="P83" s="8"/>
      <c r="Q83" s="5" t="str">
        <f t="shared" si="8"/>
        <v/>
      </c>
      <c r="S83" s="8"/>
      <c r="T83" s="8"/>
      <c r="U83" s="5" t="str">
        <f t="shared" si="9"/>
        <v/>
      </c>
      <c r="W83" s="8"/>
      <c r="X83" s="8"/>
      <c r="Y83" s="5" t="str">
        <f t="shared" si="10"/>
        <v/>
      </c>
      <c r="AA83" s="8"/>
      <c r="AB83" s="8"/>
      <c r="AC83" s="5" t="str">
        <f t="shared" si="11"/>
        <v/>
      </c>
    </row>
    <row r="84" spans="5:29" x14ac:dyDescent="0.25">
      <c r="E84" s="5">
        <v>9.9179999999999494E-4</v>
      </c>
      <c r="G84" s="8"/>
      <c r="H84" s="8"/>
      <c r="I84" s="5" t="str">
        <f t="shared" si="6"/>
        <v/>
      </c>
      <c r="K84" s="8"/>
      <c r="L84" s="8"/>
      <c r="M84" s="5" t="str">
        <f t="shared" si="7"/>
        <v/>
      </c>
      <c r="O84" s="8"/>
      <c r="P84" s="8"/>
      <c r="Q84" s="5" t="str">
        <f t="shared" si="8"/>
        <v/>
      </c>
      <c r="S84" s="8"/>
      <c r="T84" s="8"/>
      <c r="U84" s="5" t="str">
        <f t="shared" si="9"/>
        <v/>
      </c>
      <c r="W84" s="8"/>
      <c r="X84" s="8"/>
      <c r="Y84" s="5" t="str">
        <f t="shared" si="10"/>
        <v/>
      </c>
      <c r="AA84" s="8"/>
      <c r="AB84" s="8"/>
      <c r="AC84" s="5" t="str">
        <f t="shared" si="11"/>
        <v/>
      </c>
    </row>
    <row r="85" spans="5:29" x14ac:dyDescent="0.25">
      <c r="E85" s="5">
        <v>9.916999999999951E-4</v>
      </c>
      <c r="G85" s="8"/>
      <c r="H85" s="8"/>
      <c r="I85" s="5" t="str">
        <f t="shared" si="6"/>
        <v/>
      </c>
      <c r="K85" s="8"/>
      <c r="L85" s="8"/>
      <c r="M85" s="5" t="str">
        <f t="shared" si="7"/>
        <v/>
      </c>
      <c r="O85" s="8"/>
      <c r="P85" s="8"/>
      <c r="Q85" s="5" t="str">
        <f t="shared" si="8"/>
        <v/>
      </c>
      <c r="S85" s="8"/>
      <c r="T85" s="8"/>
      <c r="U85" s="5" t="str">
        <f t="shared" si="9"/>
        <v/>
      </c>
      <c r="W85" s="8"/>
      <c r="X85" s="8"/>
      <c r="Y85" s="5" t="str">
        <f t="shared" si="10"/>
        <v/>
      </c>
      <c r="AA85" s="8"/>
      <c r="AB85" s="8"/>
      <c r="AC85" s="5" t="str">
        <f t="shared" si="11"/>
        <v/>
      </c>
    </row>
    <row r="86" spans="5:29" x14ac:dyDescent="0.25">
      <c r="E86" s="5">
        <v>9.9159999999999505E-4</v>
      </c>
      <c r="G86" s="8"/>
      <c r="H86" s="8"/>
      <c r="I86" s="5" t="str">
        <f t="shared" si="6"/>
        <v/>
      </c>
      <c r="K86" s="8"/>
      <c r="L86" s="8"/>
      <c r="M86" s="5" t="str">
        <f t="shared" si="7"/>
        <v/>
      </c>
      <c r="O86" s="8"/>
      <c r="P86" s="8"/>
      <c r="Q86" s="5" t="str">
        <f t="shared" si="8"/>
        <v/>
      </c>
      <c r="S86" s="8"/>
      <c r="T86" s="8"/>
      <c r="U86" s="5" t="str">
        <f t="shared" si="9"/>
        <v/>
      </c>
      <c r="W86" s="8"/>
      <c r="X86" s="8"/>
      <c r="Y86" s="5" t="str">
        <f t="shared" si="10"/>
        <v/>
      </c>
      <c r="AA86" s="8"/>
      <c r="AB86" s="8"/>
      <c r="AC86" s="5" t="str">
        <f t="shared" si="11"/>
        <v/>
      </c>
    </row>
    <row r="87" spans="5:29" x14ac:dyDescent="0.25">
      <c r="E87" s="5">
        <v>9.9149999999999499E-4</v>
      </c>
      <c r="G87" s="8"/>
      <c r="H87" s="8"/>
      <c r="I87" s="5" t="str">
        <f t="shared" si="6"/>
        <v/>
      </c>
      <c r="K87" s="8"/>
      <c r="L87" s="8"/>
      <c r="M87" s="5" t="str">
        <f t="shared" si="7"/>
        <v/>
      </c>
      <c r="O87" s="8"/>
      <c r="P87" s="8"/>
      <c r="Q87" s="5" t="str">
        <f t="shared" si="8"/>
        <v/>
      </c>
      <c r="S87" s="8"/>
      <c r="T87" s="8"/>
      <c r="U87" s="5" t="str">
        <f t="shared" si="9"/>
        <v/>
      </c>
      <c r="W87" s="8"/>
      <c r="X87" s="8"/>
      <c r="Y87" s="5" t="str">
        <f t="shared" si="10"/>
        <v/>
      </c>
      <c r="AA87" s="8"/>
      <c r="AB87" s="8"/>
      <c r="AC87" s="5" t="str">
        <f t="shared" si="11"/>
        <v/>
      </c>
    </row>
    <row r="88" spans="5:29" x14ac:dyDescent="0.25">
      <c r="E88" s="5">
        <v>9.9139999999999493E-4</v>
      </c>
      <c r="G88" s="8"/>
      <c r="H88" s="8"/>
      <c r="I88" s="5" t="str">
        <f t="shared" si="6"/>
        <v/>
      </c>
      <c r="K88" s="8"/>
      <c r="L88" s="8"/>
      <c r="M88" s="5" t="str">
        <f t="shared" si="7"/>
        <v/>
      </c>
      <c r="O88" s="8"/>
      <c r="P88" s="8"/>
      <c r="Q88" s="5" t="str">
        <f t="shared" si="8"/>
        <v/>
      </c>
      <c r="S88" s="8"/>
      <c r="T88" s="8"/>
      <c r="U88" s="5" t="str">
        <f t="shared" si="9"/>
        <v/>
      </c>
      <c r="W88" s="8"/>
      <c r="X88" s="8"/>
      <c r="Y88" s="5" t="str">
        <f t="shared" si="10"/>
        <v/>
      </c>
      <c r="AA88" s="8"/>
      <c r="AB88" s="8"/>
      <c r="AC88" s="5" t="str">
        <f t="shared" si="11"/>
        <v/>
      </c>
    </row>
    <row r="89" spans="5:29" x14ac:dyDescent="0.25">
      <c r="E89" s="5">
        <v>9.9129999999999509E-4</v>
      </c>
      <c r="G89" s="8"/>
      <c r="H89" s="8"/>
      <c r="I89" s="5" t="str">
        <f t="shared" si="6"/>
        <v/>
      </c>
      <c r="K89" s="8"/>
      <c r="L89" s="8"/>
      <c r="M89" s="5" t="str">
        <f t="shared" si="7"/>
        <v/>
      </c>
      <c r="O89" s="8"/>
      <c r="P89" s="8"/>
      <c r="Q89" s="5" t="str">
        <f t="shared" si="8"/>
        <v/>
      </c>
      <c r="S89" s="8"/>
      <c r="T89" s="8"/>
      <c r="U89" s="5" t="str">
        <f t="shared" si="9"/>
        <v/>
      </c>
      <c r="W89" s="8"/>
      <c r="X89" s="8"/>
      <c r="Y89" s="5" t="str">
        <f t="shared" si="10"/>
        <v/>
      </c>
      <c r="AA89" s="8"/>
      <c r="AB89" s="8"/>
      <c r="AC89" s="5" t="str">
        <f t="shared" si="11"/>
        <v/>
      </c>
    </row>
    <row r="90" spans="5:29" x14ac:dyDescent="0.25">
      <c r="E90" s="5">
        <v>9.9119999999999504E-4</v>
      </c>
      <c r="G90" s="8"/>
      <c r="H90" s="8"/>
      <c r="I90" s="5" t="str">
        <f t="shared" si="6"/>
        <v/>
      </c>
      <c r="K90" s="8"/>
      <c r="L90" s="8"/>
      <c r="M90" s="5" t="str">
        <f t="shared" si="7"/>
        <v/>
      </c>
      <c r="O90" s="8"/>
      <c r="P90" s="8"/>
      <c r="Q90" s="5" t="str">
        <f t="shared" si="8"/>
        <v/>
      </c>
      <c r="S90" s="8"/>
      <c r="T90" s="8"/>
      <c r="U90" s="5" t="str">
        <f t="shared" si="9"/>
        <v/>
      </c>
      <c r="W90" s="8"/>
      <c r="X90" s="8"/>
      <c r="Y90" s="5" t="str">
        <f t="shared" si="10"/>
        <v/>
      </c>
      <c r="AA90" s="8"/>
      <c r="AB90" s="8"/>
      <c r="AC90" s="5" t="str">
        <f t="shared" si="11"/>
        <v/>
      </c>
    </row>
    <row r="91" spans="5:29" x14ac:dyDescent="0.25">
      <c r="E91" s="5">
        <v>9.9109999999999498E-4</v>
      </c>
      <c r="G91" s="8"/>
      <c r="H91" s="8"/>
      <c r="I91" s="5" t="str">
        <f t="shared" si="6"/>
        <v/>
      </c>
      <c r="K91" s="8"/>
      <c r="L91" s="8"/>
      <c r="M91" s="5" t="str">
        <f t="shared" si="7"/>
        <v/>
      </c>
      <c r="O91" s="8"/>
      <c r="P91" s="8"/>
      <c r="Q91" s="5" t="str">
        <f t="shared" si="8"/>
        <v/>
      </c>
      <c r="S91" s="8"/>
      <c r="T91" s="8"/>
      <c r="U91" s="5" t="str">
        <f t="shared" si="9"/>
        <v/>
      </c>
      <c r="W91" s="8"/>
      <c r="X91" s="8"/>
      <c r="Y91" s="5" t="str">
        <f t="shared" si="10"/>
        <v/>
      </c>
      <c r="AA91" s="8"/>
      <c r="AB91" s="8"/>
      <c r="AC91" s="5" t="str">
        <f t="shared" si="11"/>
        <v/>
      </c>
    </row>
    <row r="92" spans="5:29" x14ac:dyDescent="0.25">
      <c r="E92" s="5">
        <v>9.9099999999999492E-4</v>
      </c>
      <c r="G92" s="8"/>
      <c r="H92" s="8"/>
      <c r="I92" s="5" t="str">
        <f t="shared" si="6"/>
        <v/>
      </c>
      <c r="K92" s="8"/>
      <c r="L92" s="8"/>
      <c r="M92" s="5" t="str">
        <f t="shared" si="7"/>
        <v/>
      </c>
      <c r="O92" s="8"/>
      <c r="P92" s="8"/>
      <c r="Q92" s="5" t="str">
        <f t="shared" si="8"/>
        <v/>
      </c>
      <c r="S92" s="8"/>
      <c r="T92" s="8"/>
      <c r="U92" s="5" t="str">
        <f t="shared" si="9"/>
        <v/>
      </c>
      <c r="W92" s="8"/>
      <c r="X92" s="8"/>
      <c r="Y92" s="5" t="str">
        <f t="shared" si="10"/>
        <v/>
      </c>
      <c r="AA92" s="8"/>
      <c r="AB92" s="8"/>
      <c r="AC92" s="5" t="str">
        <f t="shared" si="11"/>
        <v/>
      </c>
    </row>
    <row r="93" spans="5:29" x14ac:dyDescent="0.25">
      <c r="E93" s="5">
        <v>9.9089999999999508E-4</v>
      </c>
      <c r="G93" s="8"/>
      <c r="H93" s="8"/>
      <c r="I93" s="5" t="str">
        <f t="shared" si="6"/>
        <v/>
      </c>
      <c r="K93" s="8"/>
      <c r="L93" s="8"/>
      <c r="M93" s="5" t="str">
        <f t="shared" si="7"/>
        <v/>
      </c>
      <c r="O93" s="8"/>
      <c r="P93" s="8"/>
      <c r="Q93" s="5" t="str">
        <f t="shared" si="8"/>
        <v/>
      </c>
      <c r="S93" s="8"/>
      <c r="T93" s="8"/>
      <c r="U93" s="5" t="str">
        <f t="shared" si="9"/>
        <v/>
      </c>
      <c r="W93" s="8"/>
      <c r="X93" s="8"/>
      <c r="Y93" s="5" t="str">
        <f t="shared" si="10"/>
        <v/>
      </c>
      <c r="AA93" s="8"/>
      <c r="AB93" s="8"/>
      <c r="AC93" s="5" t="str">
        <f t="shared" si="11"/>
        <v/>
      </c>
    </row>
    <row r="94" spans="5:29" x14ac:dyDescent="0.25">
      <c r="E94" s="5">
        <v>9.9079999999999503E-4</v>
      </c>
      <c r="G94" s="8"/>
      <c r="H94" s="8"/>
      <c r="I94" s="5" t="str">
        <f t="shared" si="6"/>
        <v/>
      </c>
      <c r="K94" s="8"/>
      <c r="L94" s="8"/>
      <c r="M94" s="5" t="str">
        <f t="shared" si="7"/>
        <v/>
      </c>
      <c r="O94" s="8"/>
      <c r="P94" s="8"/>
      <c r="Q94" s="5" t="str">
        <f t="shared" si="8"/>
        <v/>
      </c>
      <c r="S94" s="8"/>
      <c r="T94" s="8"/>
      <c r="U94" s="5" t="str">
        <f t="shared" si="9"/>
        <v/>
      </c>
      <c r="W94" s="8"/>
      <c r="X94" s="8"/>
      <c r="Y94" s="5" t="str">
        <f t="shared" si="10"/>
        <v/>
      </c>
      <c r="AA94" s="8"/>
      <c r="AB94" s="8"/>
      <c r="AC94" s="5" t="str">
        <f t="shared" si="11"/>
        <v/>
      </c>
    </row>
    <row r="95" spans="5:29" x14ac:dyDescent="0.25">
      <c r="E95" s="5">
        <v>9.9069999999999497E-4</v>
      </c>
      <c r="G95" s="8"/>
      <c r="H95" s="8"/>
      <c r="I95" s="5" t="str">
        <f t="shared" si="6"/>
        <v/>
      </c>
      <c r="K95" s="8"/>
      <c r="L95" s="8"/>
      <c r="M95" s="5" t="str">
        <f t="shared" si="7"/>
        <v/>
      </c>
      <c r="O95" s="8"/>
      <c r="P95" s="8"/>
      <c r="Q95" s="5" t="str">
        <f t="shared" si="8"/>
        <v/>
      </c>
      <c r="S95" s="8"/>
      <c r="T95" s="8"/>
      <c r="U95" s="5" t="str">
        <f t="shared" si="9"/>
        <v/>
      </c>
      <c r="W95" s="8"/>
      <c r="X95" s="8"/>
      <c r="Y95" s="5" t="str">
        <f t="shared" si="10"/>
        <v/>
      </c>
      <c r="AA95" s="8"/>
      <c r="AB95" s="8"/>
      <c r="AC95" s="5" t="str">
        <f t="shared" si="11"/>
        <v/>
      </c>
    </row>
    <row r="96" spans="5:29" x14ac:dyDescent="0.25">
      <c r="E96" s="5">
        <v>9.9059999999999491E-4</v>
      </c>
      <c r="G96" s="8"/>
      <c r="H96" s="8"/>
      <c r="I96" s="5" t="str">
        <f t="shared" si="6"/>
        <v/>
      </c>
      <c r="K96" s="8"/>
      <c r="L96" s="8"/>
      <c r="M96" s="5" t="str">
        <f t="shared" si="7"/>
        <v/>
      </c>
      <c r="O96" s="8"/>
      <c r="P96" s="8"/>
      <c r="Q96" s="5" t="str">
        <f t="shared" si="8"/>
        <v/>
      </c>
      <c r="S96" s="8"/>
      <c r="T96" s="8"/>
      <c r="U96" s="5" t="str">
        <f t="shared" si="9"/>
        <v/>
      </c>
      <c r="W96" s="8"/>
      <c r="X96" s="8"/>
      <c r="Y96" s="5" t="str">
        <f t="shared" si="10"/>
        <v/>
      </c>
      <c r="AA96" s="8"/>
      <c r="AB96" s="8"/>
      <c r="AC96" s="5" t="str">
        <f t="shared" si="11"/>
        <v/>
      </c>
    </row>
    <row r="97" spans="5:29" x14ac:dyDescent="0.25">
      <c r="E97" s="5">
        <v>9.9049999999999507E-4</v>
      </c>
      <c r="G97" s="8"/>
      <c r="H97" s="8"/>
      <c r="I97" s="5" t="str">
        <f t="shared" si="6"/>
        <v/>
      </c>
      <c r="K97" s="8"/>
      <c r="L97" s="8"/>
      <c r="M97" s="5" t="str">
        <f t="shared" si="7"/>
        <v/>
      </c>
      <c r="O97" s="8"/>
      <c r="P97" s="8"/>
      <c r="Q97" s="5" t="str">
        <f t="shared" si="8"/>
        <v/>
      </c>
      <c r="S97" s="8"/>
      <c r="T97" s="8"/>
      <c r="U97" s="5" t="str">
        <f t="shared" si="9"/>
        <v/>
      </c>
      <c r="W97" s="8"/>
      <c r="X97" s="8"/>
      <c r="Y97" s="5" t="str">
        <f t="shared" si="10"/>
        <v/>
      </c>
      <c r="AA97" s="8"/>
      <c r="AB97" s="8"/>
      <c r="AC97" s="5" t="str">
        <f t="shared" si="11"/>
        <v/>
      </c>
    </row>
    <row r="98" spans="5:29" x14ac:dyDescent="0.25">
      <c r="E98" s="5">
        <v>9.9039999999999502E-4</v>
      </c>
      <c r="G98" s="8"/>
      <c r="H98" s="8"/>
      <c r="I98" s="5" t="str">
        <f t="shared" si="6"/>
        <v/>
      </c>
      <c r="K98" s="8"/>
      <c r="L98" s="8"/>
      <c r="M98" s="5" t="str">
        <f t="shared" si="7"/>
        <v/>
      </c>
      <c r="O98" s="8"/>
      <c r="P98" s="8"/>
      <c r="Q98" s="5" t="str">
        <f t="shared" si="8"/>
        <v/>
      </c>
      <c r="S98" s="8"/>
      <c r="T98" s="8"/>
      <c r="U98" s="5" t="str">
        <f t="shared" si="9"/>
        <v/>
      </c>
      <c r="W98" s="8"/>
      <c r="X98" s="8"/>
      <c r="Y98" s="5" t="str">
        <f t="shared" si="10"/>
        <v/>
      </c>
      <c r="AA98" s="8"/>
      <c r="AB98" s="8"/>
      <c r="AC98" s="5" t="str">
        <f t="shared" si="11"/>
        <v/>
      </c>
    </row>
    <row r="99" spans="5:29" x14ac:dyDescent="0.25">
      <c r="E99" s="5">
        <v>9.9029999999999496E-4</v>
      </c>
      <c r="G99" s="8"/>
      <c r="H99" s="8"/>
      <c r="I99" s="5" t="str">
        <f t="shared" si="6"/>
        <v/>
      </c>
      <c r="K99" s="8"/>
      <c r="L99" s="8"/>
      <c r="M99" s="5" t="str">
        <f t="shared" si="7"/>
        <v/>
      </c>
      <c r="O99" s="8"/>
      <c r="P99" s="8"/>
      <c r="Q99" s="5" t="str">
        <f t="shared" si="8"/>
        <v/>
      </c>
      <c r="S99" s="8"/>
      <c r="T99" s="8"/>
      <c r="U99" s="5" t="str">
        <f t="shared" si="9"/>
        <v/>
      </c>
      <c r="W99" s="8"/>
      <c r="X99" s="8"/>
      <c r="Y99" s="5" t="str">
        <f t="shared" si="10"/>
        <v/>
      </c>
      <c r="AA99" s="8"/>
      <c r="AB99" s="8"/>
      <c r="AC99" s="5" t="str">
        <f t="shared" si="11"/>
        <v/>
      </c>
    </row>
    <row r="100" spans="5:29" x14ac:dyDescent="0.25">
      <c r="E100" s="5">
        <v>9.9019999999999404E-4</v>
      </c>
      <c r="G100" s="8"/>
      <c r="H100" s="8"/>
      <c r="I100" s="5" t="str">
        <f t="shared" si="6"/>
        <v/>
      </c>
      <c r="K100" s="8"/>
      <c r="L100" s="8"/>
      <c r="M100" s="5" t="str">
        <f t="shared" si="7"/>
        <v/>
      </c>
      <c r="O100" s="8"/>
      <c r="P100" s="8"/>
      <c r="Q100" s="5" t="str">
        <f t="shared" si="8"/>
        <v/>
      </c>
      <c r="S100" s="8"/>
      <c r="T100" s="8"/>
      <c r="U100" s="5" t="str">
        <f t="shared" si="9"/>
        <v/>
      </c>
      <c r="W100" s="8"/>
      <c r="X100" s="8"/>
      <c r="Y100" s="5" t="str">
        <f t="shared" si="10"/>
        <v/>
      </c>
      <c r="AA100" s="8"/>
      <c r="AB100" s="8"/>
      <c r="AC100" s="5" t="str">
        <f t="shared" si="11"/>
        <v/>
      </c>
    </row>
    <row r="101" spans="5:29" x14ac:dyDescent="0.25">
      <c r="E101" s="5">
        <v>9.9009999999999398E-4</v>
      </c>
      <c r="G101" s="8"/>
      <c r="H101" s="8"/>
      <c r="I101" s="5" t="str">
        <f t="shared" si="6"/>
        <v/>
      </c>
      <c r="K101" s="8"/>
      <c r="L101" s="8"/>
      <c r="M101" s="5" t="str">
        <f t="shared" si="7"/>
        <v/>
      </c>
      <c r="O101" s="8"/>
      <c r="P101" s="8"/>
      <c r="Q101" s="5" t="str">
        <f t="shared" si="8"/>
        <v/>
      </c>
      <c r="S101" s="8"/>
      <c r="T101" s="8"/>
      <c r="U101" s="5" t="str">
        <f t="shared" si="9"/>
        <v/>
      </c>
      <c r="W101" s="8"/>
      <c r="X101" s="8"/>
      <c r="Y101" s="5" t="str">
        <f t="shared" si="10"/>
        <v/>
      </c>
      <c r="AA101" s="8"/>
      <c r="AB101" s="8"/>
      <c r="AC101" s="5" t="str">
        <f t="shared" si="11"/>
        <v/>
      </c>
    </row>
  </sheetData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9"/>
  <dimension ref="A1:N101"/>
  <sheetViews>
    <sheetView workbookViewId="0">
      <selection activeCell="N20" sqref="N20"/>
    </sheetView>
  </sheetViews>
  <sheetFormatPr defaultRowHeight="15" x14ac:dyDescent="0.25"/>
  <cols>
    <col min="1" max="1" width="18" customWidth="1"/>
    <col min="2" max="4" width="12.140625" customWidth="1"/>
    <col min="5" max="5" width="2.7109375" customWidth="1"/>
    <col min="6" max="6" width="19.5703125" customWidth="1"/>
    <col min="7" max="9" width="12.140625" customWidth="1"/>
    <col min="10" max="10" width="2.7109375" customWidth="1"/>
    <col min="11" max="11" width="11.140625" style="4" bestFit="1" customWidth="1"/>
    <col min="12" max="12" width="2.7109375" customWidth="1"/>
    <col min="13" max="14" width="10.7109375" bestFit="1" customWidth="1"/>
  </cols>
  <sheetData>
    <row r="1" spans="1:14" x14ac:dyDescent="0.25">
      <c r="A1" s="2" t="s">
        <v>17</v>
      </c>
      <c r="B1" s="13" t="s">
        <v>22</v>
      </c>
      <c r="C1" s="13" t="s">
        <v>25</v>
      </c>
      <c r="D1" s="13" t="s">
        <v>27</v>
      </c>
      <c r="F1" s="2" t="s">
        <v>17</v>
      </c>
      <c r="G1" s="13" t="s">
        <v>22</v>
      </c>
      <c r="H1" s="13" t="s">
        <v>25</v>
      </c>
      <c r="I1" s="13" t="s">
        <v>27</v>
      </c>
      <c r="K1" s="14" t="s">
        <v>21</v>
      </c>
      <c r="M1" s="13" t="s">
        <v>62</v>
      </c>
      <c r="N1" s="13" t="s">
        <v>63</v>
      </c>
    </row>
    <row r="2" spans="1:14" x14ac:dyDescent="0.25">
      <c r="A2" s="3" t="s">
        <v>81</v>
      </c>
      <c r="B2" s="11">
        <f>IFERROR(IF(COUNTIFS(tbLancamentoFaltas[Funcionário],$A2,tbLancamentoFaltas[Data],"&gt;="&amp;$M$2,tbLancamentoFaltas[Data],"&lt;="&amp;$N$2)=0,"",COUNTIFS(tbLancamentoFaltas[Funcionário],$A2,tbLancamentoFaltas[Data],"&gt;="&amp;$M$2,tbLancamentoFaltas[Data],"&lt;="&amp;$N$2)+$K2),0)</f>
        <v>1.0009999999999999</v>
      </c>
      <c r="C2" s="11">
        <f>IFERROR(IF(COUNTIFS(tbLancamentoAtrasos[Funcionário],$A2,tbLancamentoAtrasos[Data],"&gt;="&amp;$M$2,tbLancamentoAtrasos[Data],"&lt;="&amp;$N$2)=0,"",COUNTIFS(tbLancamentoAtrasos[Funcionário],$A2,tbLancamentoAtrasos[Data],"&gt;="&amp;$M$2,tbLancamentoAtrasos[Data],"&lt;="&amp;$N$2)+$K2),0)</f>
        <v>1.0009999999999999</v>
      </c>
      <c r="D2" s="11">
        <f>IFERROR(IF(COUNTIFS(tbLancamentoAntecipada[Funcionário],$A2,tbLancamentoAntecipada[Data],"&gt;="&amp;$M$2,tbLancamentoAntecipada[Data],"&lt;="&amp;$N$2)=0,"",COUNTIFS(tbLancamentoAntecipada[Funcionário],$A2,tbLancamentoAntecipada[Data],"&gt;="&amp;$M$2,tbLancamentoAntecipada[Data],"&lt;="&amp;$N$2)+$K2),0)</f>
        <v>1.0009999999999999</v>
      </c>
      <c r="F2" s="3" t="s">
        <v>76</v>
      </c>
      <c r="G2" s="11">
        <f>IFERROR(IF(COUNTIFS(tbLancamentoFaltas[Posto de Serviço],$F2,tbLancamentoFaltas[Data],"&gt;="&amp;$M$2,tbLancamentoFaltas[Data],"&lt;="&amp;$N$2)=0,"",COUNTIFS(tbLancamentoFaltas[Posto de Serviço],$F2,tbLancamentoFaltas[Data],"&gt;="&amp;$M$2,tbLancamentoFaltas[Data],"&lt;="&amp;$N$2)+$K2),0)</f>
        <v>1.0009999999999999</v>
      </c>
      <c r="H2" s="11">
        <f>IFERROR(IF(COUNTIFS(tbLancamentoAtrasos[Posto de Serviço],$F2,tbLancamentoAtrasos[Data],"&gt;="&amp;$M$2,tbLancamentoAtrasos[Data],"&lt;="&amp;$N$2)=0,"",COUNTIFS(tbLancamentoAtrasos[Posto de Serviço],$F2,tbLancamentoAtrasos[Data],"&gt;="&amp;$M$2,tbLancamentoAtrasos[Data],"&lt;="&amp;$N$2)+$K2),0)</f>
        <v>1.0009999999999999</v>
      </c>
      <c r="I2" s="11">
        <f>IFERROR(IF(COUNTIFS(tbLancamentoAntecipada[Posto de Serviço],$F2,tbLancamentoAntecipada[Data],"&gt;="&amp;$M$2,tbLancamentoAntecipada[Data],"&lt;="&amp;$N$2)=0,"",COUNTIFS(tbLancamentoAntecipada[Posto de Serviço],$F2,tbLancamentoAntecipada[Data],"&gt;="&amp;$M$2,tbLancamentoAntecipada[Data],"&lt;="&amp;$N$2)+$K2),0)</f>
        <v>1.0009999999999999</v>
      </c>
      <c r="K2" s="5">
        <v>1E-3</v>
      </c>
      <c r="M2" s="12">
        <f>ResMes!$C$9</f>
        <v>45047</v>
      </c>
      <c r="N2" s="12">
        <f>ResMes!$AG$9</f>
        <v>45077</v>
      </c>
    </row>
    <row r="3" spans="1:14" x14ac:dyDescent="0.25">
      <c r="A3" s="3" t="s">
        <v>75</v>
      </c>
      <c r="B3" s="11" t="str">
        <f>IFERROR(IF(COUNTIFS(tbLancamentoFaltas[Funcionário],$A3,tbLancamentoFaltas[Data],"&gt;="&amp;$M$2,tbLancamentoFaltas[Data],"&lt;="&amp;$N$2)=0,"",COUNTIFS(tbLancamentoFaltas[Funcionário],$A3,tbLancamentoFaltas[Data],"&gt;="&amp;$M$2,tbLancamentoFaltas[Data],"&lt;="&amp;$N$2)+$K3),0)</f>
        <v/>
      </c>
      <c r="C3" s="11" t="str">
        <f>IFERROR(IF(COUNTIFS(tbLancamentoAtrasos[Funcionário],$A3,tbLancamentoAtrasos[Data],"&gt;="&amp;$M$2,tbLancamentoAtrasos[Data],"&lt;="&amp;$N$2)=0,"",COUNTIFS(tbLancamentoAtrasos[Funcionário],$A3,tbLancamentoAtrasos[Data],"&gt;="&amp;$M$2,tbLancamentoAtrasos[Data],"&lt;="&amp;$N$2)+$K3),0)</f>
        <v/>
      </c>
      <c r="D3" s="11" t="str">
        <f>IFERROR(IF(COUNTIFS(tbLancamentoAntecipada[Funcionário],$A3,tbLancamentoAntecipada[Data],"&gt;="&amp;$M$2,tbLancamentoAntecipada[Data],"&lt;="&amp;$N$2)=0,"",COUNTIFS(tbLancamentoAntecipada[Funcionário],$A3,tbLancamentoAntecipada[Data],"&gt;="&amp;$M$2,tbLancamentoAntecipada[Data],"&lt;="&amp;$N$2)+$K3),0)</f>
        <v/>
      </c>
      <c r="F3" s="3" t="s">
        <v>75</v>
      </c>
      <c r="G3" s="11" t="str">
        <f>IFERROR(IF(COUNTIFS(tbLancamentoFaltas[Posto de Serviço],$F3,tbLancamentoFaltas[Data],"&gt;="&amp;$M$2,tbLancamentoFaltas[Data],"&lt;="&amp;$N$2)=0,"",COUNTIFS(tbLancamentoFaltas[Posto de Serviço],$F3,tbLancamentoFaltas[Data],"&gt;="&amp;$M$2,tbLancamentoFaltas[Data],"&lt;="&amp;$N$2)+$K3),0)</f>
        <v/>
      </c>
      <c r="H3" s="11" t="str">
        <f>IFERROR(IF(COUNTIFS(tbLancamentoAtrasos[Posto de Serviço],$F3,tbLancamentoAtrasos[Data],"&gt;="&amp;$M$2,tbLancamentoAtrasos[Data],"&lt;="&amp;$N$2)=0,"",COUNTIFS(tbLancamentoAtrasos[Posto de Serviço],$F3,tbLancamentoAtrasos[Data],"&gt;="&amp;$M$2,tbLancamentoAtrasos[Data],"&lt;="&amp;$N$2)+$K3),0)</f>
        <v/>
      </c>
      <c r="I3" s="11" t="str">
        <f>IFERROR(IF(COUNTIFS(tbLancamentoAntecipada[Posto de Serviço],$F3,tbLancamentoAntecipada[Data],"&gt;="&amp;$M$2,tbLancamentoAntecipada[Data],"&lt;="&amp;$N$2)=0,"",COUNTIFS(tbLancamentoAntecipada[Posto de Serviço],$F3,tbLancamentoAntecipada[Data],"&gt;="&amp;$M$2,tbLancamentoAntecipada[Data],"&lt;="&amp;$N$2)+$K3),0)</f>
        <v/>
      </c>
      <c r="K3" s="5">
        <v>9.9989999999999996E-4</v>
      </c>
    </row>
    <row r="4" spans="1:14" x14ac:dyDescent="0.25">
      <c r="B4" s="11" t="str">
        <f>IFERROR(IF(COUNTIFS(tbLancamentoFaltas[Funcionário],$A4,tbLancamentoFaltas[Data],"&gt;="&amp;$M$2,tbLancamentoFaltas[Data],"&lt;="&amp;$N$2)=0,"",COUNTIFS(tbLancamentoFaltas[Funcionário],$A4,tbLancamentoFaltas[Data],"&gt;="&amp;$M$2,tbLancamentoFaltas[Data],"&lt;="&amp;$N$2)+$K4),0)</f>
        <v/>
      </c>
      <c r="C4" s="11" t="str">
        <f>IFERROR(IF(COUNTIFS(tbLancamentoAtrasos[Funcionário],$A4,tbLancamentoAtrasos[Data],"&gt;="&amp;$M$2,tbLancamentoAtrasos[Data],"&lt;="&amp;$N$2)=0,"",COUNTIFS(tbLancamentoAtrasos[Funcionário],$A4,tbLancamentoAtrasos[Data],"&gt;="&amp;$M$2,tbLancamentoAtrasos[Data],"&lt;="&amp;$N$2)+$K4),0)</f>
        <v/>
      </c>
      <c r="D4" s="11" t="str">
        <f>IFERROR(IF(COUNTIFS(tbLancamentoAntecipada[Funcionário],$A4,tbLancamentoAntecipada[Data],"&gt;="&amp;$M$2,tbLancamentoAntecipada[Data],"&lt;="&amp;$N$2)=0,"",COUNTIFS(tbLancamentoAntecipada[Funcionário],$A4,tbLancamentoAntecipada[Data],"&gt;="&amp;$M$2,tbLancamentoAntecipada[Data],"&lt;="&amp;$N$2)+$K4),0)</f>
        <v/>
      </c>
      <c r="G4" s="11" t="str">
        <f>IFERROR(IF(COUNTIFS(tbLancamentoFaltas[Posto de Serviço],$F4,tbLancamentoFaltas[Data],"&gt;="&amp;$M$2,tbLancamentoFaltas[Data],"&lt;="&amp;$N$2)=0,"",COUNTIFS(tbLancamentoFaltas[Posto de Serviço],$F4,tbLancamentoFaltas[Data],"&gt;="&amp;$M$2,tbLancamentoFaltas[Data],"&lt;="&amp;$N$2)+$K4),0)</f>
        <v/>
      </c>
      <c r="H4" s="11" t="str">
        <f>IFERROR(IF(COUNTIFS(tbLancamentoAtrasos[Posto de Serviço],$F4,tbLancamentoAtrasos[Data],"&gt;="&amp;$M$2,tbLancamentoAtrasos[Data],"&lt;="&amp;$N$2)=0,"",COUNTIFS(tbLancamentoAtrasos[Posto de Serviço],$F4,tbLancamentoAtrasos[Data],"&gt;="&amp;$M$2,tbLancamentoAtrasos[Data],"&lt;="&amp;$N$2)+$K4),0)</f>
        <v/>
      </c>
      <c r="I4" s="11" t="str">
        <f>IFERROR(IF(COUNTIFS(tbLancamentoAntecipada[Posto de Serviço],$F4,tbLancamentoAntecipada[Data],"&gt;="&amp;$M$2,tbLancamentoAntecipada[Data],"&lt;="&amp;$N$2)=0,"",COUNTIFS(tbLancamentoAntecipada[Posto de Serviço],$F4,tbLancamentoAntecipada[Data],"&gt;="&amp;$M$2,tbLancamentoAntecipada[Data],"&lt;="&amp;$N$2)+$K4),0)</f>
        <v/>
      </c>
      <c r="K4" s="5">
        <v>9.9979999999999991E-4</v>
      </c>
    </row>
    <row r="5" spans="1:14" x14ac:dyDescent="0.25">
      <c r="B5" s="11" t="str">
        <f>IFERROR(IF(COUNTIFS(tbLancamentoFaltas[Funcionário],$A5,tbLancamentoFaltas[Data],"&gt;="&amp;$M$2,tbLancamentoFaltas[Data],"&lt;="&amp;$N$2)=0,"",COUNTIFS(tbLancamentoFaltas[Funcionário],$A5,tbLancamentoFaltas[Data],"&gt;="&amp;$M$2,tbLancamentoFaltas[Data],"&lt;="&amp;$N$2)+$K5),0)</f>
        <v/>
      </c>
      <c r="C5" s="11" t="str">
        <f>IFERROR(IF(COUNTIFS(tbLancamentoAtrasos[Funcionário],$A5,tbLancamentoAtrasos[Data],"&gt;="&amp;$M$2,tbLancamentoAtrasos[Data],"&lt;="&amp;$N$2)=0,"",COUNTIFS(tbLancamentoAtrasos[Funcionário],$A5,tbLancamentoAtrasos[Data],"&gt;="&amp;$M$2,tbLancamentoAtrasos[Data],"&lt;="&amp;$N$2)+$K5),0)</f>
        <v/>
      </c>
      <c r="D5" s="11" t="str">
        <f>IFERROR(IF(COUNTIFS(tbLancamentoAntecipada[Funcionário],$A5,tbLancamentoAntecipada[Data],"&gt;="&amp;$M$2,tbLancamentoAntecipada[Data],"&lt;="&amp;$N$2)=0,"",COUNTIFS(tbLancamentoAntecipada[Funcionário],$A5,tbLancamentoAntecipada[Data],"&gt;="&amp;$M$2,tbLancamentoAntecipada[Data],"&lt;="&amp;$N$2)+$K5),0)</f>
        <v/>
      </c>
      <c r="G5" s="11" t="str">
        <f>IFERROR(IF(COUNTIFS(tbLancamentoFaltas[Posto de Serviço],$F5,tbLancamentoFaltas[Data],"&gt;="&amp;$M$2,tbLancamentoFaltas[Data],"&lt;="&amp;$N$2)=0,"",COUNTIFS(tbLancamentoFaltas[Posto de Serviço],$F5,tbLancamentoFaltas[Data],"&gt;="&amp;$M$2,tbLancamentoFaltas[Data],"&lt;="&amp;$N$2)+$K5),0)</f>
        <v/>
      </c>
      <c r="H5" s="11" t="str">
        <f>IFERROR(IF(COUNTIFS(tbLancamentoAtrasos[Posto de Serviço],$F5,tbLancamentoAtrasos[Data],"&gt;="&amp;$M$2,tbLancamentoAtrasos[Data],"&lt;="&amp;$N$2)=0,"",COUNTIFS(tbLancamentoAtrasos[Posto de Serviço],$F5,tbLancamentoAtrasos[Data],"&gt;="&amp;$M$2,tbLancamentoAtrasos[Data],"&lt;="&amp;$N$2)+$K5),0)</f>
        <v/>
      </c>
      <c r="I5" s="11" t="str">
        <f>IFERROR(IF(COUNTIFS(tbLancamentoAntecipada[Posto de Serviço],$F5,tbLancamentoAntecipada[Data],"&gt;="&amp;$M$2,tbLancamentoAntecipada[Data],"&lt;="&amp;$N$2)=0,"",COUNTIFS(tbLancamentoAntecipada[Posto de Serviço],$F5,tbLancamentoAntecipada[Data],"&gt;="&amp;$M$2,tbLancamentoAntecipada[Data],"&lt;="&amp;$N$2)+$K5),0)</f>
        <v/>
      </c>
      <c r="K5" s="5">
        <v>9.9970000000000007E-4</v>
      </c>
    </row>
    <row r="6" spans="1:14" x14ac:dyDescent="0.25">
      <c r="B6" s="11" t="str">
        <f>IFERROR(IF(COUNTIFS(tbLancamentoFaltas[Funcionário],$A6,tbLancamentoFaltas[Data],"&gt;="&amp;$M$2,tbLancamentoFaltas[Data],"&lt;="&amp;$N$2)=0,"",COUNTIFS(tbLancamentoFaltas[Funcionário],$A6,tbLancamentoFaltas[Data],"&gt;="&amp;$M$2,tbLancamentoFaltas[Data],"&lt;="&amp;$N$2)+$K6),0)</f>
        <v/>
      </c>
      <c r="C6" s="11" t="str">
        <f>IFERROR(IF(COUNTIFS(tbLancamentoAtrasos[Funcionário],$A6,tbLancamentoAtrasos[Data],"&gt;="&amp;$M$2,tbLancamentoAtrasos[Data],"&lt;="&amp;$N$2)=0,"",COUNTIFS(tbLancamentoAtrasos[Funcionário],$A6,tbLancamentoAtrasos[Data],"&gt;="&amp;$M$2,tbLancamentoAtrasos[Data],"&lt;="&amp;$N$2)+$K6),0)</f>
        <v/>
      </c>
      <c r="D6" s="11" t="str">
        <f>IFERROR(IF(COUNTIFS(tbLancamentoAntecipada[Funcionário],$A6,tbLancamentoAntecipada[Data],"&gt;="&amp;$M$2,tbLancamentoAntecipada[Data],"&lt;="&amp;$N$2)=0,"",COUNTIFS(tbLancamentoAntecipada[Funcionário],$A6,tbLancamentoAntecipada[Data],"&gt;="&amp;$M$2,tbLancamentoAntecipada[Data],"&lt;="&amp;$N$2)+$K6),0)</f>
        <v/>
      </c>
      <c r="G6" s="11" t="str">
        <f>IFERROR(IF(COUNTIFS(tbLancamentoFaltas[Posto de Serviço],$F6,tbLancamentoFaltas[Data],"&gt;="&amp;$M$2,tbLancamentoFaltas[Data],"&lt;="&amp;$N$2)=0,"",COUNTIFS(tbLancamentoFaltas[Posto de Serviço],$F6,tbLancamentoFaltas[Data],"&gt;="&amp;$M$2,tbLancamentoFaltas[Data],"&lt;="&amp;$N$2)+$K6),0)</f>
        <v/>
      </c>
      <c r="H6" s="11" t="str">
        <f>IFERROR(IF(COUNTIFS(tbLancamentoAtrasos[Posto de Serviço],$F6,tbLancamentoAtrasos[Data],"&gt;="&amp;$M$2,tbLancamentoAtrasos[Data],"&lt;="&amp;$N$2)=0,"",COUNTIFS(tbLancamentoAtrasos[Posto de Serviço],$F6,tbLancamentoAtrasos[Data],"&gt;="&amp;$M$2,tbLancamentoAtrasos[Data],"&lt;="&amp;$N$2)+$K6),0)</f>
        <v/>
      </c>
      <c r="I6" s="11" t="str">
        <f>IFERROR(IF(COUNTIFS(tbLancamentoAntecipada[Posto de Serviço],$F6,tbLancamentoAntecipada[Data],"&gt;="&amp;$M$2,tbLancamentoAntecipada[Data],"&lt;="&amp;$N$2)=0,"",COUNTIFS(tbLancamentoAntecipada[Posto de Serviço],$F6,tbLancamentoAntecipada[Data],"&gt;="&amp;$M$2,tbLancamentoAntecipada[Data],"&lt;="&amp;$N$2)+$K6),0)</f>
        <v/>
      </c>
      <c r="K6" s="5">
        <v>9.9960000000000001E-4</v>
      </c>
    </row>
    <row r="7" spans="1:14" x14ac:dyDescent="0.25">
      <c r="B7" s="11" t="str">
        <f>IFERROR(IF(COUNTIFS(tbLancamentoFaltas[Funcionário],$A7,tbLancamentoFaltas[Data],"&gt;="&amp;$M$2,tbLancamentoFaltas[Data],"&lt;="&amp;$N$2)=0,"",COUNTIFS(tbLancamentoFaltas[Funcionário],$A7,tbLancamentoFaltas[Data],"&gt;="&amp;$M$2,tbLancamentoFaltas[Data],"&lt;="&amp;$N$2)+$K7),0)</f>
        <v/>
      </c>
      <c r="C7" s="11" t="str">
        <f>IFERROR(IF(COUNTIFS(tbLancamentoAtrasos[Funcionário],$A7,tbLancamentoAtrasos[Data],"&gt;="&amp;$M$2,tbLancamentoAtrasos[Data],"&lt;="&amp;$N$2)=0,"",COUNTIFS(tbLancamentoAtrasos[Funcionário],$A7,tbLancamentoAtrasos[Data],"&gt;="&amp;$M$2,tbLancamentoAtrasos[Data],"&lt;="&amp;$N$2)+$K7),0)</f>
        <v/>
      </c>
      <c r="D7" s="11" t="str">
        <f>IFERROR(IF(COUNTIFS(tbLancamentoAntecipada[Funcionário],$A7,tbLancamentoAntecipada[Data],"&gt;="&amp;$M$2,tbLancamentoAntecipada[Data],"&lt;="&amp;$N$2)=0,"",COUNTIFS(tbLancamentoAntecipada[Funcionário],$A7,tbLancamentoAntecipada[Data],"&gt;="&amp;$M$2,tbLancamentoAntecipada[Data],"&lt;="&amp;$N$2)+$K7),0)</f>
        <v/>
      </c>
      <c r="G7" s="11" t="str">
        <f>IFERROR(IF(COUNTIFS(tbLancamentoFaltas[Posto de Serviço],$F7,tbLancamentoFaltas[Data],"&gt;="&amp;$M$2,tbLancamentoFaltas[Data],"&lt;="&amp;$N$2)=0,"",COUNTIFS(tbLancamentoFaltas[Posto de Serviço],$F7,tbLancamentoFaltas[Data],"&gt;="&amp;$M$2,tbLancamentoFaltas[Data],"&lt;="&amp;$N$2)+$K7),0)</f>
        <v/>
      </c>
      <c r="H7" s="11" t="str">
        <f>IFERROR(IF(COUNTIFS(tbLancamentoAtrasos[Posto de Serviço],$F7,tbLancamentoAtrasos[Data],"&gt;="&amp;$M$2,tbLancamentoAtrasos[Data],"&lt;="&amp;$N$2)=0,"",COUNTIFS(tbLancamentoAtrasos[Posto de Serviço],$F7,tbLancamentoAtrasos[Data],"&gt;="&amp;$M$2,tbLancamentoAtrasos[Data],"&lt;="&amp;$N$2)+$K7),0)</f>
        <v/>
      </c>
      <c r="I7" s="11" t="str">
        <f>IFERROR(IF(COUNTIFS(tbLancamentoAntecipada[Posto de Serviço],$F7,tbLancamentoAntecipada[Data],"&gt;="&amp;$M$2,tbLancamentoAntecipada[Data],"&lt;="&amp;$N$2)=0,"",COUNTIFS(tbLancamentoAntecipada[Posto de Serviço],$F7,tbLancamentoAntecipada[Data],"&gt;="&amp;$M$2,tbLancamentoAntecipada[Data],"&lt;="&amp;$N$2)+$K7),0)</f>
        <v/>
      </c>
      <c r="K7" s="5">
        <v>9.9949999999999995E-4</v>
      </c>
    </row>
    <row r="8" spans="1:14" x14ac:dyDescent="0.25">
      <c r="B8" s="11" t="str">
        <f>IFERROR(IF(COUNTIFS(tbLancamentoFaltas[Funcionário],$A8,tbLancamentoFaltas[Data],"&gt;="&amp;$M$2,tbLancamentoFaltas[Data],"&lt;="&amp;$N$2)=0,"",COUNTIFS(tbLancamentoFaltas[Funcionário],$A8,tbLancamentoFaltas[Data],"&gt;="&amp;$M$2,tbLancamentoFaltas[Data],"&lt;="&amp;$N$2)+$K8),0)</f>
        <v/>
      </c>
      <c r="C8" s="11" t="str">
        <f>IFERROR(IF(COUNTIFS(tbLancamentoAtrasos[Funcionário],$A8,tbLancamentoAtrasos[Data],"&gt;="&amp;$M$2,tbLancamentoAtrasos[Data],"&lt;="&amp;$N$2)=0,"",COUNTIFS(tbLancamentoAtrasos[Funcionário],$A8,tbLancamentoAtrasos[Data],"&gt;="&amp;$M$2,tbLancamentoAtrasos[Data],"&lt;="&amp;$N$2)+$K8),0)</f>
        <v/>
      </c>
      <c r="D8" s="11" t="str">
        <f>IFERROR(IF(COUNTIFS(tbLancamentoAntecipada[Funcionário],$A8,tbLancamentoAntecipada[Data],"&gt;="&amp;$M$2,tbLancamentoAntecipada[Data],"&lt;="&amp;$N$2)=0,"",COUNTIFS(tbLancamentoAntecipada[Funcionário],$A8,tbLancamentoAntecipada[Data],"&gt;="&amp;$M$2,tbLancamentoAntecipada[Data],"&lt;="&amp;$N$2)+$K8),0)</f>
        <v/>
      </c>
      <c r="G8" s="11" t="str">
        <f>IFERROR(IF(COUNTIFS(tbLancamentoFaltas[Posto de Serviço],$F8,tbLancamentoFaltas[Data],"&gt;="&amp;$M$2,tbLancamentoFaltas[Data],"&lt;="&amp;$N$2)=0,"",COUNTIFS(tbLancamentoFaltas[Posto de Serviço],$F8,tbLancamentoFaltas[Data],"&gt;="&amp;$M$2,tbLancamentoFaltas[Data],"&lt;="&amp;$N$2)+$K8),0)</f>
        <v/>
      </c>
      <c r="H8" s="11" t="str">
        <f>IFERROR(IF(COUNTIFS(tbLancamentoAtrasos[Posto de Serviço],$F8,tbLancamentoAtrasos[Data],"&gt;="&amp;$M$2,tbLancamentoAtrasos[Data],"&lt;="&amp;$N$2)=0,"",COUNTIFS(tbLancamentoAtrasos[Posto de Serviço],$F8,tbLancamentoAtrasos[Data],"&gt;="&amp;$M$2,tbLancamentoAtrasos[Data],"&lt;="&amp;$N$2)+$K8),0)</f>
        <v/>
      </c>
      <c r="I8" s="11" t="str">
        <f>IFERROR(IF(COUNTIFS(tbLancamentoAntecipada[Posto de Serviço],$F8,tbLancamentoAntecipada[Data],"&gt;="&amp;$M$2,tbLancamentoAntecipada[Data],"&lt;="&amp;$N$2)=0,"",COUNTIFS(tbLancamentoAntecipada[Posto de Serviço],$F8,tbLancamentoAntecipada[Data],"&gt;="&amp;$M$2,tbLancamentoAntecipada[Data],"&lt;="&amp;$N$2)+$K8),0)</f>
        <v/>
      </c>
      <c r="K8" s="5">
        <v>9.993999999999999E-4</v>
      </c>
    </row>
    <row r="9" spans="1:14" x14ac:dyDescent="0.25">
      <c r="B9" s="11" t="str">
        <f>IFERROR(IF(COUNTIFS(tbLancamentoFaltas[Funcionário],$A9,tbLancamentoFaltas[Data],"&gt;="&amp;$M$2,tbLancamentoFaltas[Data],"&lt;="&amp;$N$2)=0,"",COUNTIFS(tbLancamentoFaltas[Funcionário],$A9,tbLancamentoFaltas[Data],"&gt;="&amp;$M$2,tbLancamentoFaltas[Data],"&lt;="&amp;$N$2)+$K9),0)</f>
        <v/>
      </c>
      <c r="C9" s="11" t="str">
        <f>IFERROR(IF(COUNTIFS(tbLancamentoAtrasos[Funcionário],$A9,tbLancamentoAtrasos[Data],"&gt;="&amp;$M$2,tbLancamentoAtrasos[Data],"&lt;="&amp;$N$2)=0,"",COUNTIFS(tbLancamentoAtrasos[Funcionário],$A9,tbLancamentoAtrasos[Data],"&gt;="&amp;$M$2,tbLancamentoAtrasos[Data],"&lt;="&amp;$N$2)+$K9),0)</f>
        <v/>
      </c>
      <c r="D9" s="11" t="str">
        <f>IFERROR(IF(COUNTIFS(tbLancamentoAntecipada[Funcionário],$A9,tbLancamentoAntecipada[Data],"&gt;="&amp;$M$2,tbLancamentoAntecipada[Data],"&lt;="&amp;$N$2)=0,"",COUNTIFS(tbLancamentoAntecipada[Funcionário],$A9,tbLancamentoAntecipada[Data],"&gt;="&amp;$M$2,tbLancamentoAntecipada[Data],"&lt;="&amp;$N$2)+$K9),0)</f>
        <v/>
      </c>
      <c r="G9" s="11" t="str">
        <f>IFERROR(IF(COUNTIFS(tbLancamentoFaltas[Posto de Serviço],$F9,tbLancamentoFaltas[Data],"&gt;="&amp;$M$2,tbLancamentoFaltas[Data],"&lt;="&amp;$N$2)=0,"",COUNTIFS(tbLancamentoFaltas[Posto de Serviço],$F9,tbLancamentoFaltas[Data],"&gt;="&amp;$M$2,tbLancamentoFaltas[Data],"&lt;="&amp;$N$2)+$K9),0)</f>
        <v/>
      </c>
      <c r="H9" s="11" t="str">
        <f>IFERROR(IF(COUNTIFS(tbLancamentoAtrasos[Posto de Serviço],$F9,tbLancamentoAtrasos[Data],"&gt;="&amp;$M$2,tbLancamentoAtrasos[Data],"&lt;="&amp;$N$2)=0,"",COUNTIFS(tbLancamentoAtrasos[Posto de Serviço],$F9,tbLancamentoAtrasos[Data],"&gt;="&amp;$M$2,tbLancamentoAtrasos[Data],"&lt;="&amp;$N$2)+$K9),0)</f>
        <v/>
      </c>
      <c r="I9" s="11" t="str">
        <f>IFERROR(IF(COUNTIFS(tbLancamentoAntecipada[Posto de Serviço],$F9,tbLancamentoAntecipada[Data],"&gt;="&amp;$M$2,tbLancamentoAntecipada[Data],"&lt;="&amp;$N$2)=0,"",COUNTIFS(tbLancamentoAntecipada[Posto de Serviço],$F9,tbLancamentoAntecipada[Data],"&gt;="&amp;$M$2,tbLancamentoAntecipada[Data],"&lt;="&amp;$N$2)+$K9),0)</f>
        <v/>
      </c>
      <c r="K9" s="5">
        <v>9.9930000000000006E-4</v>
      </c>
    </row>
    <row r="10" spans="1:14" x14ac:dyDescent="0.25">
      <c r="B10" s="11" t="str">
        <f>IFERROR(IF(COUNTIFS(tbLancamentoFaltas[Funcionário],$A10,tbLancamentoFaltas[Data],"&gt;="&amp;$M$2,tbLancamentoFaltas[Data],"&lt;="&amp;$N$2)=0,"",COUNTIFS(tbLancamentoFaltas[Funcionário],$A10,tbLancamentoFaltas[Data],"&gt;="&amp;$M$2,tbLancamentoFaltas[Data],"&lt;="&amp;$N$2)+$K10),0)</f>
        <v/>
      </c>
      <c r="C10" s="11" t="str">
        <f>IFERROR(IF(COUNTIFS(tbLancamentoAtrasos[Funcionário],$A10,tbLancamentoAtrasos[Data],"&gt;="&amp;$M$2,tbLancamentoAtrasos[Data],"&lt;="&amp;$N$2)=0,"",COUNTIFS(tbLancamentoAtrasos[Funcionário],$A10,tbLancamentoAtrasos[Data],"&gt;="&amp;$M$2,tbLancamentoAtrasos[Data],"&lt;="&amp;$N$2)+$K10),0)</f>
        <v/>
      </c>
      <c r="D10" s="11" t="str">
        <f>IFERROR(IF(COUNTIFS(tbLancamentoAntecipada[Funcionário],$A10,tbLancamentoAntecipada[Data],"&gt;="&amp;$M$2,tbLancamentoAntecipada[Data],"&lt;="&amp;$N$2)=0,"",COUNTIFS(tbLancamentoAntecipada[Funcionário],$A10,tbLancamentoAntecipada[Data],"&gt;="&amp;$M$2,tbLancamentoAntecipada[Data],"&lt;="&amp;$N$2)+$K10),0)</f>
        <v/>
      </c>
      <c r="G10" s="11" t="str">
        <f>IFERROR(IF(COUNTIFS(tbLancamentoFaltas[Posto de Serviço],$F10,tbLancamentoFaltas[Data],"&gt;="&amp;$M$2,tbLancamentoFaltas[Data],"&lt;="&amp;$N$2)=0,"",COUNTIFS(tbLancamentoFaltas[Posto de Serviço],$F10,tbLancamentoFaltas[Data],"&gt;="&amp;$M$2,tbLancamentoFaltas[Data],"&lt;="&amp;$N$2)+$K10),0)</f>
        <v/>
      </c>
      <c r="H10" s="11" t="str">
        <f>IFERROR(IF(COUNTIFS(tbLancamentoAtrasos[Posto de Serviço],$F10,tbLancamentoAtrasos[Data],"&gt;="&amp;$M$2,tbLancamentoAtrasos[Data],"&lt;="&amp;$N$2)=0,"",COUNTIFS(tbLancamentoAtrasos[Posto de Serviço],$F10,tbLancamentoAtrasos[Data],"&gt;="&amp;$M$2,tbLancamentoAtrasos[Data],"&lt;="&amp;$N$2)+$K10),0)</f>
        <v/>
      </c>
      <c r="I10" s="11" t="str">
        <f>IFERROR(IF(COUNTIFS(tbLancamentoAntecipada[Posto de Serviço],$F10,tbLancamentoAntecipada[Data],"&gt;="&amp;$M$2,tbLancamentoAntecipada[Data],"&lt;="&amp;$N$2)=0,"",COUNTIFS(tbLancamentoAntecipada[Posto de Serviço],$F10,tbLancamentoAntecipada[Data],"&gt;="&amp;$M$2,tbLancamentoAntecipada[Data],"&lt;="&amp;$N$2)+$K10),0)</f>
        <v/>
      </c>
      <c r="K10" s="5">
        <v>9.992E-4</v>
      </c>
    </row>
    <row r="11" spans="1:14" x14ac:dyDescent="0.25">
      <c r="B11" s="11" t="str">
        <f>IFERROR(IF(COUNTIFS(tbLancamentoFaltas[Funcionário],$A11,tbLancamentoFaltas[Data],"&gt;="&amp;$M$2,tbLancamentoFaltas[Data],"&lt;="&amp;$N$2)=0,"",COUNTIFS(tbLancamentoFaltas[Funcionário],$A11,tbLancamentoFaltas[Data],"&gt;="&amp;$M$2,tbLancamentoFaltas[Data],"&lt;="&amp;$N$2)+$K11),0)</f>
        <v/>
      </c>
      <c r="C11" s="11" t="str">
        <f>IFERROR(IF(COUNTIFS(tbLancamentoAtrasos[Funcionário],$A11,tbLancamentoAtrasos[Data],"&gt;="&amp;$M$2,tbLancamentoAtrasos[Data],"&lt;="&amp;$N$2)=0,"",COUNTIFS(tbLancamentoAtrasos[Funcionário],$A11,tbLancamentoAtrasos[Data],"&gt;="&amp;$M$2,tbLancamentoAtrasos[Data],"&lt;="&amp;$N$2)+$K11),0)</f>
        <v/>
      </c>
      <c r="D11" s="11" t="str">
        <f>IFERROR(IF(COUNTIFS(tbLancamentoAntecipada[Funcionário],$A11,tbLancamentoAntecipada[Data],"&gt;="&amp;$M$2,tbLancamentoAntecipada[Data],"&lt;="&amp;$N$2)=0,"",COUNTIFS(tbLancamentoAntecipada[Funcionário],$A11,tbLancamentoAntecipada[Data],"&gt;="&amp;$M$2,tbLancamentoAntecipada[Data],"&lt;="&amp;$N$2)+$K11),0)</f>
        <v/>
      </c>
      <c r="G11" s="11" t="str">
        <f>IFERROR(IF(COUNTIFS(tbLancamentoFaltas[Posto de Serviço],$F11,tbLancamentoFaltas[Data],"&gt;="&amp;$M$2,tbLancamentoFaltas[Data],"&lt;="&amp;$N$2)=0,"",COUNTIFS(tbLancamentoFaltas[Posto de Serviço],$F11,tbLancamentoFaltas[Data],"&gt;="&amp;$M$2,tbLancamentoFaltas[Data],"&lt;="&amp;$N$2)+$K11),0)</f>
        <v/>
      </c>
      <c r="H11" s="11" t="str">
        <f>IFERROR(IF(COUNTIFS(tbLancamentoAtrasos[Posto de Serviço],$F11,tbLancamentoAtrasos[Data],"&gt;="&amp;$M$2,tbLancamentoAtrasos[Data],"&lt;="&amp;$N$2)=0,"",COUNTIFS(tbLancamentoAtrasos[Posto de Serviço],$F11,tbLancamentoAtrasos[Data],"&gt;="&amp;$M$2,tbLancamentoAtrasos[Data],"&lt;="&amp;$N$2)+$K11),0)</f>
        <v/>
      </c>
      <c r="I11" s="11" t="str">
        <f>IFERROR(IF(COUNTIFS(tbLancamentoAntecipada[Posto de Serviço],$F11,tbLancamentoAntecipada[Data],"&gt;="&amp;$M$2,tbLancamentoAntecipada[Data],"&lt;="&amp;$N$2)=0,"",COUNTIFS(tbLancamentoAntecipada[Posto de Serviço],$F11,tbLancamentoAntecipada[Data],"&gt;="&amp;$M$2,tbLancamentoAntecipada[Data],"&lt;="&amp;$N$2)+$K11),0)</f>
        <v/>
      </c>
      <c r="K11" s="5">
        <v>9.9909999999999994E-4</v>
      </c>
    </row>
    <row r="12" spans="1:14" x14ac:dyDescent="0.25">
      <c r="B12" s="11" t="str">
        <f>IFERROR(IF(COUNTIFS(tbLancamentoFaltas[Funcionário],$A12,tbLancamentoFaltas[Data],"&gt;="&amp;$M$2,tbLancamentoFaltas[Data],"&lt;="&amp;$N$2)=0,"",COUNTIFS(tbLancamentoFaltas[Funcionário],$A12,tbLancamentoFaltas[Data],"&gt;="&amp;$M$2,tbLancamentoFaltas[Data],"&lt;="&amp;$N$2)+$K12),0)</f>
        <v/>
      </c>
      <c r="C12" s="11" t="str">
        <f>IFERROR(IF(COUNTIFS(tbLancamentoAtrasos[Funcionário],$A12,tbLancamentoAtrasos[Data],"&gt;="&amp;$M$2,tbLancamentoAtrasos[Data],"&lt;="&amp;$N$2)=0,"",COUNTIFS(tbLancamentoAtrasos[Funcionário],$A12,tbLancamentoAtrasos[Data],"&gt;="&amp;$M$2,tbLancamentoAtrasos[Data],"&lt;="&amp;$N$2)+$K12),0)</f>
        <v/>
      </c>
      <c r="D12" s="11" t="str">
        <f>IFERROR(IF(COUNTIFS(tbLancamentoAntecipada[Funcionário],$A12,tbLancamentoAntecipada[Data],"&gt;="&amp;$M$2,tbLancamentoAntecipada[Data],"&lt;="&amp;$N$2)=0,"",COUNTIFS(tbLancamentoAntecipada[Funcionário],$A12,tbLancamentoAntecipada[Data],"&gt;="&amp;$M$2,tbLancamentoAntecipada[Data],"&lt;="&amp;$N$2)+$K12),0)</f>
        <v/>
      </c>
      <c r="G12" s="11" t="str">
        <f>IFERROR(IF(COUNTIFS(tbLancamentoFaltas[Posto de Serviço],$F12,tbLancamentoFaltas[Data],"&gt;="&amp;$M$2,tbLancamentoFaltas[Data],"&lt;="&amp;$N$2)=0,"",COUNTIFS(tbLancamentoFaltas[Posto de Serviço],$F12,tbLancamentoFaltas[Data],"&gt;="&amp;$M$2,tbLancamentoFaltas[Data],"&lt;="&amp;$N$2)+$K12),0)</f>
        <v/>
      </c>
      <c r="H12" s="11" t="str">
        <f>IFERROR(IF(COUNTIFS(tbLancamentoAtrasos[Posto de Serviço],$F12,tbLancamentoAtrasos[Data],"&gt;="&amp;$M$2,tbLancamentoAtrasos[Data],"&lt;="&amp;$N$2)=0,"",COUNTIFS(tbLancamentoAtrasos[Posto de Serviço],$F12,tbLancamentoAtrasos[Data],"&gt;="&amp;$M$2,tbLancamentoAtrasos[Data],"&lt;="&amp;$N$2)+$K12),0)</f>
        <v/>
      </c>
      <c r="I12" s="11" t="str">
        <f>IFERROR(IF(COUNTIFS(tbLancamentoAntecipada[Posto de Serviço],$F12,tbLancamentoAntecipada[Data],"&gt;="&amp;$M$2,tbLancamentoAntecipada[Data],"&lt;="&amp;$N$2)=0,"",COUNTIFS(tbLancamentoAntecipada[Posto de Serviço],$F12,tbLancamentoAntecipada[Data],"&gt;="&amp;$M$2,tbLancamentoAntecipada[Data],"&lt;="&amp;$N$2)+$K12),0)</f>
        <v/>
      </c>
      <c r="K12" s="5">
        <v>9.9899999999999902E-4</v>
      </c>
    </row>
    <row r="13" spans="1:14" x14ac:dyDescent="0.25">
      <c r="B13" s="11" t="str">
        <f>IFERROR(IF(COUNTIFS(tbLancamentoFaltas[Funcionário],$A13,tbLancamentoFaltas[Data],"&gt;="&amp;$M$2,tbLancamentoFaltas[Data],"&lt;="&amp;$N$2)=0,"",COUNTIFS(tbLancamentoFaltas[Funcionário],$A13,tbLancamentoFaltas[Data],"&gt;="&amp;$M$2,tbLancamentoFaltas[Data],"&lt;="&amp;$N$2)+$K13),0)</f>
        <v/>
      </c>
      <c r="C13" s="11" t="str">
        <f>IFERROR(IF(COUNTIFS(tbLancamentoAtrasos[Funcionário],$A13,tbLancamentoAtrasos[Data],"&gt;="&amp;$M$2,tbLancamentoAtrasos[Data],"&lt;="&amp;$N$2)=0,"",COUNTIFS(tbLancamentoAtrasos[Funcionário],$A13,tbLancamentoAtrasos[Data],"&gt;="&amp;$M$2,tbLancamentoAtrasos[Data],"&lt;="&amp;$N$2)+$K13),0)</f>
        <v/>
      </c>
      <c r="D13" s="11" t="str">
        <f>IFERROR(IF(COUNTIFS(tbLancamentoAntecipada[Funcionário],$A13,tbLancamentoAntecipada[Data],"&gt;="&amp;$M$2,tbLancamentoAntecipada[Data],"&lt;="&amp;$N$2)=0,"",COUNTIFS(tbLancamentoAntecipada[Funcionário],$A13,tbLancamentoAntecipada[Data],"&gt;="&amp;$M$2,tbLancamentoAntecipada[Data],"&lt;="&amp;$N$2)+$K13),0)</f>
        <v/>
      </c>
      <c r="G13" s="11" t="str">
        <f>IFERROR(IF(COUNTIFS(tbLancamentoFaltas[Posto de Serviço],$F13,tbLancamentoFaltas[Data],"&gt;="&amp;$M$2,tbLancamentoFaltas[Data],"&lt;="&amp;$N$2)=0,"",COUNTIFS(tbLancamentoFaltas[Posto de Serviço],$F13,tbLancamentoFaltas[Data],"&gt;="&amp;$M$2,tbLancamentoFaltas[Data],"&lt;="&amp;$N$2)+$K13),0)</f>
        <v/>
      </c>
      <c r="H13" s="11" t="str">
        <f>IFERROR(IF(COUNTIFS(tbLancamentoAtrasos[Posto de Serviço],$F13,tbLancamentoAtrasos[Data],"&gt;="&amp;$M$2,tbLancamentoAtrasos[Data],"&lt;="&amp;$N$2)=0,"",COUNTIFS(tbLancamentoAtrasos[Posto de Serviço],$F13,tbLancamentoAtrasos[Data],"&gt;="&amp;$M$2,tbLancamentoAtrasos[Data],"&lt;="&amp;$N$2)+$K13),0)</f>
        <v/>
      </c>
      <c r="I13" s="11" t="str">
        <f>IFERROR(IF(COUNTIFS(tbLancamentoAntecipada[Posto de Serviço],$F13,tbLancamentoAntecipada[Data],"&gt;="&amp;$M$2,tbLancamentoAntecipada[Data],"&lt;="&amp;$N$2)=0,"",COUNTIFS(tbLancamentoAntecipada[Posto de Serviço],$F13,tbLancamentoAntecipada[Data],"&gt;="&amp;$M$2,tbLancamentoAntecipada[Data],"&lt;="&amp;$N$2)+$K13),0)</f>
        <v/>
      </c>
      <c r="K13" s="5">
        <v>9.9889999999999896E-4</v>
      </c>
    </row>
    <row r="14" spans="1:14" x14ac:dyDescent="0.25">
      <c r="B14" s="11" t="str">
        <f>IFERROR(IF(COUNTIFS(tbLancamentoFaltas[Funcionário],$A14,tbLancamentoFaltas[Data],"&gt;="&amp;$M$2,tbLancamentoFaltas[Data],"&lt;="&amp;$N$2)=0,"",COUNTIFS(tbLancamentoFaltas[Funcionário],$A14,tbLancamentoFaltas[Data],"&gt;="&amp;$M$2,tbLancamentoFaltas[Data],"&lt;="&amp;$N$2)+$K14),0)</f>
        <v/>
      </c>
      <c r="C14" s="11" t="str">
        <f>IFERROR(IF(COUNTIFS(tbLancamentoAtrasos[Funcionário],$A14,tbLancamentoAtrasos[Data],"&gt;="&amp;$M$2,tbLancamentoAtrasos[Data],"&lt;="&amp;$N$2)=0,"",COUNTIFS(tbLancamentoAtrasos[Funcionário],$A14,tbLancamentoAtrasos[Data],"&gt;="&amp;$M$2,tbLancamentoAtrasos[Data],"&lt;="&amp;$N$2)+$K14),0)</f>
        <v/>
      </c>
      <c r="D14" s="11" t="str">
        <f>IFERROR(IF(COUNTIFS(tbLancamentoAntecipada[Funcionário],$A14,tbLancamentoAntecipada[Data],"&gt;="&amp;$M$2,tbLancamentoAntecipada[Data],"&lt;="&amp;$N$2)=0,"",COUNTIFS(tbLancamentoAntecipada[Funcionário],$A14,tbLancamentoAntecipada[Data],"&gt;="&amp;$M$2,tbLancamentoAntecipada[Data],"&lt;="&amp;$N$2)+$K14),0)</f>
        <v/>
      </c>
      <c r="G14" s="11" t="str">
        <f>IFERROR(IF(COUNTIFS(tbLancamentoFaltas[Posto de Serviço],$F14,tbLancamentoFaltas[Data],"&gt;="&amp;$M$2,tbLancamentoFaltas[Data],"&lt;="&amp;$N$2)=0,"",COUNTIFS(tbLancamentoFaltas[Posto de Serviço],$F14,tbLancamentoFaltas[Data],"&gt;="&amp;$M$2,tbLancamentoFaltas[Data],"&lt;="&amp;$N$2)+$K14),0)</f>
        <v/>
      </c>
      <c r="H14" s="11" t="str">
        <f>IFERROR(IF(COUNTIFS(tbLancamentoAtrasos[Posto de Serviço],$F14,tbLancamentoAtrasos[Data],"&gt;="&amp;$M$2,tbLancamentoAtrasos[Data],"&lt;="&amp;$N$2)=0,"",COUNTIFS(tbLancamentoAtrasos[Posto de Serviço],$F14,tbLancamentoAtrasos[Data],"&gt;="&amp;$M$2,tbLancamentoAtrasos[Data],"&lt;="&amp;$N$2)+$K14),0)</f>
        <v/>
      </c>
      <c r="I14" s="11" t="str">
        <f>IFERROR(IF(COUNTIFS(tbLancamentoAntecipada[Posto de Serviço],$F14,tbLancamentoAntecipada[Data],"&gt;="&amp;$M$2,tbLancamentoAntecipada[Data],"&lt;="&amp;$N$2)=0,"",COUNTIFS(tbLancamentoAntecipada[Posto de Serviço],$F14,tbLancamentoAntecipada[Data],"&gt;="&amp;$M$2,tbLancamentoAntecipada[Data],"&lt;="&amp;$N$2)+$K14),0)</f>
        <v/>
      </c>
      <c r="K14" s="5">
        <v>9.9879999999999891E-4</v>
      </c>
    </row>
    <row r="15" spans="1:14" x14ac:dyDescent="0.25">
      <c r="B15" s="11" t="str">
        <f>IFERROR(IF(COUNTIFS(tbLancamentoFaltas[Funcionário],$A15,tbLancamentoFaltas[Data],"&gt;="&amp;$M$2,tbLancamentoFaltas[Data],"&lt;="&amp;$N$2)=0,"",COUNTIFS(tbLancamentoFaltas[Funcionário],$A15,tbLancamentoFaltas[Data],"&gt;="&amp;$M$2,tbLancamentoFaltas[Data],"&lt;="&amp;$N$2)+$K15),0)</f>
        <v/>
      </c>
      <c r="C15" s="11" t="str">
        <f>IFERROR(IF(COUNTIFS(tbLancamentoAtrasos[Funcionário],$A15,tbLancamentoAtrasos[Data],"&gt;="&amp;$M$2,tbLancamentoAtrasos[Data],"&lt;="&amp;$N$2)=0,"",COUNTIFS(tbLancamentoAtrasos[Funcionário],$A15,tbLancamentoAtrasos[Data],"&gt;="&amp;$M$2,tbLancamentoAtrasos[Data],"&lt;="&amp;$N$2)+$K15),0)</f>
        <v/>
      </c>
      <c r="D15" s="11" t="str">
        <f>IFERROR(IF(COUNTIFS(tbLancamentoAntecipada[Funcionário],$A15,tbLancamentoAntecipada[Data],"&gt;="&amp;$M$2,tbLancamentoAntecipada[Data],"&lt;="&amp;$N$2)=0,"",COUNTIFS(tbLancamentoAntecipada[Funcionário],$A15,tbLancamentoAntecipada[Data],"&gt;="&amp;$M$2,tbLancamentoAntecipada[Data],"&lt;="&amp;$N$2)+$K15),0)</f>
        <v/>
      </c>
      <c r="G15" s="11" t="str">
        <f>IFERROR(IF(COUNTIFS(tbLancamentoFaltas[Posto de Serviço],$F15,tbLancamentoFaltas[Data],"&gt;="&amp;$M$2,tbLancamentoFaltas[Data],"&lt;="&amp;$N$2)=0,"",COUNTIFS(tbLancamentoFaltas[Posto de Serviço],$F15,tbLancamentoFaltas[Data],"&gt;="&amp;$M$2,tbLancamentoFaltas[Data],"&lt;="&amp;$N$2)+$K15),0)</f>
        <v/>
      </c>
      <c r="H15" s="11" t="str">
        <f>IFERROR(IF(COUNTIFS(tbLancamentoAtrasos[Posto de Serviço],$F15,tbLancamentoAtrasos[Data],"&gt;="&amp;$M$2,tbLancamentoAtrasos[Data],"&lt;="&amp;$N$2)=0,"",COUNTIFS(tbLancamentoAtrasos[Posto de Serviço],$F15,tbLancamentoAtrasos[Data],"&gt;="&amp;$M$2,tbLancamentoAtrasos[Data],"&lt;="&amp;$N$2)+$K15),0)</f>
        <v/>
      </c>
      <c r="I15" s="11" t="str">
        <f>IFERROR(IF(COUNTIFS(tbLancamentoAntecipada[Posto de Serviço],$F15,tbLancamentoAntecipada[Data],"&gt;="&amp;$M$2,tbLancamentoAntecipada[Data],"&lt;="&amp;$N$2)=0,"",COUNTIFS(tbLancamentoAntecipada[Posto de Serviço],$F15,tbLancamentoAntecipada[Data],"&gt;="&amp;$M$2,tbLancamentoAntecipada[Data],"&lt;="&amp;$N$2)+$K15),0)</f>
        <v/>
      </c>
      <c r="K15" s="5">
        <v>9.9869999999999907E-4</v>
      </c>
    </row>
    <row r="16" spans="1:14" x14ac:dyDescent="0.25">
      <c r="B16" s="11" t="str">
        <f>IFERROR(IF(COUNTIFS(tbLancamentoFaltas[Funcionário],$A16,tbLancamentoFaltas[Data],"&gt;="&amp;$M$2,tbLancamentoFaltas[Data],"&lt;="&amp;$N$2)=0,"",COUNTIFS(tbLancamentoFaltas[Funcionário],$A16,tbLancamentoFaltas[Data],"&gt;="&amp;$M$2,tbLancamentoFaltas[Data],"&lt;="&amp;$N$2)+$K16),0)</f>
        <v/>
      </c>
      <c r="C16" s="11" t="str">
        <f>IFERROR(IF(COUNTIFS(tbLancamentoAtrasos[Funcionário],$A16,tbLancamentoAtrasos[Data],"&gt;="&amp;$M$2,tbLancamentoAtrasos[Data],"&lt;="&amp;$N$2)=0,"",COUNTIFS(tbLancamentoAtrasos[Funcionário],$A16,tbLancamentoAtrasos[Data],"&gt;="&amp;$M$2,tbLancamentoAtrasos[Data],"&lt;="&amp;$N$2)+$K16),0)</f>
        <v/>
      </c>
      <c r="D16" s="11" t="str">
        <f>IFERROR(IF(COUNTIFS(tbLancamentoAntecipada[Funcionário],$A16,tbLancamentoAntecipada[Data],"&gt;="&amp;$M$2,tbLancamentoAntecipada[Data],"&lt;="&amp;$N$2)=0,"",COUNTIFS(tbLancamentoAntecipada[Funcionário],$A16,tbLancamentoAntecipada[Data],"&gt;="&amp;$M$2,tbLancamentoAntecipada[Data],"&lt;="&amp;$N$2)+$K16),0)</f>
        <v/>
      </c>
      <c r="G16" s="11" t="str">
        <f>IFERROR(IF(COUNTIFS(tbLancamentoFaltas[Posto de Serviço],$F16,tbLancamentoFaltas[Data],"&gt;="&amp;$M$2,tbLancamentoFaltas[Data],"&lt;="&amp;$N$2)=0,"",COUNTIFS(tbLancamentoFaltas[Posto de Serviço],$F16,tbLancamentoFaltas[Data],"&gt;="&amp;$M$2,tbLancamentoFaltas[Data],"&lt;="&amp;$N$2)+$K16),0)</f>
        <v/>
      </c>
      <c r="H16" s="11" t="str">
        <f>IFERROR(IF(COUNTIFS(tbLancamentoAtrasos[Posto de Serviço],$F16,tbLancamentoAtrasos[Data],"&gt;="&amp;$M$2,tbLancamentoAtrasos[Data],"&lt;="&amp;$N$2)=0,"",COUNTIFS(tbLancamentoAtrasos[Posto de Serviço],$F16,tbLancamentoAtrasos[Data],"&gt;="&amp;$M$2,tbLancamentoAtrasos[Data],"&lt;="&amp;$N$2)+$K16),0)</f>
        <v/>
      </c>
      <c r="I16" s="11" t="str">
        <f>IFERROR(IF(COUNTIFS(tbLancamentoAntecipada[Posto de Serviço],$F16,tbLancamentoAntecipada[Data],"&gt;="&amp;$M$2,tbLancamentoAntecipada[Data],"&lt;="&amp;$N$2)=0,"",COUNTIFS(tbLancamentoAntecipada[Posto de Serviço],$F16,tbLancamentoAntecipada[Data],"&gt;="&amp;$M$2,tbLancamentoAntecipada[Data],"&lt;="&amp;$N$2)+$K16),0)</f>
        <v/>
      </c>
      <c r="K16" s="5">
        <v>9.9859999999999901E-4</v>
      </c>
    </row>
    <row r="17" spans="2:11" x14ac:dyDescent="0.25">
      <c r="B17" s="11" t="str">
        <f>IFERROR(IF(COUNTIFS(tbLancamentoFaltas[Funcionário],$A17,tbLancamentoFaltas[Data],"&gt;="&amp;$M$2,tbLancamentoFaltas[Data],"&lt;="&amp;$N$2)=0,"",COUNTIFS(tbLancamentoFaltas[Funcionário],$A17,tbLancamentoFaltas[Data],"&gt;="&amp;$M$2,tbLancamentoFaltas[Data],"&lt;="&amp;$N$2)+$K17),0)</f>
        <v/>
      </c>
      <c r="C17" s="11" t="str">
        <f>IFERROR(IF(COUNTIFS(tbLancamentoAtrasos[Funcionário],$A17,tbLancamentoAtrasos[Data],"&gt;="&amp;$M$2,tbLancamentoAtrasos[Data],"&lt;="&amp;$N$2)=0,"",COUNTIFS(tbLancamentoAtrasos[Funcionário],$A17,tbLancamentoAtrasos[Data],"&gt;="&amp;$M$2,tbLancamentoAtrasos[Data],"&lt;="&amp;$N$2)+$K17),0)</f>
        <v/>
      </c>
      <c r="D17" s="11" t="str">
        <f>IFERROR(IF(COUNTIFS(tbLancamentoAntecipada[Funcionário],$A17,tbLancamentoAntecipada[Data],"&gt;="&amp;$M$2,tbLancamentoAntecipada[Data],"&lt;="&amp;$N$2)=0,"",COUNTIFS(tbLancamentoAntecipada[Funcionário],$A17,tbLancamentoAntecipada[Data],"&gt;="&amp;$M$2,tbLancamentoAntecipada[Data],"&lt;="&amp;$N$2)+$K17),0)</f>
        <v/>
      </c>
      <c r="G17" s="11" t="str">
        <f>IFERROR(IF(COUNTIFS(tbLancamentoFaltas[Posto de Serviço],$F17,tbLancamentoFaltas[Data],"&gt;="&amp;$M$2,tbLancamentoFaltas[Data],"&lt;="&amp;$N$2)=0,"",COUNTIFS(tbLancamentoFaltas[Posto de Serviço],$F17,tbLancamentoFaltas[Data],"&gt;="&amp;$M$2,tbLancamentoFaltas[Data],"&lt;="&amp;$N$2)+$K17),0)</f>
        <v/>
      </c>
      <c r="H17" s="11" t="str">
        <f>IFERROR(IF(COUNTIFS(tbLancamentoAtrasos[Posto de Serviço],$F17,tbLancamentoAtrasos[Data],"&gt;="&amp;$M$2,tbLancamentoAtrasos[Data],"&lt;="&amp;$N$2)=0,"",COUNTIFS(tbLancamentoAtrasos[Posto de Serviço],$F17,tbLancamentoAtrasos[Data],"&gt;="&amp;$M$2,tbLancamentoAtrasos[Data],"&lt;="&amp;$N$2)+$K17),0)</f>
        <v/>
      </c>
      <c r="I17" s="11" t="str">
        <f>IFERROR(IF(COUNTIFS(tbLancamentoAntecipada[Posto de Serviço],$F17,tbLancamentoAntecipada[Data],"&gt;="&amp;$M$2,tbLancamentoAntecipada[Data],"&lt;="&amp;$N$2)=0,"",COUNTIFS(tbLancamentoAntecipada[Posto de Serviço],$F17,tbLancamentoAntecipada[Data],"&gt;="&amp;$M$2,tbLancamentoAntecipada[Data],"&lt;="&amp;$N$2)+$K17),0)</f>
        <v/>
      </c>
      <c r="K17" s="5">
        <v>9.9849999999999895E-4</v>
      </c>
    </row>
    <row r="18" spans="2:11" x14ac:dyDescent="0.25">
      <c r="B18" s="11" t="str">
        <f>IFERROR(IF(COUNTIFS(tbLancamentoFaltas[Funcionário],$A18,tbLancamentoFaltas[Data],"&gt;="&amp;$M$2,tbLancamentoFaltas[Data],"&lt;="&amp;$N$2)=0,"",COUNTIFS(tbLancamentoFaltas[Funcionário],$A18,tbLancamentoFaltas[Data],"&gt;="&amp;$M$2,tbLancamentoFaltas[Data],"&lt;="&amp;$N$2)+$K18),0)</f>
        <v/>
      </c>
      <c r="C18" s="11" t="str">
        <f>IFERROR(IF(COUNTIFS(tbLancamentoAtrasos[Funcionário],$A18,tbLancamentoAtrasos[Data],"&gt;="&amp;$M$2,tbLancamentoAtrasos[Data],"&lt;="&amp;$N$2)=0,"",COUNTIFS(tbLancamentoAtrasos[Funcionário],$A18,tbLancamentoAtrasos[Data],"&gt;="&amp;$M$2,tbLancamentoAtrasos[Data],"&lt;="&amp;$N$2)+$K18),0)</f>
        <v/>
      </c>
      <c r="D18" s="11" t="str">
        <f>IFERROR(IF(COUNTIFS(tbLancamentoAntecipada[Funcionário],$A18,tbLancamentoAntecipada[Data],"&gt;="&amp;$M$2,tbLancamentoAntecipada[Data],"&lt;="&amp;$N$2)=0,"",COUNTIFS(tbLancamentoAntecipada[Funcionário],$A18,tbLancamentoAntecipada[Data],"&gt;="&amp;$M$2,tbLancamentoAntecipada[Data],"&lt;="&amp;$N$2)+$K18),0)</f>
        <v/>
      </c>
      <c r="G18" s="11" t="str">
        <f>IFERROR(IF(COUNTIFS(tbLancamentoFaltas[Posto de Serviço],$F18,tbLancamentoFaltas[Data],"&gt;="&amp;$M$2,tbLancamentoFaltas[Data],"&lt;="&amp;$N$2)=0,"",COUNTIFS(tbLancamentoFaltas[Posto de Serviço],$F18,tbLancamentoFaltas[Data],"&gt;="&amp;$M$2,tbLancamentoFaltas[Data],"&lt;="&amp;$N$2)+$K18),0)</f>
        <v/>
      </c>
      <c r="H18" s="11" t="str">
        <f>IFERROR(IF(COUNTIFS(tbLancamentoAtrasos[Posto de Serviço],$F18,tbLancamentoAtrasos[Data],"&gt;="&amp;$M$2,tbLancamentoAtrasos[Data],"&lt;="&amp;$N$2)=0,"",COUNTIFS(tbLancamentoAtrasos[Posto de Serviço],$F18,tbLancamentoAtrasos[Data],"&gt;="&amp;$M$2,tbLancamentoAtrasos[Data],"&lt;="&amp;$N$2)+$K18),0)</f>
        <v/>
      </c>
      <c r="I18" s="11" t="str">
        <f>IFERROR(IF(COUNTIFS(tbLancamentoAntecipada[Posto de Serviço],$F18,tbLancamentoAntecipada[Data],"&gt;="&amp;$M$2,tbLancamentoAntecipada[Data],"&lt;="&amp;$N$2)=0,"",COUNTIFS(tbLancamentoAntecipada[Posto de Serviço],$F18,tbLancamentoAntecipada[Data],"&gt;="&amp;$M$2,tbLancamentoAntecipada[Data],"&lt;="&amp;$N$2)+$K18),0)</f>
        <v/>
      </c>
      <c r="K18" s="5">
        <v>9.983999999999989E-4</v>
      </c>
    </row>
    <row r="19" spans="2:11" x14ac:dyDescent="0.25">
      <c r="B19" s="11" t="str">
        <f>IFERROR(IF(COUNTIFS(tbLancamentoFaltas[Funcionário],$A19,tbLancamentoFaltas[Data],"&gt;="&amp;$M$2,tbLancamentoFaltas[Data],"&lt;="&amp;$N$2)=0,"",COUNTIFS(tbLancamentoFaltas[Funcionário],$A19,tbLancamentoFaltas[Data],"&gt;="&amp;$M$2,tbLancamentoFaltas[Data],"&lt;="&amp;$N$2)+$K19),0)</f>
        <v/>
      </c>
      <c r="C19" s="11" t="str">
        <f>IFERROR(IF(COUNTIFS(tbLancamentoAtrasos[Funcionário],$A19,tbLancamentoAtrasos[Data],"&gt;="&amp;$M$2,tbLancamentoAtrasos[Data],"&lt;="&amp;$N$2)=0,"",COUNTIFS(tbLancamentoAtrasos[Funcionário],$A19,tbLancamentoAtrasos[Data],"&gt;="&amp;$M$2,tbLancamentoAtrasos[Data],"&lt;="&amp;$N$2)+$K19),0)</f>
        <v/>
      </c>
      <c r="D19" s="11" t="str">
        <f>IFERROR(IF(COUNTIFS(tbLancamentoAntecipada[Funcionário],$A19,tbLancamentoAntecipada[Data],"&gt;="&amp;$M$2,tbLancamentoAntecipada[Data],"&lt;="&amp;$N$2)=0,"",COUNTIFS(tbLancamentoAntecipada[Funcionário],$A19,tbLancamentoAntecipada[Data],"&gt;="&amp;$M$2,tbLancamentoAntecipada[Data],"&lt;="&amp;$N$2)+$K19),0)</f>
        <v/>
      </c>
      <c r="G19" s="11" t="str">
        <f>IFERROR(IF(COUNTIFS(tbLancamentoFaltas[Posto de Serviço],$F19,tbLancamentoFaltas[Data],"&gt;="&amp;$M$2,tbLancamentoFaltas[Data],"&lt;="&amp;$N$2)=0,"",COUNTIFS(tbLancamentoFaltas[Posto de Serviço],$F19,tbLancamentoFaltas[Data],"&gt;="&amp;$M$2,tbLancamentoFaltas[Data],"&lt;="&amp;$N$2)+$K19),0)</f>
        <v/>
      </c>
      <c r="H19" s="11" t="str">
        <f>IFERROR(IF(COUNTIFS(tbLancamentoAtrasos[Posto de Serviço],$F19,tbLancamentoAtrasos[Data],"&gt;="&amp;$M$2,tbLancamentoAtrasos[Data],"&lt;="&amp;$N$2)=0,"",COUNTIFS(tbLancamentoAtrasos[Posto de Serviço],$F19,tbLancamentoAtrasos[Data],"&gt;="&amp;$M$2,tbLancamentoAtrasos[Data],"&lt;="&amp;$N$2)+$K19),0)</f>
        <v/>
      </c>
      <c r="I19" s="11" t="str">
        <f>IFERROR(IF(COUNTIFS(tbLancamentoAntecipada[Posto de Serviço],$F19,tbLancamentoAntecipada[Data],"&gt;="&amp;$M$2,tbLancamentoAntecipada[Data],"&lt;="&amp;$N$2)=0,"",COUNTIFS(tbLancamentoAntecipada[Posto de Serviço],$F19,tbLancamentoAntecipada[Data],"&gt;="&amp;$M$2,tbLancamentoAntecipada[Data],"&lt;="&amp;$N$2)+$K19),0)</f>
        <v/>
      </c>
      <c r="K19" s="5">
        <v>9.9829999999999906E-4</v>
      </c>
    </row>
    <row r="20" spans="2:11" x14ac:dyDescent="0.25">
      <c r="B20" s="11" t="str">
        <f>IFERROR(IF(COUNTIFS(tbLancamentoFaltas[Funcionário],$A20,tbLancamentoFaltas[Data],"&gt;="&amp;$M$2,tbLancamentoFaltas[Data],"&lt;="&amp;$N$2)=0,"",COUNTIFS(tbLancamentoFaltas[Funcionário],$A20,tbLancamentoFaltas[Data],"&gt;="&amp;$M$2,tbLancamentoFaltas[Data],"&lt;="&amp;$N$2)+$K20),0)</f>
        <v/>
      </c>
      <c r="C20" s="11" t="str">
        <f>IFERROR(IF(COUNTIFS(tbLancamentoAtrasos[Funcionário],$A20,tbLancamentoAtrasos[Data],"&gt;="&amp;$M$2,tbLancamentoAtrasos[Data],"&lt;="&amp;$N$2)=0,"",COUNTIFS(tbLancamentoAtrasos[Funcionário],$A20,tbLancamentoAtrasos[Data],"&gt;="&amp;$M$2,tbLancamentoAtrasos[Data],"&lt;="&amp;$N$2)+$K20),0)</f>
        <v/>
      </c>
      <c r="D20" s="11" t="str">
        <f>IFERROR(IF(COUNTIFS(tbLancamentoAntecipada[Funcionário],$A20,tbLancamentoAntecipada[Data],"&gt;="&amp;$M$2,tbLancamentoAntecipada[Data],"&lt;="&amp;$N$2)=0,"",COUNTIFS(tbLancamentoAntecipada[Funcionário],$A20,tbLancamentoAntecipada[Data],"&gt;="&amp;$M$2,tbLancamentoAntecipada[Data],"&lt;="&amp;$N$2)+$K20),0)</f>
        <v/>
      </c>
      <c r="G20" s="11" t="str">
        <f>IFERROR(IF(COUNTIFS(tbLancamentoFaltas[Posto de Serviço],$F20,tbLancamentoFaltas[Data],"&gt;="&amp;$M$2,tbLancamentoFaltas[Data],"&lt;="&amp;$N$2)=0,"",COUNTIFS(tbLancamentoFaltas[Posto de Serviço],$F20,tbLancamentoFaltas[Data],"&gt;="&amp;$M$2,tbLancamentoFaltas[Data],"&lt;="&amp;$N$2)+$K20),0)</f>
        <v/>
      </c>
      <c r="H20" s="11" t="str">
        <f>IFERROR(IF(COUNTIFS(tbLancamentoAtrasos[Posto de Serviço],$F20,tbLancamentoAtrasos[Data],"&gt;="&amp;$M$2,tbLancamentoAtrasos[Data],"&lt;="&amp;$N$2)=0,"",COUNTIFS(tbLancamentoAtrasos[Posto de Serviço],$F20,tbLancamentoAtrasos[Data],"&gt;="&amp;$M$2,tbLancamentoAtrasos[Data],"&lt;="&amp;$N$2)+$K20),0)</f>
        <v/>
      </c>
      <c r="I20" s="11" t="str">
        <f>IFERROR(IF(COUNTIFS(tbLancamentoAntecipada[Posto de Serviço],$F20,tbLancamentoAntecipada[Data],"&gt;="&amp;$M$2,tbLancamentoAntecipada[Data],"&lt;="&amp;$N$2)=0,"",COUNTIFS(tbLancamentoAntecipada[Posto de Serviço],$F20,tbLancamentoAntecipada[Data],"&gt;="&amp;$M$2,tbLancamentoAntecipada[Data],"&lt;="&amp;$N$2)+$K20),0)</f>
        <v/>
      </c>
      <c r="K20" s="5">
        <v>9.98199999999999E-4</v>
      </c>
    </row>
    <row r="21" spans="2:11" x14ac:dyDescent="0.25">
      <c r="B21" s="11" t="str">
        <f>IFERROR(IF(COUNTIFS(tbLancamentoFaltas[Funcionário],$A21,tbLancamentoFaltas[Data],"&gt;="&amp;$M$2,tbLancamentoFaltas[Data],"&lt;="&amp;$N$2)=0,"",COUNTIFS(tbLancamentoFaltas[Funcionário],$A21,tbLancamentoFaltas[Data],"&gt;="&amp;$M$2,tbLancamentoFaltas[Data],"&lt;="&amp;$N$2)+$K21),0)</f>
        <v/>
      </c>
      <c r="C21" s="11" t="str">
        <f>IFERROR(IF(COUNTIFS(tbLancamentoAtrasos[Funcionário],$A21,tbLancamentoAtrasos[Data],"&gt;="&amp;$M$2,tbLancamentoAtrasos[Data],"&lt;="&amp;$N$2)=0,"",COUNTIFS(tbLancamentoAtrasos[Funcionário],$A21,tbLancamentoAtrasos[Data],"&gt;="&amp;$M$2,tbLancamentoAtrasos[Data],"&lt;="&amp;$N$2)+$K21),0)</f>
        <v/>
      </c>
      <c r="D21" s="11" t="str">
        <f>IFERROR(IF(COUNTIFS(tbLancamentoAntecipada[Funcionário],$A21,tbLancamentoAntecipada[Data],"&gt;="&amp;$M$2,tbLancamentoAntecipada[Data],"&lt;="&amp;$N$2)=0,"",COUNTIFS(tbLancamentoAntecipada[Funcionário],$A21,tbLancamentoAntecipada[Data],"&gt;="&amp;$M$2,tbLancamentoAntecipada[Data],"&lt;="&amp;$N$2)+$K21),0)</f>
        <v/>
      </c>
      <c r="G21" s="11" t="str">
        <f>IFERROR(IF(COUNTIFS(tbLancamentoFaltas[Posto de Serviço],$F21,tbLancamentoFaltas[Data],"&gt;="&amp;$M$2,tbLancamentoFaltas[Data],"&lt;="&amp;$N$2)=0,"",COUNTIFS(tbLancamentoFaltas[Posto de Serviço],$F21,tbLancamentoFaltas[Data],"&gt;="&amp;$M$2,tbLancamentoFaltas[Data],"&lt;="&amp;$N$2)+$K21),0)</f>
        <v/>
      </c>
      <c r="H21" s="11" t="str">
        <f>IFERROR(IF(COUNTIFS(tbLancamentoAtrasos[Posto de Serviço],$F21,tbLancamentoAtrasos[Data],"&gt;="&amp;$M$2,tbLancamentoAtrasos[Data],"&lt;="&amp;$N$2)=0,"",COUNTIFS(tbLancamentoAtrasos[Posto de Serviço],$F21,tbLancamentoAtrasos[Data],"&gt;="&amp;$M$2,tbLancamentoAtrasos[Data],"&lt;="&amp;$N$2)+$K21),0)</f>
        <v/>
      </c>
      <c r="I21" s="11" t="str">
        <f>IFERROR(IF(COUNTIFS(tbLancamentoAntecipada[Posto de Serviço],$F21,tbLancamentoAntecipada[Data],"&gt;="&amp;$M$2,tbLancamentoAntecipada[Data],"&lt;="&amp;$N$2)=0,"",COUNTIFS(tbLancamentoAntecipada[Posto de Serviço],$F21,tbLancamentoAntecipada[Data],"&gt;="&amp;$M$2,tbLancamentoAntecipada[Data],"&lt;="&amp;$N$2)+$K21),0)</f>
        <v/>
      </c>
      <c r="K21" s="5">
        <v>9.9809999999999894E-4</v>
      </c>
    </row>
    <row r="22" spans="2:11" x14ac:dyDescent="0.25">
      <c r="B22" s="11" t="str">
        <f>IFERROR(IF(COUNTIFS(tbLancamentoFaltas[Funcionário],$A22,tbLancamentoFaltas[Data],"&gt;="&amp;$M$2,tbLancamentoFaltas[Data],"&lt;="&amp;$N$2)=0,"",COUNTIFS(tbLancamentoFaltas[Funcionário],$A22,tbLancamentoFaltas[Data],"&gt;="&amp;$M$2,tbLancamentoFaltas[Data],"&lt;="&amp;$N$2)+$K22),0)</f>
        <v/>
      </c>
      <c r="C22" s="11" t="str">
        <f>IFERROR(IF(COUNTIFS(tbLancamentoAtrasos[Funcionário],$A22,tbLancamentoAtrasos[Data],"&gt;="&amp;$M$2,tbLancamentoAtrasos[Data],"&lt;="&amp;$N$2)=0,"",COUNTIFS(tbLancamentoAtrasos[Funcionário],$A22,tbLancamentoAtrasos[Data],"&gt;="&amp;$M$2,tbLancamentoAtrasos[Data],"&lt;="&amp;$N$2)+$K22),0)</f>
        <v/>
      </c>
      <c r="D22" s="11" t="str">
        <f>IFERROR(IF(COUNTIFS(tbLancamentoAntecipada[Funcionário],$A22,tbLancamentoAntecipada[Data],"&gt;="&amp;$M$2,tbLancamentoAntecipada[Data],"&lt;="&amp;$N$2)=0,"",COUNTIFS(tbLancamentoAntecipada[Funcionário],$A22,tbLancamentoAntecipada[Data],"&gt;="&amp;$M$2,tbLancamentoAntecipada[Data],"&lt;="&amp;$N$2)+$K22),0)</f>
        <v/>
      </c>
      <c r="G22" s="11" t="str">
        <f>IFERROR(IF(COUNTIFS(tbLancamentoFaltas[Posto de Serviço],$F22,tbLancamentoFaltas[Data],"&gt;="&amp;$M$2,tbLancamentoFaltas[Data],"&lt;="&amp;$N$2)=0,"",COUNTIFS(tbLancamentoFaltas[Posto de Serviço],$F22,tbLancamentoFaltas[Data],"&gt;="&amp;$M$2,tbLancamentoFaltas[Data],"&lt;="&amp;$N$2)+$K22),0)</f>
        <v/>
      </c>
      <c r="H22" s="11" t="str">
        <f>IFERROR(IF(COUNTIFS(tbLancamentoAtrasos[Posto de Serviço],$F22,tbLancamentoAtrasos[Data],"&gt;="&amp;$M$2,tbLancamentoAtrasos[Data],"&lt;="&amp;$N$2)=0,"",COUNTIFS(tbLancamentoAtrasos[Posto de Serviço],$F22,tbLancamentoAtrasos[Data],"&gt;="&amp;$M$2,tbLancamentoAtrasos[Data],"&lt;="&amp;$N$2)+$K22),0)</f>
        <v/>
      </c>
      <c r="I22" s="11" t="str">
        <f>IFERROR(IF(COUNTIFS(tbLancamentoAntecipada[Posto de Serviço],$F22,tbLancamentoAntecipada[Data],"&gt;="&amp;$M$2,tbLancamentoAntecipada[Data],"&lt;="&amp;$N$2)=0,"",COUNTIFS(tbLancamentoAntecipada[Posto de Serviço],$F22,tbLancamentoAntecipada[Data],"&gt;="&amp;$M$2,tbLancamentoAntecipada[Data],"&lt;="&amp;$N$2)+$K22),0)</f>
        <v/>
      </c>
      <c r="K22" s="5">
        <v>9.979999999999991E-4</v>
      </c>
    </row>
    <row r="23" spans="2:11" x14ac:dyDescent="0.25">
      <c r="B23" s="11" t="str">
        <f>IFERROR(IF(COUNTIFS(tbLancamentoFaltas[Funcionário],$A23,tbLancamentoFaltas[Data],"&gt;="&amp;$M$2,tbLancamentoFaltas[Data],"&lt;="&amp;$N$2)=0,"",COUNTIFS(tbLancamentoFaltas[Funcionário],$A23,tbLancamentoFaltas[Data],"&gt;="&amp;$M$2,tbLancamentoFaltas[Data],"&lt;="&amp;$N$2)+$K23),0)</f>
        <v/>
      </c>
      <c r="C23" s="11" t="str">
        <f>IFERROR(IF(COUNTIFS(tbLancamentoAtrasos[Funcionário],$A23,tbLancamentoAtrasos[Data],"&gt;="&amp;$M$2,tbLancamentoAtrasos[Data],"&lt;="&amp;$N$2)=0,"",COUNTIFS(tbLancamentoAtrasos[Funcionário],$A23,tbLancamentoAtrasos[Data],"&gt;="&amp;$M$2,tbLancamentoAtrasos[Data],"&lt;="&amp;$N$2)+$K23),0)</f>
        <v/>
      </c>
      <c r="D23" s="11" t="str">
        <f>IFERROR(IF(COUNTIFS(tbLancamentoAntecipada[Funcionário],$A23,tbLancamentoAntecipada[Data],"&gt;="&amp;$M$2,tbLancamentoAntecipada[Data],"&lt;="&amp;$N$2)=0,"",COUNTIFS(tbLancamentoAntecipada[Funcionário],$A23,tbLancamentoAntecipada[Data],"&gt;="&amp;$M$2,tbLancamentoAntecipada[Data],"&lt;="&amp;$N$2)+$K23),0)</f>
        <v/>
      </c>
      <c r="G23" s="11" t="str">
        <f>IFERROR(IF(COUNTIFS(tbLancamentoFaltas[Posto de Serviço],$F23,tbLancamentoFaltas[Data],"&gt;="&amp;$M$2,tbLancamentoFaltas[Data],"&lt;="&amp;$N$2)=0,"",COUNTIFS(tbLancamentoFaltas[Posto de Serviço],$F23,tbLancamentoFaltas[Data],"&gt;="&amp;$M$2,tbLancamentoFaltas[Data],"&lt;="&amp;$N$2)+$K23),0)</f>
        <v/>
      </c>
      <c r="H23" s="11" t="str">
        <f>IFERROR(IF(COUNTIFS(tbLancamentoAtrasos[Posto de Serviço],$F23,tbLancamentoAtrasos[Data],"&gt;="&amp;$M$2,tbLancamentoAtrasos[Data],"&lt;="&amp;$N$2)=0,"",COUNTIFS(tbLancamentoAtrasos[Posto de Serviço],$F23,tbLancamentoAtrasos[Data],"&gt;="&amp;$M$2,tbLancamentoAtrasos[Data],"&lt;="&amp;$N$2)+$K23),0)</f>
        <v/>
      </c>
      <c r="I23" s="11" t="str">
        <f>IFERROR(IF(COUNTIFS(tbLancamentoAntecipada[Posto de Serviço],$F23,tbLancamentoAntecipada[Data],"&gt;="&amp;$M$2,tbLancamentoAntecipada[Data],"&lt;="&amp;$N$2)=0,"",COUNTIFS(tbLancamentoAntecipada[Posto de Serviço],$F23,tbLancamentoAntecipada[Data],"&gt;="&amp;$M$2,tbLancamentoAntecipada[Data],"&lt;="&amp;$N$2)+$K23),0)</f>
        <v/>
      </c>
      <c r="K23" s="5">
        <v>9.9789999999999905E-4</v>
      </c>
    </row>
    <row r="24" spans="2:11" x14ac:dyDescent="0.25">
      <c r="B24" s="11" t="str">
        <f>IFERROR(IF(COUNTIFS(tbLancamentoFaltas[Funcionário],$A24,tbLancamentoFaltas[Data],"&gt;="&amp;$M$2,tbLancamentoFaltas[Data],"&lt;="&amp;$N$2)=0,"",COUNTIFS(tbLancamentoFaltas[Funcionário],$A24,tbLancamentoFaltas[Data],"&gt;="&amp;$M$2,tbLancamentoFaltas[Data],"&lt;="&amp;$N$2)+$K24),0)</f>
        <v/>
      </c>
      <c r="C24" s="11" t="str">
        <f>IFERROR(IF(COUNTIFS(tbLancamentoAtrasos[Funcionário],$A24,tbLancamentoAtrasos[Data],"&gt;="&amp;$M$2,tbLancamentoAtrasos[Data],"&lt;="&amp;$N$2)=0,"",COUNTIFS(tbLancamentoAtrasos[Funcionário],$A24,tbLancamentoAtrasos[Data],"&gt;="&amp;$M$2,tbLancamentoAtrasos[Data],"&lt;="&amp;$N$2)+$K24),0)</f>
        <v/>
      </c>
      <c r="D24" s="11" t="str">
        <f>IFERROR(IF(COUNTIFS(tbLancamentoAntecipada[Funcionário],$A24,tbLancamentoAntecipada[Data],"&gt;="&amp;$M$2,tbLancamentoAntecipada[Data],"&lt;="&amp;$N$2)=0,"",COUNTIFS(tbLancamentoAntecipada[Funcionário],$A24,tbLancamentoAntecipada[Data],"&gt;="&amp;$M$2,tbLancamentoAntecipada[Data],"&lt;="&amp;$N$2)+$K24),0)</f>
        <v/>
      </c>
      <c r="G24" s="11" t="str">
        <f>IFERROR(IF(COUNTIFS(tbLancamentoFaltas[Posto de Serviço],$F24,tbLancamentoFaltas[Data],"&gt;="&amp;$M$2,tbLancamentoFaltas[Data],"&lt;="&amp;$N$2)=0,"",COUNTIFS(tbLancamentoFaltas[Posto de Serviço],$F24,tbLancamentoFaltas[Data],"&gt;="&amp;$M$2,tbLancamentoFaltas[Data],"&lt;="&amp;$N$2)+$K24),0)</f>
        <v/>
      </c>
      <c r="H24" s="11" t="str">
        <f>IFERROR(IF(COUNTIFS(tbLancamentoAtrasos[Posto de Serviço],$F24,tbLancamentoAtrasos[Data],"&gt;="&amp;$M$2,tbLancamentoAtrasos[Data],"&lt;="&amp;$N$2)=0,"",COUNTIFS(tbLancamentoAtrasos[Posto de Serviço],$F24,tbLancamentoAtrasos[Data],"&gt;="&amp;$M$2,tbLancamentoAtrasos[Data],"&lt;="&amp;$N$2)+$K24),0)</f>
        <v/>
      </c>
      <c r="I24" s="11" t="str">
        <f>IFERROR(IF(COUNTIFS(tbLancamentoAntecipada[Posto de Serviço],$F24,tbLancamentoAntecipada[Data],"&gt;="&amp;$M$2,tbLancamentoAntecipada[Data],"&lt;="&amp;$N$2)=0,"",COUNTIFS(tbLancamentoAntecipada[Posto de Serviço],$F24,tbLancamentoAntecipada[Data],"&gt;="&amp;$M$2,tbLancamentoAntecipada[Data],"&lt;="&amp;$N$2)+$K24),0)</f>
        <v/>
      </c>
      <c r="K24" s="5">
        <v>9.9779999999999899E-4</v>
      </c>
    </row>
    <row r="25" spans="2:11" x14ac:dyDescent="0.25">
      <c r="B25" s="11" t="str">
        <f>IFERROR(IF(COUNTIFS(tbLancamentoFaltas[Funcionário],$A25,tbLancamentoFaltas[Data],"&gt;="&amp;$M$2,tbLancamentoFaltas[Data],"&lt;="&amp;$N$2)=0,"",COUNTIFS(tbLancamentoFaltas[Funcionário],$A25,tbLancamentoFaltas[Data],"&gt;="&amp;$M$2,tbLancamentoFaltas[Data],"&lt;="&amp;$N$2)+$K25),0)</f>
        <v/>
      </c>
      <c r="C25" s="11" t="str">
        <f>IFERROR(IF(COUNTIFS(tbLancamentoAtrasos[Funcionário],$A25,tbLancamentoAtrasos[Data],"&gt;="&amp;$M$2,tbLancamentoAtrasos[Data],"&lt;="&amp;$N$2)=0,"",COUNTIFS(tbLancamentoAtrasos[Funcionário],$A25,tbLancamentoAtrasos[Data],"&gt;="&amp;$M$2,tbLancamentoAtrasos[Data],"&lt;="&amp;$N$2)+$K25),0)</f>
        <v/>
      </c>
      <c r="D25" s="11" t="str">
        <f>IFERROR(IF(COUNTIFS(tbLancamentoAntecipada[Funcionário],$A25,tbLancamentoAntecipada[Data],"&gt;="&amp;$M$2,tbLancamentoAntecipada[Data],"&lt;="&amp;$N$2)=0,"",COUNTIFS(tbLancamentoAntecipada[Funcionário],$A25,tbLancamentoAntecipada[Data],"&gt;="&amp;$M$2,tbLancamentoAntecipada[Data],"&lt;="&amp;$N$2)+$K25),0)</f>
        <v/>
      </c>
      <c r="G25" s="11" t="str">
        <f>IFERROR(IF(COUNTIFS(tbLancamentoFaltas[Posto de Serviço],$F25,tbLancamentoFaltas[Data],"&gt;="&amp;$M$2,tbLancamentoFaltas[Data],"&lt;="&amp;$N$2)=0,"",COUNTIFS(tbLancamentoFaltas[Posto de Serviço],$F25,tbLancamentoFaltas[Data],"&gt;="&amp;$M$2,tbLancamentoFaltas[Data],"&lt;="&amp;$N$2)+$K25),0)</f>
        <v/>
      </c>
      <c r="H25" s="11" t="str">
        <f>IFERROR(IF(COUNTIFS(tbLancamentoAtrasos[Posto de Serviço],$F25,tbLancamentoAtrasos[Data],"&gt;="&amp;$M$2,tbLancamentoAtrasos[Data],"&lt;="&amp;$N$2)=0,"",COUNTIFS(tbLancamentoAtrasos[Posto de Serviço],$F25,tbLancamentoAtrasos[Data],"&gt;="&amp;$M$2,tbLancamentoAtrasos[Data],"&lt;="&amp;$N$2)+$K25),0)</f>
        <v/>
      </c>
      <c r="I25" s="11" t="str">
        <f>IFERROR(IF(COUNTIFS(tbLancamentoAntecipada[Posto de Serviço],$F25,tbLancamentoAntecipada[Data],"&gt;="&amp;$M$2,tbLancamentoAntecipada[Data],"&lt;="&amp;$N$2)=0,"",COUNTIFS(tbLancamentoAntecipada[Posto de Serviço],$F25,tbLancamentoAntecipada[Data],"&gt;="&amp;$M$2,tbLancamentoAntecipada[Data],"&lt;="&amp;$N$2)+$K25),0)</f>
        <v/>
      </c>
      <c r="K25" s="5">
        <v>9.9769999999999893E-4</v>
      </c>
    </row>
    <row r="26" spans="2:11" x14ac:dyDescent="0.25">
      <c r="B26" s="11" t="str">
        <f>IFERROR(IF(COUNTIFS(tbLancamentoFaltas[Funcionário],$A26,tbLancamentoFaltas[Data],"&gt;="&amp;$M$2,tbLancamentoFaltas[Data],"&lt;="&amp;$N$2)=0,"",COUNTIFS(tbLancamentoFaltas[Funcionário],$A26,tbLancamentoFaltas[Data],"&gt;="&amp;$M$2,tbLancamentoFaltas[Data],"&lt;="&amp;$N$2)+$K26),0)</f>
        <v/>
      </c>
      <c r="C26" s="11" t="str">
        <f>IFERROR(IF(COUNTIFS(tbLancamentoAtrasos[Funcionário],$A26,tbLancamentoAtrasos[Data],"&gt;="&amp;$M$2,tbLancamentoAtrasos[Data],"&lt;="&amp;$N$2)=0,"",COUNTIFS(tbLancamentoAtrasos[Funcionário],$A26,tbLancamentoAtrasos[Data],"&gt;="&amp;$M$2,tbLancamentoAtrasos[Data],"&lt;="&amp;$N$2)+$K26),0)</f>
        <v/>
      </c>
      <c r="D26" s="11" t="str">
        <f>IFERROR(IF(COUNTIFS(tbLancamentoAntecipada[Funcionário],$A26,tbLancamentoAntecipada[Data],"&gt;="&amp;$M$2,tbLancamentoAntecipada[Data],"&lt;="&amp;$N$2)=0,"",COUNTIFS(tbLancamentoAntecipada[Funcionário],$A26,tbLancamentoAntecipada[Data],"&gt;="&amp;$M$2,tbLancamentoAntecipada[Data],"&lt;="&amp;$N$2)+$K26),0)</f>
        <v/>
      </c>
      <c r="G26" s="11" t="str">
        <f>IFERROR(IF(COUNTIFS(tbLancamentoFaltas[Posto de Serviço],$F26,tbLancamentoFaltas[Data],"&gt;="&amp;$M$2,tbLancamentoFaltas[Data],"&lt;="&amp;$N$2)=0,"",COUNTIFS(tbLancamentoFaltas[Posto de Serviço],$F26,tbLancamentoFaltas[Data],"&gt;="&amp;$M$2,tbLancamentoFaltas[Data],"&lt;="&amp;$N$2)+$K26),0)</f>
        <v/>
      </c>
      <c r="H26" s="11" t="str">
        <f>IFERROR(IF(COUNTIFS(tbLancamentoAtrasos[Posto de Serviço],$F26,tbLancamentoAtrasos[Data],"&gt;="&amp;$M$2,tbLancamentoAtrasos[Data],"&lt;="&amp;$N$2)=0,"",COUNTIFS(tbLancamentoAtrasos[Posto de Serviço],$F26,tbLancamentoAtrasos[Data],"&gt;="&amp;$M$2,tbLancamentoAtrasos[Data],"&lt;="&amp;$N$2)+$K26),0)</f>
        <v/>
      </c>
      <c r="I26" s="11" t="str">
        <f>IFERROR(IF(COUNTIFS(tbLancamentoAntecipada[Posto de Serviço],$F26,tbLancamentoAntecipada[Data],"&gt;="&amp;$M$2,tbLancamentoAntecipada[Data],"&lt;="&amp;$N$2)=0,"",COUNTIFS(tbLancamentoAntecipada[Posto de Serviço],$F26,tbLancamentoAntecipada[Data],"&gt;="&amp;$M$2,tbLancamentoAntecipada[Data],"&lt;="&amp;$N$2)+$K26),0)</f>
        <v/>
      </c>
      <c r="K26" s="5">
        <v>9.975999999999991E-4</v>
      </c>
    </row>
    <row r="27" spans="2:11" x14ac:dyDescent="0.25">
      <c r="B27" s="11" t="str">
        <f>IFERROR(IF(COUNTIFS(tbLancamentoFaltas[Funcionário],$A27,tbLancamentoFaltas[Data],"&gt;="&amp;$M$2,tbLancamentoFaltas[Data],"&lt;="&amp;$N$2)=0,"",COUNTIFS(tbLancamentoFaltas[Funcionário],$A27,tbLancamentoFaltas[Data],"&gt;="&amp;$M$2,tbLancamentoFaltas[Data],"&lt;="&amp;$N$2)+$K27),0)</f>
        <v/>
      </c>
      <c r="C27" s="11" t="str">
        <f>IFERROR(IF(COUNTIFS(tbLancamentoAtrasos[Funcionário],$A27,tbLancamentoAtrasos[Data],"&gt;="&amp;$M$2,tbLancamentoAtrasos[Data],"&lt;="&amp;$N$2)=0,"",COUNTIFS(tbLancamentoAtrasos[Funcionário],$A27,tbLancamentoAtrasos[Data],"&gt;="&amp;$M$2,tbLancamentoAtrasos[Data],"&lt;="&amp;$N$2)+$K27),0)</f>
        <v/>
      </c>
      <c r="D27" s="11" t="str">
        <f>IFERROR(IF(COUNTIFS(tbLancamentoAntecipada[Funcionário],$A27,tbLancamentoAntecipada[Data],"&gt;="&amp;$M$2,tbLancamentoAntecipada[Data],"&lt;="&amp;$N$2)=0,"",COUNTIFS(tbLancamentoAntecipada[Funcionário],$A27,tbLancamentoAntecipada[Data],"&gt;="&amp;$M$2,tbLancamentoAntecipada[Data],"&lt;="&amp;$N$2)+$K27),0)</f>
        <v/>
      </c>
      <c r="G27" s="11" t="str">
        <f>IFERROR(IF(COUNTIFS(tbLancamentoFaltas[Posto de Serviço],$F27,tbLancamentoFaltas[Data],"&gt;="&amp;$M$2,tbLancamentoFaltas[Data],"&lt;="&amp;$N$2)=0,"",COUNTIFS(tbLancamentoFaltas[Posto de Serviço],$F27,tbLancamentoFaltas[Data],"&gt;="&amp;$M$2,tbLancamentoFaltas[Data],"&lt;="&amp;$N$2)+$K27),0)</f>
        <v/>
      </c>
      <c r="H27" s="11" t="str">
        <f>IFERROR(IF(COUNTIFS(tbLancamentoAtrasos[Posto de Serviço],$F27,tbLancamentoAtrasos[Data],"&gt;="&amp;$M$2,tbLancamentoAtrasos[Data],"&lt;="&amp;$N$2)=0,"",COUNTIFS(tbLancamentoAtrasos[Posto de Serviço],$F27,tbLancamentoAtrasos[Data],"&gt;="&amp;$M$2,tbLancamentoAtrasos[Data],"&lt;="&amp;$N$2)+$K27),0)</f>
        <v/>
      </c>
      <c r="I27" s="11" t="str">
        <f>IFERROR(IF(COUNTIFS(tbLancamentoAntecipada[Posto de Serviço],$F27,tbLancamentoAntecipada[Data],"&gt;="&amp;$M$2,tbLancamentoAntecipada[Data],"&lt;="&amp;$N$2)=0,"",COUNTIFS(tbLancamentoAntecipada[Posto de Serviço],$F27,tbLancamentoAntecipada[Data],"&gt;="&amp;$M$2,tbLancamentoAntecipada[Data],"&lt;="&amp;$N$2)+$K27),0)</f>
        <v/>
      </c>
      <c r="K27" s="5">
        <v>9.9749999999999904E-4</v>
      </c>
    </row>
    <row r="28" spans="2:11" x14ac:dyDescent="0.25">
      <c r="B28" s="11" t="str">
        <f>IFERROR(IF(COUNTIFS(tbLancamentoFaltas[Funcionário],$A28,tbLancamentoFaltas[Data],"&gt;="&amp;$M$2,tbLancamentoFaltas[Data],"&lt;="&amp;$N$2)=0,"",COUNTIFS(tbLancamentoFaltas[Funcionário],$A28,tbLancamentoFaltas[Data],"&gt;="&amp;$M$2,tbLancamentoFaltas[Data],"&lt;="&amp;$N$2)+$K28),0)</f>
        <v/>
      </c>
      <c r="C28" s="11" t="str">
        <f>IFERROR(IF(COUNTIFS(tbLancamentoAtrasos[Funcionário],$A28,tbLancamentoAtrasos[Data],"&gt;="&amp;$M$2,tbLancamentoAtrasos[Data],"&lt;="&amp;$N$2)=0,"",COUNTIFS(tbLancamentoAtrasos[Funcionário],$A28,tbLancamentoAtrasos[Data],"&gt;="&amp;$M$2,tbLancamentoAtrasos[Data],"&lt;="&amp;$N$2)+$K28),0)</f>
        <v/>
      </c>
      <c r="D28" s="11" t="str">
        <f>IFERROR(IF(COUNTIFS(tbLancamentoAntecipada[Funcionário],$A28,tbLancamentoAntecipada[Data],"&gt;="&amp;$M$2,tbLancamentoAntecipada[Data],"&lt;="&amp;$N$2)=0,"",COUNTIFS(tbLancamentoAntecipada[Funcionário],$A28,tbLancamentoAntecipada[Data],"&gt;="&amp;$M$2,tbLancamentoAntecipada[Data],"&lt;="&amp;$N$2)+$K28),0)</f>
        <v/>
      </c>
      <c r="G28" s="11" t="str">
        <f>IFERROR(IF(COUNTIFS(tbLancamentoFaltas[Posto de Serviço],$F28,tbLancamentoFaltas[Data],"&gt;="&amp;$M$2,tbLancamentoFaltas[Data],"&lt;="&amp;$N$2)=0,"",COUNTIFS(tbLancamentoFaltas[Posto de Serviço],$F28,tbLancamentoFaltas[Data],"&gt;="&amp;$M$2,tbLancamentoFaltas[Data],"&lt;="&amp;$N$2)+$K28),0)</f>
        <v/>
      </c>
      <c r="H28" s="11" t="str">
        <f>IFERROR(IF(COUNTIFS(tbLancamentoAtrasos[Posto de Serviço],$F28,tbLancamentoAtrasos[Data],"&gt;="&amp;$M$2,tbLancamentoAtrasos[Data],"&lt;="&amp;$N$2)=0,"",COUNTIFS(tbLancamentoAtrasos[Posto de Serviço],$F28,tbLancamentoAtrasos[Data],"&gt;="&amp;$M$2,tbLancamentoAtrasos[Data],"&lt;="&amp;$N$2)+$K28),0)</f>
        <v/>
      </c>
      <c r="I28" s="11" t="str">
        <f>IFERROR(IF(COUNTIFS(tbLancamentoAntecipada[Posto de Serviço],$F28,tbLancamentoAntecipada[Data],"&gt;="&amp;$M$2,tbLancamentoAntecipada[Data],"&lt;="&amp;$N$2)=0,"",COUNTIFS(tbLancamentoAntecipada[Posto de Serviço],$F28,tbLancamentoAntecipada[Data],"&gt;="&amp;$M$2,tbLancamentoAntecipada[Data],"&lt;="&amp;$N$2)+$K28),0)</f>
        <v/>
      </c>
      <c r="K28" s="5">
        <v>9.9739999999999898E-4</v>
      </c>
    </row>
    <row r="29" spans="2:11" x14ac:dyDescent="0.25">
      <c r="B29" s="11" t="str">
        <f>IFERROR(IF(COUNTIFS(tbLancamentoFaltas[Funcionário],$A29,tbLancamentoFaltas[Data],"&gt;="&amp;$M$2,tbLancamentoFaltas[Data],"&lt;="&amp;$N$2)=0,"",COUNTIFS(tbLancamentoFaltas[Funcionário],$A29,tbLancamentoFaltas[Data],"&gt;="&amp;$M$2,tbLancamentoFaltas[Data],"&lt;="&amp;$N$2)+$K29),0)</f>
        <v/>
      </c>
      <c r="C29" s="11" t="str">
        <f>IFERROR(IF(COUNTIFS(tbLancamentoAtrasos[Funcionário],$A29,tbLancamentoAtrasos[Data],"&gt;="&amp;$M$2,tbLancamentoAtrasos[Data],"&lt;="&amp;$N$2)=0,"",COUNTIFS(tbLancamentoAtrasos[Funcionário],$A29,tbLancamentoAtrasos[Data],"&gt;="&amp;$M$2,tbLancamentoAtrasos[Data],"&lt;="&amp;$N$2)+$K29),0)</f>
        <v/>
      </c>
      <c r="D29" s="11" t="str">
        <f>IFERROR(IF(COUNTIFS(tbLancamentoAntecipada[Funcionário],$A29,tbLancamentoAntecipada[Data],"&gt;="&amp;$M$2,tbLancamentoAntecipada[Data],"&lt;="&amp;$N$2)=0,"",COUNTIFS(tbLancamentoAntecipada[Funcionário],$A29,tbLancamentoAntecipada[Data],"&gt;="&amp;$M$2,tbLancamentoAntecipada[Data],"&lt;="&amp;$N$2)+$K29),0)</f>
        <v/>
      </c>
      <c r="G29" s="11" t="str">
        <f>IFERROR(IF(COUNTIFS(tbLancamentoFaltas[Posto de Serviço],$F29,tbLancamentoFaltas[Data],"&gt;="&amp;$M$2,tbLancamentoFaltas[Data],"&lt;="&amp;$N$2)=0,"",COUNTIFS(tbLancamentoFaltas[Posto de Serviço],$F29,tbLancamentoFaltas[Data],"&gt;="&amp;$M$2,tbLancamentoFaltas[Data],"&lt;="&amp;$N$2)+$K29),0)</f>
        <v/>
      </c>
      <c r="H29" s="11" t="str">
        <f>IFERROR(IF(COUNTIFS(tbLancamentoAtrasos[Posto de Serviço],$F29,tbLancamentoAtrasos[Data],"&gt;="&amp;$M$2,tbLancamentoAtrasos[Data],"&lt;="&amp;$N$2)=0,"",COUNTIFS(tbLancamentoAtrasos[Posto de Serviço],$F29,tbLancamentoAtrasos[Data],"&gt;="&amp;$M$2,tbLancamentoAtrasos[Data],"&lt;="&amp;$N$2)+$K29),0)</f>
        <v/>
      </c>
      <c r="I29" s="11" t="str">
        <f>IFERROR(IF(COUNTIFS(tbLancamentoAntecipada[Posto de Serviço],$F29,tbLancamentoAntecipada[Data],"&gt;="&amp;$M$2,tbLancamentoAntecipada[Data],"&lt;="&amp;$N$2)=0,"",COUNTIFS(tbLancamentoAntecipada[Posto de Serviço],$F29,tbLancamentoAntecipada[Data],"&gt;="&amp;$M$2,tbLancamentoAntecipada[Data],"&lt;="&amp;$N$2)+$K29),0)</f>
        <v/>
      </c>
      <c r="K29" s="5">
        <v>9.9729999999999806E-4</v>
      </c>
    </row>
    <row r="30" spans="2:11" x14ac:dyDescent="0.25">
      <c r="B30" s="11" t="str">
        <f>IFERROR(IF(COUNTIFS(tbLancamentoFaltas[Funcionário],$A30,tbLancamentoFaltas[Data],"&gt;="&amp;$M$2,tbLancamentoFaltas[Data],"&lt;="&amp;$N$2)=0,"",COUNTIFS(tbLancamentoFaltas[Funcionário],$A30,tbLancamentoFaltas[Data],"&gt;="&amp;$M$2,tbLancamentoFaltas[Data],"&lt;="&amp;$N$2)+$K30),0)</f>
        <v/>
      </c>
      <c r="C30" s="11" t="str">
        <f>IFERROR(IF(COUNTIFS(tbLancamentoAtrasos[Funcionário],$A30,tbLancamentoAtrasos[Data],"&gt;="&amp;$M$2,tbLancamentoAtrasos[Data],"&lt;="&amp;$N$2)=0,"",COUNTIFS(tbLancamentoAtrasos[Funcionário],$A30,tbLancamentoAtrasos[Data],"&gt;="&amp;$M$2,tbLancamentoAtrasos[Data],"&lt;="&amp;$N$2)+$K30),0)</f>
        <v/>
      </c>
      <c r="D30" s="11" t="str">
        <f>IFERROR(IF(COUNTIFS(tbLancamentoAntecipada[Funcionário],$A30,tbLancamentoAntecipada[Data],"&gt;="&amp;$M$2,tbLancamentoAntecipada[Data],"&lt;="&amp;$N$2)=0,"",COUNTIFS(tbLancamentoAntecipada[Funcionário],$A30,tbLancamentoAntecipada[Data],"&gt;="&amp;$M$2,tbLancamentoAntecipada[Data],"&lt;="&amp;$N$2)+$K30),0)</f>
        <v/>
      </c>
      <c r="G30" s="11" t="str">
        <f>IFERROR(IF(COUNTIFS(tbLancamentoFaltas[Posto de Serviço],$F30,tbLancamentoFaltas[Data],"&gt;="&amp;$M$2,tbLancamentoFaltas[Data],"&lt;="&amp;$N$2)=0,"",COUNTIFS(tbLancamentoFaltas[Posto de Serviço],$F30,tbLancamentoFaltas[Data],"&gt;="&amp;$M$2,tbLancamentoFaltas[Data],"&lt;="&amp;$N$2)+$K30),0)</f>
        <v/>
      </c>
      <c r="H30" s="11" t="str">
        <f>IFERROR(IF(COUNTIFS(tbLancamentoAtrasos[Posto de Serviço],$F30,tbLancamentoAtrasos[Data],"&gt;="&amp;$M$2,tbLancamentoAtrasos[Data],"&lt;="&amp;$N$2)=0,"",COUNTIFS(tbLancamentoAtrasos[Posto de Serviço],$F30,tbLancamentoAtrasos[Data],"&gt;="&amp;$M$2,tbLancamentoAtrasos[Data],"&lt;="&amp;$N$2)+$K30),0)</f>
        <v/>
      </c>
      <c r="I30" s="11" t="str">
        <f>IFERROR(IF(COUNTIFS(tbLancamentoAntecipada[Posto de Serviço],$F30,tbLancamentoAntecipada[Data],"&gt;="&amp;$M$2,tbLancamentoAntecipada[Data],"&lt;="&amp;$N$2)=0,"",COUNTIFS(tbLancamentoAntecipada[Posto de Serviço],$F30,tbLancamentoAntecipada[Data],"&gt;="&amp;$M$2,tbLancamentoAntecipada[Data],"&lt;="&amp;$N$2)+$K30),0)</f>
        <v/>
      </c>
      <c r="K30" s="5">
        <v>9.97199999999998E-4</v>
      </c>
    </row>
    <row r="31" spans="2:11" x14ac:dyDescent="0.25">
      <c r="B31" s="11" t="str">
        <f>IFERROR(IF(COUNTIFS(tbLancamentoFaltas[Funcionário],$A31,tbLancamentoFaltas[Data],"&gt;="&amp;$M$2,tbLancamentoFaltas[Data],"&lt;="&amp;$N$2)=0,"",COUNTIFS(tbLancamentoFaltas[Funcionário],$A31,tbLancamentoFaltas[Data],"&gt;="&amp;$M$2,tbLancamentoFaltas[Data],"&lt;="&amp;$N$2)+$K31),0)</f>
        <v/>
      </c>
      <c r="C31" s="11" t="str">
        <f>IFERROR(IF(COUNTIFS(tbLancamentoAtrasos[Funcionário],$A31,tbLancamentoAtrasos[Data],"&gt;="&amp;$M$2,tbLancamentoAtrasos[Data],"&lt;="&amp;$N$2)=0,"",COUNTIFS(tbLancamentoAtrasos[Funcionário],$A31,tbLancamentoAtrasos[Data],"&gt;="&amp;$M$2,tbLancamentoAtrasos[Data],"&lt;="&amp;$N$2)+$K31),0)</f>
        <v/>
      </c>
      <c r="D31" s="11" t="str">
        <f>IFERROR(IF(COUNTIFS(tbLancamentoAntecipada[Funcionário],$A31,tbLancamentoAntecipada[Data],"&gt;="&amp;$M$2,tbLancamentoAntecipada[Data],"&lt;="&amp;$N$2)=0,"",COUNTIFS(tbLancamentoAntecipada[Funcionário],$A31,tbLancamentoAntecipada[Data],"&gt;="&amp;$M$2,tbLancamentoAntecipada[Data],"&lt;="&amp;$N$2)+$K31),0)</f>
        <v/>
      </c>
      <c r="G31" s="11" t="str">
        <f>IFERROR(IF(COUNTIFS(tbLancamentoFaltas[Posto de Serviço],$F31,tbLancamentoFaltas[Data],"&gt;="&amp;$M$2,tbLancamentoFaltas[Data],"&lt;="&amp;$N$2)=0,"",COUNTIFS(tbLancamentoFaltas[Posto de Serviço],$F31,tbLancamentoFaltas[Data],"&gt;="&amp;$M$2,tbLancamentoFaltas[Data],"&lt;="&amp;$N$2)+$K31),0)</f>
        <v/>
      </c>
      <c r="H31" s="11" t="str">
        <f>IFERROR(IF(COUNTIFS(tbLancamentoAtrasos[Posto de Serviço],$F31,tbLancamentoAtrasos[Data],"&gt;="&amp;$M$2,tbLancamentoAtrasos[Data],"&lt;="&amp;$N$2)=0,"",COUNTIFS(tbLancamentoAtrasos[Posto de Serviço],$F31,tbLancamentoAtrasos[Data],"&gt;="&amp;$M$2,tbLancamentoAtrasos[Data],"&lt;="&amp;$N$2)+$K31),0)</f>
        <v/>
      </c>
      <c r="I31" s="11" t="str">
        <f>IFERROR(IF(COUNTIFS(tbLancamentoAntecipada[Posto de Serviço],$F31,tbLancamentoAntecipada[Data],"&gt;="&amp;$M$2,tbLancamentoAntecipada[Data],"&lt;="&amp;$N$2)=0,"",COUNTIFS(tbLancamentoAntecipada[Posto de Serviço],$F31,tbLancamentoAntecipada[Data],"&gt;="&amp;$M$2,tbLancamentoAntecipada[Data],"&lt;="&amp;$N$2)+$K31),0)</f>
        <v/>
      </c>
      <c r="K31" s="5">
        <v>9.9709999999999794E-4</v>
      </c>
    </row>
    <row r="32" spans="2:11" x14ac:dyDescent="0.25">
      <c r="B32" s="11" t="str">
        <f>IFERROR(IF(COUNTIFS(tbLancamentoFaltas[Funcionário],$A32,tbLancamentoFaltas[Data],"&gt;="&amp;$M$2,tbLancamentoFaltas[Data],"&lt;="&amp;$N$2)=0,"",COUNTIFS(tbLancamentoFaltas[Funcionário],$A32,tbLancamentoFaltas[Data],"&gt;="&amp;$M$2,tbLancamentoFaltas[Data],"&lt;="&amp;$N$2)+$K32),0)</f>
        <v/>
      </c>
      <c r="C32" s="11" t="str">
        <f>IFERROR(IF(COUNTIFS(tbLancamentoAtrasos[Funcionário],$A32,tbLancamentoAtrasos[Data],"&gt;="&amp;$M$2,tbLancamentoAtrasos[Data],"&lt;="&amp;$N$2)=0,"",COUNTIFS(tbLancamentoAtrasos[Funcionário],$A32,tbLancamentoAtrasos[Data],"&gt;="&amp;$M$2,tbLancamentoAtrasos[Data],"&lt;="&amp;$N$2)+$K32),0)</f>
        <v/>
      </c>
      <c r="D32" s="11" t="str">
        <f>IFERROR(IF(COUNTIFS(tbLancamentoAntecipada[Funcionário],$A32,tbLancamentoAntecipada[Data],"&gt;="&amp;$M$2,tbLancamentoAntecipada[Data],"&lt;="&amp;$N$2)=0,"",COUNTIFS(tbLancamentoAntecipada[Funcionário],$A32,tbLancamentoAntecipada[Data],"&gt;="&amp;$M$2,tbLancamentoAntecipada[Data],"&lt;="&amp;$N$2)+$K32),0)</f>
        <v/>
      </c>
      <c r="G32" s="11" t="str">
        <f>IFERROR(IF(COUNTIFS(tbLancamentoFaltas[Posto de Serviço],$F32,tbLancamentoFaltas[Data],"&gt;="&amp;$M$2,tbLancamentoFaltas[Data],"&lt;="&amp;$N$2)=0,"",COUNTIFS(tbLancamentoFaltas[Posto de Serviço],$F32,tbLancamentoFaltas[Data],"&gt;="&amp;$M$2,tbLancamentoFaltas[Data],"&lt;="&amp;$N$2)+$K32),0)</f>
        <v/>
      </c>
      <c r="H32" s="11" t="str">
        <f>IFERROR(IF(COUNTIFS(tbLancamentoAtrasos[Posto de Serviço],$F32,tbLancamentoAtrasos[Data],"&gt;="&amp;$M$2,tbLancamentoAtrasos[Data],"&lt;="&amp;$N$2)=0,"",COUNTIFS(tbLancamentoAtrasos[Posto de Serviço],$F32,tbLancamentoAtrasos[Data],"&gt;="&amp;$M$2,tbLancamentoAtrasos[Data],"&lt;="&amp;$N$2)+$K32),0)</f>
        <v/>
      </c>
      <c r="I32" s="11" t="str">
        <f>IFERROR(IF(COUNTIFS(tbLancamentoAntecipada[Posto de Serviço],$F32,tbLancamentoAntecipada[Data],"&gt;="&amp;$M$2,tbLancamentoAntecipada[Data],"&lt;="&amp;$N$2)=0,"",COUNTIFS(tbLancamentoAntecipada[Posto de Serviço],$F32,tbLancamentoAntecipada[Data],"&gt;="&amp;$M$2,tbLancamentoAntecipada[Data],"&lt;="&amp;$N$2)+$K32),0)</f>
        <v/>
      </c>
      <c r="K32" s="5">
        <v>9.969999999999981E-4</v>
      </c>
    </row>
    <row r="33" spans="2:11" x14ac:dyDescent="0.25">
      <c r="B33" s="11" t="str">
        <f>IFERROR(IF(COUNTIFS(tbLancamentoFaltas[Funcionário],$A33,tbLancamentoFaltas[Data],"&gt;="&amp;$M$2,tbLancamentoFaltas[Data],"&lt;="&amp;$N$2)=0,"",COUNTIFS(tbLancamentoFaltas[Funcionário],$A33,tbLancamentoFaltas[Data],"&gt;="&amp;$M$2,tbLancamentoFaltas[Data],"&lt;="&amp;$N$2)+$K33),0)</f>
        <v/>
      </c>
      <c r="C33" s="11" t="str">
        <f>IFERROR(IF(COUNTIFS(tbLancamentoAtrasos[Funcionário],$A33,tbLancamentoAtrasos[Data],"&gt;="&amp;$M$2,tbLancamentoAtrasos[Data],"&lt;="&amp;$N$2)=0,"",COUNTIFS(tbLancamentoAtrasos[Funcionário],$A33,tbLancamentoAtrasos[Data],"&gt;="&amp;$M$2,tbLancamentoAtrasos[Data],"&lt;="&amp;$N$2)+$K33),0)</f>
        <v/>
      </c>
      <c r="D33" s="11" t="str">
        <f>IFERROR(IF(COUNTIFS(tbLancamentoAntecipada[Funcionário],$A33,tbLancamentoAntecipada[Data],"&gt;="&amp;$M$2,tbLancamentoAntecipada[Data],"&lt;="&amp;$N$2)=0,"",COUNTIFS(tbLancamentoAntecipada[Funcionário],$A33,tbLancamentoAntecipada[Data],"&gt;="&amp;$M$2,tbLancamentoAntecipada[Data],"&lt;="&amp;$N$2)+$K33),0)</f>
        <v/>
      </c>
      <c r="G33" s="11" t="str">
        <f>IFERROR(IF(COUNTIFS(tbLancamentoFaltas[Posto de Serviço],$F33,tbLancamentoFaltas[Data],"&gt;="&amp;$M$2,tbLancamentoFaltas[Data],"&lt;="&amp;$N$2)=0,"",COUNTIFS(tbLancamentoFaltas[Posto de Serviço],$F33,tbLancamentoFaltas[Data],"&gt;="&amp;$M$2,tbLancamentoFaltas[Data],"&lt;="&amp;$N$2)+$K33),0)</f>
        <v/>
      </c>
      <c r="H33" s="11" t="str">
        <f>IFERROR(IF(COUNTIFS(tbLancamentoAtrasos[Posto de Serviço],$F33,tbLancamentoAtrasos[Data],"&gt;="&amp;$M$2,tbLancamentoAtrasos[Data],"&lt;="&amp;$N$2)=0,"",COUNTIFS(tbLancamentoAtrasos[Posto de Serviço],$F33,tbLancamentoAtrasos[Data],"&gt;="&amp;$M$2,tbLancamentoAtrasos[Data],"&lt;="&amp;$N$2)+$K33),0)</f>
        <v/>
      </c>
      <c r="I33" s="11" t="str">
        <f>IFERROR(IF(COUNTIFS(tbLancamentoAntecipada[Posto de Serviço],$F33,tbLancamentoAntecipada[Data],"&gt;="&amp;$M$2,tbLancamentoAntecipada[Data],"&lt;="&amp;$N$2)=0,"",COUNTIFS(tbLancamentoAntecipada[Posto de Serviço],$F33,tbLancamentoAntecipada[Data],"&gt;="&amp;$M$2,tbLancamentoAntecipada[Data],"&lt;="&amp;$N$2)+$K33),0)</f>
        <v/>
      </c>
      <c r="K33" s="5">
        <v>9.9689999999999805E-4</v>
      </c>
    </row>
    <row r="34" spans="2:11" x14ac:dyDescent="0.25">
      <c r="B34" s="11" t="str">
        <f>IFERROR(IF(COUNTIFS(tbLancamentoFaltas[Funcionário],$A34,tbLancamentoFaltas[Data],"&gt;="&amp;$M$2,tbLancamentoFaltas[Data],"&lt;="&amp;$N$2)=0,"",COUNTIFS(tbLancamentoFaltas[Funcionário],$A34,tbLancamentoFaltas[Data],"&gt;="&amp;$M$2,tbLancamentoFaltas[Data],"&lt;="&amp;$N$2)+$K34),0)</f>
        <v/>
      </c>
      <c r="C34" s="11" t="str">
        <f>IFERROR(IF(COUNTIFS(tbLancamentoAtrasos[Funcionário],$A34,tbLancamentoAtrasos[Data],"&gt;="&amp;$M$2,tbLancamentoAtrasos[Data],"&lt;="&amp;$N$2)=0,"",COUNTIFS(tbLancamentoAtrasos[Funcionário],$A34,tbLancamentoAtrasos[Data],"&gt;="&amp;$M$2,tbLancamentoAtrasos[Data],"&lt;="&amp;$N$2)+$K34),0)</f>
        <v/>
      </c>
      <c r="D34" s="11" t="str">
        <f>IFERROR(IF(COUNTIFS(tbLancamentoAntecipada[Funcionário],$A34,tbLancamentoAntecipada[Data],"&gt;="&amp;$M$2,tbLancamentoAntecipada[Data],"&lt;="&amp;$N$2)=0,"",COUNTIFS(tbLancamentoAntecipada[Funcionário],$A34,tbLancamentoAntecipada[Data],"&gt;="&amp;$M$2,tbLancamentoAntecipada[Data],"&lt;="&amp;$N$2)+$K34),0)</f>
        <v/>
      </c>
      <c r="G34" s="11" t="str">
        <f>IFERROR(IF(COUNTIFS(tbLancamentoFaltas[Posto de Serviço],$F34,tbLancamentoFaltas[Data],"&gt;="&amp;$M$2,tbLancamentoFaltas[Data],"&lt;="&amp;$N$2)=0,"",COUNTIFS(tbLancamentoFaltas[Posto de Serviço],$F34,tbLancamentoFaltas[Data],"&gt;="&amp;$M$2,tbLancamentoFaltas[Data],"&lt;="&amp;$N$2)+$K34),0)</f>
        <v/>
      </c>
      <c r="H34" s="11" t="str">
        <f>IFERROR(IF(COUNTIFS(tbLancamentoAtrasos[Posto de Serviço],$F34,tbLancamentoAtrasos[Data],"&gt;="&amp;$M$2,tbLancamentoAtrasos[Data],"&lt;="&amp;$N$2)=0,"",COUNTIFS(tbLancamentoAtrasos[Posto de Serviço],$F34,tbLancamentoAtrasos[Data],"&gt;="&amp;$M$2,tbLancamentoAtrasos[Data],"&lt;="&amp;$N$2)+$K34),0)</f>
        <v/>
      </c>
      <c r="I34" s="11" t="str">
        <f>IFERROR(IF(COUNTIFS(tbLancamentoAntecipada[Posto de Serviço],$F34,tbLancamentoAntecipada[Data],"&gt;="&amp;$M$2,tbLancamentoAntecipada[Data],"&lt;="&amp;$N$2)=0,"",COUNTIFS(tbLancamentoAntecipada[Posto de Serviço],$F34,tbLancamentoAntecipada[Data],"&gt;="&amp;$M$2,tbLancamentoAntecipada[Data],"&lt;="&amp;$N$2)+$K34),0)</f>
        <v/>
      </c>
      <c r="K34" s="5">
        <v>9.9679999999999799E-4</v>
      </c>
    </row>
    <row r="35" spans="2:11" x14ac:dyDescent="0.25">
      <c r="B35" s="11" t="str">
        <f>IFERROR(IF(COUNTIFS(tbLancamentoFaltas[Funcionário],$A35,tbLancamentoFaltas[Data],"&gt;="&amp;$M$2,tbLancamentoFaltas[Data],"&lt;="&amp;$N$2)=0,"",COUNTIFS(tbLancamentoFaltas[Funcionário],$A35,tbLancamentoFaltas[Data],"&gt;="&amp;$M$2,tbLancamentoFaltas[Data],"&lt;="&amp;$N$2)+$K35),0)</f>
        <v/>
      </c>
      <c r="C35" s="11" t="str">
        <f>IFERROR(IF(COUNTIFS(tbLancamentoAtrasos[Funcionário],$A35,tbLancamentoAtrasos[Data],"&gt;="&amp;$M$2,tbLancamentoAtrasos[Data],"&lt;="&amp;$N$2)=0,"",COUNTIFS(tbLancamentoAtrasos[Funcionário],$A35,tbLancamentoAtrasos[Data],"&gt;="&amp;$M$2,tbLancamentoAtrasos[Data],"&lt;="&amp;$N$2)+$K35),0)</f>
        <v/>
      </c>
      <c r="D35" s="11" t="str">
        <f>IFERROR(IF(COUNTIFS(tbLancamentoAntecipada[Funcionário],$A35,tbLancamentoAntecipada[Data],"&gt;="&amp;$M$2,tbLancamentoAntecipada[Data],"&lt;="&amp;$N$2)=0,"",COUNTIFS(tbLancamentoAntecipada[Funcionário],$A35,tbLancamentoAntecipada[Data],"&gt;="&amp;$M$2,tbLancamentoAntecipada[Data],"&lt;="&amp;$N$2)+$K35),0)</f>
        <v/>
      </c>
      <c r="G35" s="11" t="str">
        <f>IFERROR(IF(COUNTIFS(tbLancamentoFaltas[Posto de Serviço],$F35,tbLancamentoFaltas[Data],"&gt;="&amp;$M$2,tbLancamentoFaltas[Data],"&lt;="&amp;$N$2)=0,"",COUNTIFS(tbLancamentoFaltas[Posto de Serviço],$F35,tbLancamentoFaltas[Data],"&gt;="&amp;$M$2,tbLancamentoFaltas[Data],"&lt;="&amp;$N$2)+$K35),0)</f>
        <v/>
      </c>
      <c r="H35" s="11" t="str">
        <f>IFERROR(IF(COUNTIFS(tbLancamentoAtrasos[Posto de Serviço],$F35,tbLancamentoAtrasos[Data],"&gt;="&amp;$M$2,tbLancamentoAtrasos[Data],"&lt;="&amp;$N$2)=0,"",COUNTIFS(tbLancamentoAtrasos[Posto de Serviço],$F35,tbLancamentoAtrasos[Data],"&gt;="&amp;$M$2,tbLancamentoAtrasos[Data],"&lt;="&amp;$N$2)+$K35),0)</f>
        <v/>
      </c>
      <c r="I35" s="11" t="str">
        <f>IFERROR(IF(COUNTIFS(tbLancamentoAntecipada[Posto de Serviço],$F35,tbLancamentoAntecipada[Data],"&gt;="&amp;$M$2,tbLancamentoAntecipada[Data],"&lt;="&amp;$N$2)=0,"",COUNTIFS(tbLancamentoAntecipada[Posto de Serviço],$F35,tbLancamentoAntecipada[Data],"&gt;="&amp;$M$2,tbLancamentoAntecipada[Data],"&lt;="&amp;$N$2)+$K35),0)</f>
        <v/>
      </c>
      <c r="K35" s="5">
        <v>9.9669999999999793E-4</v>
      </c>
    </row>
    <row r="36" spans="2:11" x14ac:dyDescent="0.25">
      <c r="B36" s="11" t="str">
        <f>IFERROR(IF(COUNTIFS(tbLancamentoFaltas[Funcionário],$A36,tbLancamentoFaltas[Data],"&gt;="&amp;$M$2,tbLancamentoFaltas[Data],"&lt;="&amp;$N$2)=0,"",COUNTIFS(tbLancamentoFaltas[Funcionário],$A36,tbLancamentoFaltas[Data],"&gt;="&amp;$M$2,tbLancamentoFaltas[Data],"&lt;="&amp;$N$2)+$K36),0)</f>
        <v/>
      </c>
      <c r="C36" s="11" t="str">
        <f>IFERROR(IF(COUNTIFS(tbLancamentoAtrasos[Funcionário],$A36,tbLancamentoAtrasos[Data],"&gt;="&amp;$M$2,tbLancamentoAtrasos[Data],"&lt;="&amp;$N$2)=0,"",COUNTIFS(tbLancamentoAtrasos[Funcionário],$A36,tbLancamentoAtrasos[Data],"&gt;="&amp;$M$2,tbLancamentoAtrasos[Data],"&lt;="&amp;$N$2)+$K36),0)</f>
        <v/>
      </c>
      <c r="D36" s="11" t="str">
        <f>IFERROR(IF(COUNTIFS(tbLancamentoAntecipada[Funcionário],$A36,tbLancamentoAntecipada[Data],"&gt;="&amp;$M$2,tbLancamentoAntecipada[Data],"&lt;="&amp;$N$2)=0,"",COUNTIFS(tbLancamentoAntecipada[Funcionário],$A36,tbLancamentoAntecipada[Data],"&gt;="&amp;$M$2,tbLancamentoAntecipada[Data],"&lt;="&amp;$N$2)+$K36),0)</f>
        <v/>
      </c>
      <c r="G36" s="11" t="str">
        <f>IFERROR(IF(COUNTIFS(tbLancamentoFaltas[Posto de Serviço],$F36,tbLancamentoFaltas[Data],"&gt;="&amp;$M$2,tbLancamentoFaltas[Data],"&lt;="&amp;$N$2)=0,"",COUNTIFS(tbLancamentoFaltas[Posto de Serviço],$F36,tbLancamentoFaltas[Data],"&gt;="&amp;$M$2,tbLancamentoFaltas[Data],"&lt;="&amp;$N$2)+$K36),0)</f>
        <v/>
      </c>
      <c r="H36" s="11" t="str">
        <f>IFERROR(IF(COUNTIFS(tbLancamentoAtrasos[Posto de Serviço],$F36,tbLancamentoAtrasos[Data],"&gt;="&amp;$M$2,tbLancamentoAtrasos[Data],"&lt;="&amp;$N$2)=0,"",COUNTIFS(tbLancamentoAtrasos[Posto de Serviço],$F36,tbLancamentoAtrasos[Data],"&gt;="&amp;$M$2,tbLancamentoAtrasos[Data],"&lt;="&amp;$N$2)+$K36),0)</f>
        <v/>
      </c>
      <c r="I36" s="11" t="str">
        <f>IFERROR(IF(COUNTIFS(tbLancamentoAntecipada[Posto de Serviço],$F36,tbLancamentoAntecipada[Data],"&gt;="&amp;$M$2,tbLancamentoAntecipada[Data],"&lt;="&amp;$N$2)=0,"",COUNTIFS(tbLancamentoAntecipada[Posto de Serviço],$F36,tbLancamentoAntecipada[Data],"&gt;="&amp;$M$2,tbLancamentoAntecipada[Data],"&lt;="&amp;$N$2)+$K36),0)</f>
        <v/>
      </c>
      <c r="K36" s="5">
        <v>9.965999999999981E-4</v>
      </c>
    </row>
    <row r="37" spans="2:11" x14ac:dyDescent="0.25">
      <c r="B37" s="11" t="str">
        <f>IFERROR(IF(COUNTIFS(tbLancamentoFaltas[Funcionário],$A37,tbLancamentoFaltas[Data],"&gt;="&amp;$M$2,tbLancamentoFaltas[Data],"&lt;="&amp;$N$2)=0,"",COUNTIFS(tbLancamentoFaltas[Funcionário],$A37,tbLancamentoFaltas[Data],"&gt;="&amp;$M$2,tbLancamentoFaltas[Data],"&lt;="&amp;$N$2)+$K37),0)</f>
        <v/>
      </c>
      <c r="C37" s="11" t="str">
        <f>IFERROR(IF(COUNTIFS(tbLancamentoAtrasos[Funcionário],$A37,tbLancamentoAtrasos[Data],"&gt;="&amp;$M$2,tbLancamentoAtrasos[Data],"&lt;="&amp;$N$2)=0,"",COUNTIFS(tbLancamentoAtrasos[Funcionário],$A37,tbLancamentoAtrasos[Data],"&gt;="&amp;$M$2,tbLancamentoAtrasos[Data],"&lt;="&amp;$N$2)+$K37),0)</f>
        <v/>
      </c>
      <c r="D37" s="11" t="str">
        <f>IFERROR(IF(COUNTIFS(tbLancamentoAntecipada[Funcionário],$A37,tbLancamentoAntecipada[Data],"&gt;="&amp;$M$2,tbLancamentoAntecipada[Data],"&lt;="&amp;$N$2)=0,"",COUNTIFS(tbLancamentoAntecipada[Funcionário],$A37,tbLancamentoAntecipada[Data],"&gt;="&amp;$M$2,tbLancamentoAntecipada[Data],"&lt;="&amp;$N$2)+$K37),0)</f>
        <v/>
      </c>
      <c r="G37" s="11" t="str">
        <f>IFERROR(IF(COUNTIFS(tbLancamentoFaltas[Posto de Serviço],$F37,tbLancamentoFaltas[Data],"&gt;="&amp;$M$2,tbLancamentoFaltas[Data],"&lt;="&amp;$N$2)=0,"",COUNTIFS(tbLancamentoFaltas[Posto de Serviço],$F37,tbLancamentoFaltas[Data],"&gt;="&amp;$M$2,tbLancamentoFaltas[Data],"&lt;="&amp;$N$2)+$K37),0)</f>
        <v/>
      </c>
      <c r="H37" s="11" t="str">
        <f>IFERROR(IF(COUNTIFS(tbLancamentoAtrasos[Posto de Serviço],$F37,tbLancamentoAtrasos[Data],"&gt;="&amp;$M$2,tbLancamentoAtrasos[Data],"&lt;="&amp;$N$2)=0,"",COUNTIFS(tbLancamentoAtrasos[Posto de Serviço],$F37,tbLancamentoAtrasos[Data],"&gt;="&amp;$M$2,tbLancamentoAtrasos[Data],"&lt;="&amp;$N$2)+$K37),0)</f>
        <v/>
      </c>
      <c r="I37" s="11" t="str">
        <f>IFERROR(IF(COUNTIFS(tbLancamentoAntecipada[Posto de Serviço],$F37,tbLancamentoAntecipada[Data],"&gt;="&amp;$M$2,tbLancamentoAntecipada[Data],"&lt;="&amp;$N$2)=0,"",COUNTIFS(tbLancamentoAntecipada[Posto de Serviço],$F37,tbLancamentoAntecipada[Data],"&gt;="&amp;$M$2,tbLancamentoAntecipada[Data],"&lt;="&amp;$N$2)+$K37),0)</f>
        <v/>
      </c>
      <c r="K37" s="5">
        <v>9.9649999999999804E-4</v>
      </c>
    </row>
    <row r="38" spans="2:11" x14ac:dyDescent="0.25">
      <c r="B38" s="11" t="str">
        <f>IFERROR(IF(COUNTIFS(tbLancamentoFaltas[Funcionário],$A38,tbLancamentoFaltas[Data],"&gt;="&amp;$M$2,tbLancamentoFaltas[Data],"&lt;="&amp;$N$2)=0,"",COUNTIFS(tbLancamentoFaltas[Funcionário],$A38,tbLancamentoFaltas[Data],"&gt;="&amp;$M$2,tbLancamentoFaltas[Data],"&lt;="&amp;$N$2)+$K38),0)</f>
        <v/>
      </c>
      <c r="C38" s="11" t="str">
        <f>IFERROR(IF(COUNTIFS(tbLancamentoAtrasos[Funcionário],$A38,tbLancamentoAtrasos[Data],"&gt;="&amp;$M$2,tbLancamentoAtrasos[Data],"&lt;="&amp;$N$2)=0,"",COUNTIFS(tbLancamentoAtrasos[Funcionário],$A38,tbLancamentoAtrasos[Data],"&gt;="&amp;$M$2,tbLancamentoAtrasos[Data],"&lt;="&amp;$N$2)+$K38),0)</f>
        <v/>
      </c>
      <c r="D38" s="11" t="str">
        <f>IFERROR(IF(COUNTIFS(tbLancamentoAntecipada[Funcionário],$A38,tbLancamentoAntecipada[Data],"&gt;="&amp;$M$2,tbLancamentoAntecipada[Data],"&lt;="&amp;$N$2)=0,"",COUNTIFS(tbLancamentoAntecipada[Funcionário],$A38,tbLancamentoAntecipada[Data],"&gt;="&amp;$M$2,tbLancamentoAntecipada[Data],"&lt;="&amp;$N$2)+$K38),0)</f>
        <v/>
      </c>
      <c r="G38" s="11" t="str">
        <f>IFERROR(IF(COUNTIFS(tbLancamentoFaltas[Posto de Serviço],$F38,tbLancamentoFaltas[Data],"&gt;="&amp;$M$2,tbLancamentoFaltas[Data],"&lt;="&amp;$N$2)=0,"",COUNTIFS(tbLancamentoFaltas[Posto de Serviço],$F38,tbLancamentoFaltas[Data],"&gt;="&amp;$M$2,tbLancamentoFaltas[Data],"&lt;="&amp;$N$2)+$K38),0)</f>
        <v/>
      </c>
      <c r="H38" s="11" t="str">
        <f>IFERROR(IF(COUNTIFS(tbLancamentoAtrasos[Posto de Serviço],$F38,tbLancamentoAtrasos[Data],"&gt;="&amp;$M$2,tbLancamentoAtrasos[Data],"&lt;="&amp;$N$2)=0,"",COUNTIFS(tbLancamentoAtrasos[Posto de Serviço],$F38,tbLancamentoAtrasos[Data],"&gt;="&amp;$M$2,tbLancamentoAtrasos[Data],"&lt;="&amp;$N$2)+$K38),0)</f>
        <v/>
      </c>
      <c r="I38" s="11" t="str">
        <f>IFERROR(IF(COUNTIFS(tbLancamentoAntecipada[Posto de Serviço],$F38,tbLancamentoAntecipada[Data],"&gt;="&amp;$M$2,tbLancamentoAntecipada[Data],"&lt;="&amp;$N$2)=0,"",COUNTIFS(tbLancamentoAntecipada[Posto de Serviço],$F38,tbLancamentoAntecipada[Data],"&gt;="&amp;$M$2,tbLancamentoAntecipada[Data],"&lt;="&amp;$N$2)+$K38),0)</f>
        <v/>
      </c>
      <c r="K38" s="5">
        <v>9.9639999999999798E-4</v>
      </c>
    </row>
    <row r="39" spans="2:11" x14ac:dyDescent="0.25">
      <c r="B39" s="11" t="str">
        <f>IFERROR(IF(COUNTIFS(tbLancamentoFaltas[Funcionário],$A39,tbLancamentoFaltas[Data],"&gt;="&amp;$M$2,tbLancamentoFaltas[Data],"&lt;="&amp;$N$2)=0,"",COUNTIFS(tbLancamentoFaltas[Funcionário],$A39,tbLancamentoFaltas[Data],"&gt;="&amp;$M$2,tbLancamentoFaltas[Data],"&lt;="&amp;$N$2)+$K39),0)</f>
        <v/>
      </c>
      <c r="C39" s="11" t="str">
        <f>IFERROR(IF(COUNTIFS(tbLancamentoAtrasos[Funcionário],$A39,tbLancamentoAtrasos[Data],"&gt;="&amp;$M$2,tbLancamentoAtrasos[Data],"&lt;="&amp;$N$2)=0,"",COUNTIFS(tbLancamentoAtrasos[Funcionário],$A39,tbLancamentoAtrasos[Data],"&gt;="&amp;$M$2,tbLancamentoAtrasos[Data],"&lt;="&amp;$N$2)+$K39),0)</f>
        <v/>
      </c>
      <c r="D39" s="11" t="str">
        <f>IFERROR(IF(COUNTIFS(tbLancamentoAntecipada[Funcionário],$A39,tbLancamentoAntecipada[Data],"&gt;="&amp;$M$2,tbLancamentoAntecipada[Data],"&lt;="&amp;$N$2)=0,"",COUNTIFS(tbLancamentoAntecipada[Funcionário],$A39,tbLancamentoAntecipada[Data],"&gt;="&amp;$M$2,tbLancamentoAntecipada[Data],"&lt;="&amp;$N$2)+$K39),0)</f>
        <v/>
      </c>
      <c r="G39" s="11" t="str">
        <f>IFERROR(IF(COUNTIFS(tbLancamentoFaltas[Posto de Serviço],$F39,tbLancamentoFaltas[Data],"&gt;="&amp;$M$2,tbLancamentoFaltas[Data],"&lt;="&amp;$N$2)=0,"",COUNTIFS(tbLancamentoFaltas[Posto de Serviço],$F39,tbLancamentoFaltas[Data],"&gt;="&amp;$M$2,tbLancamentoFaltas[Data],"&lt;="&amp;$N$2)+$K39),0)</f>
        <v/>
      </c>
      <c r="H39" s="11" t="str">
        <f>IFERROR(IF(COUNTIFS(tbLancamentoAtrasos[Posto de Serviço],$F39,tbLancamentoAtrasos[Data],"&gt;="&amp;$M$2,tbLancamentoAtrasos[Data],"&lt;="&amp;$N$2)=0,"",COUNTIFS(tbLancamentoAtrasos[Posto de Serviço],$F39,tbLancamentoAtrasos[Data],"&gt;="&amp;$M$2,tbLancamentoAtrasos[Data],"&lt;="&amp;$N$2)+$K39),0)</f>
        <v/>
      </c>
      <c r="I39" s="11" t="str">
        <f>IFERROR(IF(COUNTIFS(tbLancamentoAntecipada[Posto de Serviço],$F39,tbLancamentoAntecipada[Data],"&gt;="&amp;$M$2,tbLancamentoAntecipada[Data],"&lt;="&amp;$N$2)=0,"",COUNTIFS(tbLancamentoAntecipada[Posto de Serviço],$F39,tbLancamentoAntecipada[Data],"&gt;="&amp;$M$2,tbLancamentoAntecipada[Data],"&lt;="&amp;$N$2)+$K39),0)</f>
        <v/>
      </c>
      <c r="K39" s="5">
        <v>9.9629999999999793E-4</v>
      </c>
    </row>
    <row r="40" spans="2:11" x14ac:dyDescent="0.25">
      <c r="B40" s="11" t="str">
        <f>IFERROR(IF(COUNTIFS(tbLancamentoFaltas[Funcionário],$A40,tbLancamentoFaltas[Data],"&gt;="&amp;$M$2,tbLancamentoFaltas[Data],"&lt;="&amp;$N$2)=0,"",COUNTIFS(tbLancamentoFaltas[Funcionário],$A40,tbLancamentoFaltas[Data],"&gt;="&amp;$M$2,tbLancamentoFaltas[Data],"&lt;="&amp;$N$2)+$K40),0)</f>
        <v/>
      </c>
      <c r="C40" s="11" t="str">
        <f>IFERROR(IF(COUNTIFS(tbLancamentoAtrasos[Funcionário],$A40,tbLancamentoAtrasos[Data],"&gt;="&amp;$M$2,tbLancamentoAtrasos[Data],"&lt;="&amp;$N$2)=0,"",COUNTIFS(tbLancamentoAtrasos[Funcionário],$A40,tbLancamentoAtrasos[Data],"&gt;="&amp;$M$2,tbLancamentoAtrasos[Data],"&lt;="&amp;$N$2)+$K40),0)</f>
        <v/>
      </c>
      <c r="D40" s="11" t="str">
        <f>IFERROR(IF(COUNTIFS(tbLancamentoAntecipada[Funcionário],$A40,tbLancamentoAntecipada[Data],"&gt;="&amp;$M$2,tbLancamentoAntecipada[Data],"&lt;="&amp;$N$2)=0,"",COUNTIFS(tbLancamentoAntecipada[Funcionário],$A40,tbLancamentoAntecipada[Data],"&gt;="&amp;$M$2,tbLancamentoAntecipada[Data],"&lt;="&amp;$N$2)+$K40),0)</f>
        <v/>
      </c>
      <c r="G40" s="11" t="str">
        <f>IFERROR(IF(COUNTIFS(tbLancamentoFaltas[Posto de Serviço],$F40,tbLancamentoFaltas[Data],"&gt;="&amp;$M$2,tbLancamentoFaltas[Data],"&lt;="&amp;$N$2)=0,"",COUNTIFS(tbLancamentoFaltas[Posto de Serviço],$F40,tbLancamentoFaltas[Data],"&gt;="&amp;$M$2,tbLancamentoFaltas[Data],"&lt;="&amp;$N$2)+$K40),0)</f>
        <v/>
      </c>
      <c r="H40" s="11" t="str">
        <f>IFERROR(IF(COUNTIFS(tbLancamentoAtrasos[Posto de Serviço],$F40,tbLancamentoAtrasos[Data],"&gt;="&amp;$M$2,tbLancamentoAtrasos[Data],"&lt;="&amp;$N$2)=0,"",COUNTIFS(tbLancamentoAtrasos[Posto de Serviço],$F40,tbLancamentoAtrasos[Data],"&gt;="&amp;$M$2,tbLancamentoAtrasos[Data],"&lt;="&amp;$N$2)+$K40),0)</f>
        <v/>
      </c>
      <c r="I40" s="11" t="str">
        <f>IFERROR(IF(COUNTIFS(tbLancamentoAntecipada[Posto de Serviço],$F40,tbLancamentoAntecipada[Data],"&gt;="&amp;$M$2,tbLancamentoAntecipada[Data],"&lt;="&amp;$N$2)=0,"",COUNTIFS(tbLancamentoAntecipada[Posto de Serviço],$F40,tbLancamentoAntecipada[Data],"&gt;="&amp;$M$2,tbLancamentoAntecipada[Data],"&lt;="&amp;$N$2)+$K40),0)</f>
        <v/>
      </c>
      <c r="K40" s="5">
        <v>9.9619999999999809E-4</v>
      </c>
    </row>
    <row r="41" spans="2:11" x14ac:dyDescent="0.25">
      <c r="B41" s="11" t="str">
        <f>IFERROR(IF(COUNTIFS(tbLancamentoFaltas[Funcionário],$A41,tbLancamentoFaltas[Data],"&gt;="&amp;$M$2,tbLancamentoFaltas[Data],"&lt;="&amp;$N$2)=0,"",COUNTIFS(tbLancamentoFaltas[Funcionário],$A41,tbLancamentoFaltas[Data],"&gt;="&amp;$M$2,tbLancamentoFaltas[Data],"&lt;="&amp;$N$2)+$K41),0)</f>
        <v/>
      </c>
      <c r="C41" s="11" t="str">
        <f>IFERROR(IF(COUNTIFS(tbLancamentoAtrasos[Funcionário],$A41,tbLancamentoAtrasos[Data],"&gt;="&amp;$M$2,tbLancamentoAtrasos[Data],"&lt;="&amp;$N$2)=0,"",COUNTIFS(tbLancamentoAtrasos[Funcionário],$A41,tbLancamentoAtrasos[Data],"&gt;="&amp;$M$2,tbLancamentoAtrasos[Data],"&lt;="&amp;$N$2)+$K41),0)</f>
        <v/>
      </c>
      <c r="D41" s="11" t="str">
        <f>IFERROR(IF(COUNTIFS(tbLancamentoAntecipada[Funcionário],$A41,tbLancamentoAntecipada[Data],"&gt;="&amp;$M$2,tbLancamentoAntecipada[Data],"&lt;="&amp;$N$2)=0,"",COUNTIFS(tbLancamentoAntecipada[Funcionário],$A41,tbLancamentoAntecipada[Data],"&gt;="&amp;$M$2,tbLancamentoAntecipada[Data],"&lt;="&amp;$N$2)+$K41),0)</f>
        <v/>
      </c>
      <c r="G41" s="11" t="str">
        <f>IFERROR(IF(COUNTIFS(tbLancamentoFaltas[Posto de Serviço],$F41,tbLancamentoFaltas[Data],"&gt;="&amp;$M$2,tbLancamentoFaltas[Data],"&lt;="&amp;$N$2)=0,"",COUNTIFS(tbLancamentoFaltas[Posto de Serviço],$F41,tbLancamentoFaltas[Data],"&gt;="&amp;$M$2,tbLancamentoFaltas[Data],"&lt;="&amp;$N$2)+$K41),0)</f>
        <v/>
      </c>
      <c r="H41" s="11" t="str">
        <f>IFERROR(IF(COUNTIFS(tbLancamentoAtrasos[Posto de Serviço],$F41,tbLancamentoAtrasos[Data],"&gt;="&amp;$M$2,tbLancamentoAtrasos[Data],"&lt;="&amp;$N$2)=0,"",COUNTIFS(tbLancamentoAtrasos[Posto de Serviço],$F41,tbLancamentoAtrasos[Data],"&gt;="&amp;$M$2,tbLancamentoAtrasos[Data],"&lt;="&amp;$N$2)+$K41),0)</f>
        <v/>
      </c>
      <c r="I41" s="11" t="str">
        <f>IFERROR(IF(COUNTIFS(tbLancamentoAntecipada[Posto de Serviço],$F41,tbLancamentoAntecipada[Data],"&gt;="&amp;$M$2,tbLancamentoAntecipada[Data],"&lt;="&amp;$N$2)=0,"",COUNTIFS(tbLancamentoAntecipada[Posto de Serviço],$F41,tbLancamentoAntecipada[Data],"&gt;="&amp;$M$2,tbLancamentoAntecipada[Data],"&lt;="&amp;$N$2)+$K41),0)</f>
        <v/>
      </c>
      <c r="K41" s="5">
        <v>9.9609999999999803E-4</v>
      </c>
    </row>
    <row r="42" spans="2:11" x14ac:dyDescent="0.25">
      <c r="B42" s="11" t="str">
        <f>IFERROR(IF(COUNTIFS(tbLancamentoFaltas[Funcionário],$A42,tbLancamentoFaltas[Data],"&gt;="&amp;$M$2,tbLancamentoFaltas[Data],"&lt;="&amp;$N$2)=0,"",COUNTIFS(tbLancamentoFaltas[Funcionário],$A42,tbLancamentoFaltas[Data],"&gt;="&amp;$M$2,tbLancamentoFaltas[Data],"&lt;="&amp;$N$2)+$K42),0)</f>
        <v/>
      </c>
      <c r="C42" s="11" t="str">
        <f>IFERROR(IF(COUNTIFS(tbLancamentoAtrasos[Funcionário],$A42,tbLancamentoAtrasos[Data],"&gt;="&amp;$M$2,tbLancamentoAtrasos[Data],"&lt;="&amp;$N$2)=0,"",COUNTIFS(tbLancamentoAtrasos[Funcionário],$A42,tbLancamentoAtrasos[Data],"&gt;="&amp;$M$2,tbLancamentoAtrasos[Data],"&lt;="&amp;$N$2)+$K42),0)</f>
        <v/>
      </c>
      <c r="D42" s="11" t="str">
        <f>IFERROR(IF(COUNTIFS(tbLancamentoAntecipada[Funcionário],$A42,tbLancamentoAntecipada[Data],"&gt;="&amp;$M$2,tbLancamentoAntecipada[Data],"&lt;="&amp;$N$2)=0,"",COUNTIFS(tbLancamentoAntecipada[Funcionário],$A42,tbLancamentoAntecipada[Data],"&gt;="&amp;$M$2,tbLancamentoAntecipada[Data],"&lt;="&amp;$N$2)+$K42),0)</f>
        <v/>
      </c>
      <c r="G42" s="11" t="str">
        <f>IFERROR(IF(COUNTIFS(tbLancamentoFaltas[Posto de Serviço],$F42,tbLancamentoFaltas[Data],"&gt;="&amp;$M$2,tbLancamentoFaltas[Data],"&lt;="&amp;$N$2)=0,"",COUNTIFS(tbLancamentoFaltas[Posto de Serviço],$F42,tbLancamentoFaltas[Data],"&gt;="&amp;$M$2,tbLancamentoFaltas[Data],"&lt;="&amp;$N$2)+$K42),0)</f>
        <v/>
      </c>
      <c r="H42" s="11" t="str">
        <f>IFERROR(IF(COUNTIFS(tbLancamentoAtrasos[Posto de Serviço],$F42,tbLancamentoAtrasos[Data],"&gt;="&amp;$M$2,tbLancamentoAtrasos[Data],"&lt;="&amp;$N$2)=0,"",COUNTIFS(tbLancamentoAtrasos[Posto de Serviço],$F42,tbLancamentoAtrasos[Data],"&gt;="&amp;$M$2,tbLancamentoAtrasos[Data],"&lt;="&amp;$N$2)+$K42),0)</f>
        <v/>
      </c>
      <c r="I42" s="11" t="str">
        <f>IFERROR(IF(COUNTIFS(tbLancamentoAntecipada[Posto de Serviço],$F42,tbLancamentoAntecipada[Data],"&gt;="&amp;$M$2,tbLancamentoAntecipada[Data],"&lt;="&amp;$N$2)=0,"",COUNTIFS(tbLancamentoAntecipada[Posto de Serviço],$F42,tbLancamentoAntecipada[Data],"&gt;="&amp;$M$2,tbLancamentoAntecipada[Data],"&lt;="&amp;$N$2)+$K42),0)</f>
        <v/>
      </c>
      <c r="K42" s="5">
        <v>9.9599999999999797E-4</v>
      </c>
    </row>
    <row r="43" spans="2:11" x14ac:dyDescent="0.25">
      <c r="B43" s="11" t="str">
        <f>IFERROR(IF(COUNTIFS(tbLancamentoFaltas[Funcionário],$A43,tbLancamentoFaltas[Data],"&gt;="&amp;$M$2,tbLancamentoFaltas[Data],"&lt;="&amp;$N$2)=0,"",COUNTIFS(tbLancamentoFaltas[Funcionário],$A43,tbLancamentoFaltas[Data],"&gt;="&amp;$M$2,tbLancamentoFaltas[Data],"&lt;="&amp;$N$2)+$K43),0)</f>
        <v/>
      </c>
      <c r="C43" s="11" t="str">
        <f>IFERROR(IF(COUNTIFS(tbLancamentoAtrasos[Funcionário],$A43,tbLancamentoAtrasos[Data],"&gt;="&amp;$M$2,tbLancamentoAtrasos[Data],"&lt;="&amp;$N$2)=0,"",COUNTIFS(tbLancamentoAtrasos[Funcionário],$A43,tbLancamentoAtrasos[Data],"&gt;="&amp;$M$2,tbLancamentoAtrasos[Data],"&lt;="&amp;$N$2)+$K43),0)</f>
        <v/>
      </c>
      <c r="D43" s="11" t="str">
        <f>IFERROR(IF(COUNTIFS(tbLancamentoAntecipada[Funcionário],$A43,tbLancamentoAntecipada[Data],"&gt;="&amp;$M$2,tbLancamentoAntecipada[Data],"&lt;="&amp;$N$2)=0,"",COUNTIFS(tbLancamentoAntecipada[Funcionário],$A43,tbLancamentoAntecipada[Data],"&gt;="&amp;$M$2,tbLancamentoAntecipada[Data],"&lt;="&amp;$N$2)+$K43),0)</f>
        <v/>
      </c>
      <c r="G43" s="11" t="str">
        <f>IFERROR(IF(COUNTIFS(tbLancamentoFaltas[Posto de Serviço],$F43,tbLancamentoFaltas[Data],"&gt;="&amp;$M$2,tbLancamentoFaltas[Data],"&lt;="&amp;$N$2)=0,"",COUNTIFS(tbLancamentoFaltas[Posto de Serviço],$F43,tbLancamentoFaltas[Data],"&gt;="&amp;$M$2,tbLancamentoFaltas[Data],"&lt;="&amp;$N$2)+$K43),0)</f>
        <v/>
      </c>
      <c r="H43" s="11" t="str">
        <f>IFERROR(IF(COUNTIFS(tbLancamentoAtrasos[Posto de Serviço],$F43,tbLancamentoAtrasos[Data],"&gt;="&amp;$M$2,tbLancamentoAtrasos[Data],"&lt;="&amp;$N$2)=0,"",COUNTIFS(tbLancamentoAtrasos[Posto de Serviço],$F43,tbLancamentoAtrasos[Data],"&gt;="&amp;$M$2,tbLancamentoAtrasos[Data],"&lt;="&amp;$N$2)+$K43),0)</f>
        <v/>
      </c>
      <c r="I43" s="11" t="str">
        <f>IFERROR(IF(COUNTIFS(tbLancamentoAntecipada[Posto de Serviço],$F43,tbLancamentoAntecipada[Data],"&gt;="&amp;$M$2,tbLancamentoAntecipada[Data],"&lt;="&amp;$N$2)=0,"",COUNTIFS(tbLancamentoAntecipada[Posto de Serviço],$F43,tbLancamentoAntecipada[Data],"&gt;="&amp;$M$2,tbLancamentoAntecipada[Data],"&lt;="&amp;$N$2)+$K43),0)</f>
        <v/>
      </c>
      <c r="K43" s="5">
        <v>9.9589999999999792E-4</v>
      </c>
    </row>
    <row r="44" spans="2:11" x14ac:dyDescent="0.25">
      <c r="B44" s="11" t="str">
        <f>IFERROR(IF(COUNTIFS(tbLancamentoFaltas[Funcionário],$A44,tbLancamentoFaltas[Data],"&gt;="&amp;$M$2,tbLancamentoFaltas[Data],"&lt;="&amp;$N$2)=0,"",COUNTIFS(tbLancamentoFaltas[Funcionário],$A44,tbLancamentoFaltas[Data],"&gt;="&amp;$M$2,tbLancamentoFaltas[Data],"&lt;="&amp;$N$2)+$K44),0)</f>
        <v/>
      </c>
      <c r="C44" s="11" t="str">
        <f>IFERROR(IF(COUNTIFS(tbLancamentoAtrasos[Funcionário],$A44,tbLancamentoAtrasos[Data],"&gt;="&amp;$M$2,tbLancamentoAtrasos[Data],"&lt;="&amp;$N$2)=0,"",COUNTIFS(tbLancamentoAtrasos[Funcionário],$A44,tbLancamentoAtrasos[Data],"&gt;="&amp;$M$2,tbLancamentoAtrasos[Data],"&lt;="&amp;$N$2)+$K44),0)</f>
        <v/>
      </c>
      <c r="D44" s="11" t="str">
        <f>IFERROR(IF(COUNTIFS(tbLancamentoAntecipada[Funcionário],$A44,tbLancamentoAntecipada[Data],"&gt;="&amp;$M$2,tbLancamentoAntecipada[Data],"&lt;="&amp;$N$2)=0,"",COUNTIFS(tbLancamentoAntecipada[Funcionário],$A44,tbLancamentoAntecipada[Data],"&gt;="&amp;$M$2,tbLancamentoAntecipada[Data],"&lt;="&amp;$N$2)+$K44),0)</f>
        <v/>
      </c>
      <c r="G44" s="11" t="str">
        <f>IFERROR(IF(COUNTIFS(tbLancamentoFaltas[Posto de Serviço],$F44,tbLancamentoFaltas[Data],"&gt;="&amp;$M$2,tbLancamentoFaltas[Data],"&lt;="&amp;$N$2)=0,"",COUNTIFS(tbLancamentoFaltas[Posto de Serviço],$F44,tbLancamentoFaltas[Data],"&gt;="&amp;$M$2,tbLancamentoFaltas[Data],"&lt;="&amp;$N$2)+$K44),0)</f>
        <v/>
      </c>
      <c r="H44" s="11" t="str">
        <f>IFERROR(IF(COUNTIFS(tbLancamentoAtrasos[Posto de Serviço],$F44,tbLancamentoAtrasos[Data],"&gt;="&amp;$M$2,tbLancamentoAtrasos[Data],"&lt;="&amp;$N$2)=0,"",COUNTIFS(tbLancamentoAtrasos[Posto de Serviço],$F44,tbLancamentoAtrasos[Data],"&gt;="&amp;$M$2,tbLancamentoAtrasos[Data],"&lt;="&amp;$N$2)+$K44),0)</f>
        <v/>
      </c>
      <c r="I44" s="11" t="str">
        <f>IFERROR(IF(COUNTIFS(tbLancamentoAntecipada[Posto de Serviço],$F44,tbLancamentoAntecipada[Data],"&gt;="&amp;$M$2,tbLancamentoAntecipada[Data],"&lt;="&amp;$N$2)=0,"",COUNTIFS(tbLancamentoAntecipada[Posto de Serviço],$F44,tbLancamentoAntecipada[Data],"&gt;="&amp;$M$2,tbLancamentoAntecipada[Data],"&lt;="&amp;$N$2)+$K44),0)</f>
        <v/>
      </c>
      <c r="K44" s="5">
        <v>9.9579999999999808E-4</v>
      </c>
    </row>
    <row r="45" spans="2:11" x14ac:dyDescent="0.25">
      <c r="B45" s="11" t="str">
        <f>IFERROR(IF(COUNTIFS(tbLancamentoFaltas[Funcionário],$A45,tbLancamentoFaltas[Data],"&gt;="&amp;$M$2,tbLancamentoFaltas[Data],"&lt;="&amp;$N$2)=0,"",COUNTIFS(tbLancamentoFaltas[Funcionário],$A45,tbLancamentoFaltas[Data],"&gt;="&amp;$M$2,tbLancamentoFaltas[Data],"&lt;="&amp;$N$2)+$K45),0)</f>
        <v/>
      </c>
      <c r="C45" s="11" t="str">
        <f>IFERROR(IF(COUNTIFS(tbLancamentoAtrasos[Funcionário],$A45,tbLancamentoAtrasos[Data],"&gt;="&amp;$M$2,tbLancamentoAtrasos[Data],"&lt;="&amp;$N$2)=0,"",COUNTIFS(tbLancamentoAtrasos[Funcionário],$A45,tbLancamentoAtrasos[Data],"&gt;="&amp;$M$2,tbLancamentoAtrasos[Data],"&lt;="&amp;$N$2)+$K45),0)</f>
        <v/>
      </c>
      <c r="D45" s="11" t="str">
        <f>IFERROR(IF(COUNTIFS(tbLancamentoAntecipada[Funcionário],$A45,tbLancamentoAntecipada[Data],"&gt;="&amp;$M$2,tbLancamentoAntecipada[Data],"&lt;="&amp;$N$2)=0,"",COUNTIFS(tbLancamentoAntecipada[Funcionário],$A45,tbLancamentoAntecipada[Data],"&gt;="&amp;$M$2,tbLancamentoAntecipada[Data],"&lt;="&amp;$N$2)+$K45),0)</f>
        <v/>
      </c>
      <c r="G45" s="11" t="str">
        <f>IFERROR(IF(COUNTIFS(tbLancamentoFaltas[Posto de Serviço],$F45,tbLancamentoFaltas[Data],"&gt;="&amp;$M$2,tbLancamentoFaltas[Data],"&lt;="&amp;$N$2)=0,"",COUNTIFS(tbLancamentoFaltas[Posto de Serviço],$F45,tbLancamentoFaltas[Data],"&gt;="&amp;$M$2,tbLancamentoFaltas[Data],"&lt;="&amp;$N$2)+$K45),0)</f>
        <v/>
      </c>
      <c r="H45" s="11" t="str">
        <f>IFERROR(IF(COUNTIFS(tbLancamentoAtrasos[Posto de Serviço],$F45,tbLancamentoAtrasos[Data],"&gt;="&amp;$M$2,tbLancamentoAtrasos[Data],"&lt;="&amp;$N$2)=0,"",COUNTIFS(tbLancamentoAtrasos[Posto de Serviço],$F45,tbLancamentoAtrasos[Data],"&gt;="&amp;$M$2,tbLancamentoAtrasos[Data],"&lt;="&amp;$N$2)+$K45),0)</f>
        <v/>
      </c>
      <c r="I45" s="11" t="str">
        <f>IFERROR(IF(COUNTIFS(tbLancamentoAntecipada[Posto de Serviço],$F45,tbLancamentoAntecipada[Data],"&gt;="&amp;$M$2,tbLancamentoAntecipada[Data],"&lt;="&amp;$N$2)=0,"",COUNTIFS(tbLancamentoAntecipada[Posto de Serviço],$F45,tbLancamentoAntecipada[Data],"&gt;="&amp;$M$2,tbLancamentoAntecipada[Data],"&lt;="&amp;$N$2)+$K45),0)</f>
        <v/>
      </c>
      <c r="K45" s="5">
        <v>9.9569999999999802E-4</v>
      </c>
    </row>
    <row r="46" spans="2:11" x14ac:dyDescent="0.25">
      <c r="B46" s="11" t="str">
        <f>IFERROR(IF(COUNTIFS(tbLancamentoFaltas[Funcionário],$A46,tbLancamentoFaltas[Data],"&gt;="&amp;$M$2,tbLancamentoFaltas[Data],"&lt;="&amp;$N$2)=0,"",COUNTIFS(tbLancamentoFaltas[Funcionário],$A46,tbLancamentoFaltas[Data],"&gt;="&amp;$M$2,tbLancamentoFaltas[Data],"&lt;="&amp;$N$2)+$K46),0)</f>
        <v/>
      </c>
      <c r="C46" s="11" t="str">
        <f>IFERROR(IF(COUNTIFS(tbLancamentoAtrasos[Funcionário],$A46,tbLancamentoAtrasos[Data],"&gt;="&amp;$M$2,tbLancamentoAtrasos[Data],"&lt;="&amp;$N$2)=0,"",COUNTIFS(tbLancamentoAtrasos[Funcionário],$A46,tbLancamentoAtrasos[Data],"&gt;="&amp;$M$2,tbLancamentoAtrasos[Data],"&lt;="&amp;$N$2)+$K46),0)</f>
        <v/>
      </c>
      <c r="D46" s="11" t="str">
        <f>IFERROR(IF(COUNTIFS(tbLancamentoAntecipada[Funcionário],$A46,tbLancamentoAntecipada[Data],"&gt;="&amp;$M$2,tbLancamentoAntecipada[Data],"&lt;="&amp;$N$2)=0,"",COUNTIFS(tbLancamentoAntecipada[Funcionário],$A46,tbLancamentoAntecipada[Data],"&gt;="&amp;$M$2,tbLancamentoAntecipada[Data],"&lt;="&amp;$N$2)+$K46),0)</f>
        <v/>
      </c>
      <c r="G46" s="11" t="str">
        <f>IFERROR(IF(COUNTIFS(tbLancamentoFaltas[Posto de Serviço],$F46,tbLancamentoFaltas[Data],"&gt;="&amp;$M$2,tbLancamentoFaltas[Data],"&lt;="&amp;$N$2)=0,"",COUNTIFS(tbLancamentoFaltas[Posto de Serviço],$F46,tbLancamentoFaltas[Data],"&gt;="&amp;$M$2,tbLancamentoFaltas[Data],"&lt;="&amp;$N$2)+$K46),0)</f>
        <v/>
      </c>
      <c r="H46" s="11" t="str">
        <f>IFERROR(IF(COUNTIFS(tbLancamentoAtrasos[Posto de Serviço],$F46,tbLancamentoAtrasos[Data],"&gt;="&amp;$M$2,tbLancamentoAtrasos[Data],"&lt;="&amp;$N$2)=0,"",COUNTIFS(tbLancamentoAtrasos[Posto de Serviço],$F46,tbLancamentoAtrasos[Data],"&gt;="&amp;$M$2,tbLancamentoAtrasos[Data],"&lt;="&amp;$N$2)+$K46),0)</f>
        <v/>
      </c>
      <c r="I46" s="11" t="str">
        <f>IFERROR(IF(COUNTIFS(tbLancamentoAntecipada[Posto de Serviço],$F46,tbLancamentoAntecipada[Data],"&gt;="&amp;$M$2,tbLancamentoAntecipada[Data],"&lt;="&amp;$N$2)=0,"",COUNTIFS(tbLancamentoAntecipada[Posto de Serviço],$F46,tbLancamentoAntecipada[Data],"&gt;="&amp;$M$2,tbLancamentoAntecipada[Data],"&lt;="&amp;$N$2)+$K46),0)</f>
        <v/>
      </c>
      <c r="K46" s="5">
        <v>9.9559999999999796E-4</v>
      </c>
    </row>
    <row r="47" spans="2:11" x14ac:dyDescent="0.25">
      <c r="B47" s="11" t="str">
        <f>IFERROR(IF(COUNTIFS(tbLancamentoFaltas[Funcionário],$A47,tbLancamentoFaltas[Data],"&gt;="&amp;$M$2,tbLancamentoFaltas[Data],"&lt;="&amp;$N$2)=0,"",COUNTIFS(tbLancamentoFaltas[Funcionário],$A47,tbLancamentoFaltas[Data],"&gt;="&amp;$M$2,tbLancamentoFaltas[Data],"&lt;="&amp;$N$2)+$K47),0)</f>
        <v/>
      </c>
      <c r="C47" s="11" t="str">
        <f>IFERROR(IF(COUNTIFS(tbLancamentoAtrasos[Funcionário],$A47,tbLancamentoAtrasos[Data],"&gt;="&amp;$M$2,tbLancamentoAtrasos[Data],"&lt;="&amp;$N$2)=0,"",COUNTIFS(tbLancamentoAtrasos[Funcionário],$A47,tbLancamentoAtrasos[Data],"&gt;="&amp;$M$2,tbLancamentoAtrasos[Data],"&lt;="&amp;$N$2)+$K47),0)</f>
        <v/>
      </c>
      <c r="D47" s="11" t="str">
        <f>IFERROR(IF(COUNTIFS(tbLancamentoAntecipada[Funcionário],$A47,tbLancamentoAntecipada[Data],"&gt;="&amp;$M$2,tbLancamentoAntecipada[Data],"&lt;="&amp;$N$2)=0,"",COUNTIFS(tbLancamentoAntecipada[Funcionário],$A47,tbLancamentoAntecipada[Data],"&gt;="&amp;$M$2,tbLancamentoAntecipada[Data],"&lt;="&amp;$N$2)+$K47),0)</f>
        <v/>
      </c>
      <c r="G47" s="11" t="str">
        <f>IFERROR(IF(COUNTIFS(tbLancamentoFaltas[Posto de Serviço],$F47,tbLancamentoFaltas[Data],"&gt;="&amp;$M$2,tbLancamentoFaltas[Data],"&lt;="&amp;$N$2)=0,"",COUNTIFS(tbLancamentoFaltas[Posto de Serviço],$F47,tbLancamentoFaltas[Data],"&gt;="&amp;$M$2,tbLancamentoFaltas[Data],"&lt;="&amp;$N$2)+$K47),0)</f>
        <v/>
      </c>
      <c r="H47" s="11" t="str">
        <f>IFERROR(IF(COUNTIFS(tbLancamentoAtrasos[Posto de Serviço],$F47,tbLancamentoAtrasos[Data],"&gt;="&amp;$M$2,tbLancamentoAtrasos[Data],"&lt;="&amp;$N$2)=0,"",COUNTIFS(tbLancamentoAtrasos[Posto de Serviço],$F47,tbLancamentoAtrasos[Data],"&gt;="&amp;$M$2,tbLancamentoAtrasos[Data],"&lt;="&amp;$N$2)+$K47),0)</f>
        <v/>
      </c>
      <c r="I47" s="11" t="str">
        <f>IFERROR(IF(COUNTIFS(tbLancamentoAntecipada[Posto de Serviço],$F47,tbLancamentoAntecipada[Data],"&gt;="&amp;$M$2,tbLancamentoAntecipada[Data],"&lt;="&amp;$N$2)=0,"",COUNTIFS(tbLancamentoAntecipada[Posto de Serviço],$F47,tbLancamentoAntecipada[Data],"&gt;="&amp;$M$2,tbLancamentoAntecipada[Data],"&lt;="&amp;$N$2)+$K47),0)</f>
        <v/>
      </c>
      <c r="K47" s="5">
        <v>9.9549999999999704E-4</v>
      </c>
    </row>
    <row r="48" spans="2:11" x14ac:dyDescent="0.25">
      <c r="B48" s="11" t="str">
        <f>IFERROR(IF(COUNTIFS(tbLancamentoFaltas[Funcionário],$A48,tbLancamentoFaltas[Data],"&gt;="&amp;$M$2,tbLancamentoFaltas[Data],"&lt;="&amp;$N$2)=0,"",COUNTIFS(tbLancamentoFaltas[Funcionário],$A48,tbLancamentoFaltas[Data],"&gt;="&amp;$M$2,tbLancamentoFaltas[Data],"&lt;="&amp;$N$2)+$K48),0)</f>
        <v/>
      </c>
      <c r="C48" s="11" t="str">
        <f>IFERROR(IF(COUNTIFS(tbLancamentoAtrasos[Funcionário],$A48,tbLancamentoAtrasos[Data],"&gt;="&amp;$M$2,tbLancamentoAtrasos[Data],"&lt;="&amp;$N$2)=0,"",COUNTIFS(tbLancamentoAtrasos[Funcionário],$A48,tbLancamentoAtrasos[Data],"&gt;="&amp;$M$2,tbLancamentoAtrasos[Data],"&lt;="&amp;$N$2)+$K48),0)</f>
        <v/>
      </c>
      <c r="D48" s="11" t="str">
        <f>IFERROR(IF(COUNTIFS(tbLancamentoAntecipada[Funcionário],$A48,tbLancamentoAntecipada[Data],"&gt;="&amp;$M$2,tbLancamentoAntecipada[Data],"&lt;="&amp;$N$2)=0,"",COUNTIFS(tbLancamentoAntecipada[Funcionário],$A48,tbLancamentoAntecipada[Data],"&gt;="&amp;$M$2,tbLancamentoAntecipada[Data],"&lt;="&amp;$N$2)+$K48),0)</f>
        <v/>
      </c>
      <c r="G48" s="11" t="str">
        <f>IFERROR(IF(COUNTIFS(tbLancamentoFaltas[Posto de Serviço],$F48,tbLancamentoFaltas[Data],"&gt;="&amp;$M$2,tbLancamentoFaltas[Data],"&lt;="&amp;$N$2)=0,"",COUNTIFS(tbLancamentoFaltas[Posto de Serviço],$F48,tbLancamentoFaltas[Data],"&gt;="&amp;$M$2,tbLancamentoFaltas[Data],"&lt;="&amp;$N$2)+$K48),0)</f>
        <v/>
      </c>
      <c r="H48" s="11" t="str">
        <f>IFERROR(IF(COUNTIFS(tbLancamentoAtrasos[Posto de Serviço],$F48,tbLancamentoAtrasos[Data],"&gt;="&amp;$M$2,tbLancamentoAtrasos[Data],"&lt;="&amp;$N$2)=0,"",COUNTIFS(tbLancamentoAtrasos[Posto de Serviço],$F48,tbLancamentoAtrasos[Data],"&gt;="&amp;$M$2,tbLancamentoAtrasos[Data],"&lt;="&amp;$N$2)+$K48),0)</f>
        <v/>
      </c>
      <c r="I48" s="11" t="str">
        <f>IFERROR(IF(COUNTIFS(tbLancamentoAntecipada[Posto de Serviço],$F48,tbLancamentoAntecipada[Data],"&gt;="&amp;$M$2,tbLancamentoAntecipada[Data],"&lt;="&amp;$N$2)=0,"",COUNTIFS(tbLancamentoAntecipada[Posto de Serviço],$F48,tbLancamentoAntecipada[Data],"&gt;="&amp;$M$2,tbLancamentoAntecipada[Data],"&lt;="&amp;$N$2)+$K48),0)</f>
        <v/>
      </c>
      <c r="K48" s="5">
        <v>9.9539999999999698E-4</v>
      </c>
    </row>
    <row r="49" spans="2:11" x14ac:dyDescent="0.25">
      <c r="B49" s="11" t="str">
        <f>IFERROR(IF(COUNTIFS(tbLancamentoFaltas[Funcionário],$A49,tbLancamentoFaltas[Data],"&gt;="&amp;$M$2,tbLancamentoFaltas[Data],"&lt;="&amp;$N$2)=0,"",COUNTIFS(tbLancamentoFaltas[Funcionário],$A49,tbLancamentoFaltas[Data],"&gt;="&amp;$M$2,tbLancamentoFaltas[Data],"&lt;="&amp;$N$2)+$K49),0)</f>
        <v/>
      </c>
      <c r="C49" s="11" t="str">
        <f>IFERROR(IF(COUNTIFS(tbLancamentoAtrasos[Funcionário],$A49,tbLancamentoAtrasos[Data],"&gt;="&amp;$M$2,tbLancamentoAtrasos[Data],"&lt;="&amp;$N$2)=0,"",COUNTIFS(tbLancamentoAtrasos[Funcionário],$A49,tbLancamentoAtrasos[Data],"&gt;="&amp;$M$2,tbLancamentoAtrasos[Data],"&lt;="&amp;$N$2)+$K49),0)</f>
        <v/>
      </c>
      <c r="D49" s="11" t="str">
        <f>IFERROR(IF(COUNTIFS(tbLancamentoAntecipada[Funcionário],$A49,tbLancamentoAntecipada[Data],"&gt;="&amp;$M$2,tbLancamentoAntecipada[Data],"&lt;="&amp;$N$2)=0,"",COUNTIFS(tbLancamentoAntecipada[Funcionário],$A49,tbLancamentoAntecipada[Data],"&gt;="&amp;$M$2,tbLancamentoAntecipada[Data],"&lt;="&amp;$N$2)+$K49),0)</f>
        <v/>
      </c>
      <c r="G49" s="11" t="str">
        <f>IFERROR(IF(COUNTIFS(tbLancamentoFaltas[Posto de Serviço],$F49,tbLancamentoFaltas[Data],"&gt;="&amp;$M$2,tbLancamentoFaltas[Data],"&lt;="&amp;$N$2)=0,"",COUNTIFS(tbLancamentoFaltas[Posto de Serviço],$F49,tbLancamentoFaltas[Data],"&gt;="&amp;$M$2,tbLancamentoFaltas[Data],"&lt;="&amp;$N$2)+$K49),0)</f>
        <v/>
      </c>
      <c r="H49" s="11" t="str">
        <f>IFERROR(IF(COUNTIFS(tbLancamentoAtrasos[Posto de Serviço],$F49,tbLancamentoAtrasos[Data],"&gt;="&amp;$M$2,tbLancamentoAtrasos[Data],"&lt;="&amp;$N$2)=0,"",COUNTIFS(tbLancamentoAtrasos[Posto de Serviço],$F49,tbLancamentoAtrasos[Data],"&gt;="&amp;$M$2,tbLancamentoAtrasos[Data],"&lt;="&amp;$N$2)+$K49),0)</f>
        <v/>
      </c>
      <c r="I49" s="11" t="str">
        <f>IFERROR(IF(COUNTIFS(tbLancamentoAntecipada[Posto de Serviço],$F49,tbLancamentoAntecipada[Data],"&gt;="&amp;$M$2,tbLancamentoAntecipada[Data],"&lt;="&amp;$N$2)=0,"",COUNTIFS(tbLancamentoAntecipada[Posto de Serviço],$F49,tbLancamentoAntecipada[Data],"&gt;="&amp;$M$2,tbLancamentoAntecipada[Data],"&lt;="&amp;$N$2)+$K49),0)</f>
        <v/>
      </c>
      <c r="K49" s="5">
        <v>9.9529999999999693E-4</v>
      </c>
    </row>
    <row r="50" spans="2:11" x14ac:dyDescent="0.25">
      <c r="B50" s="11" t="str">
        <f>IFERROR(IF(COUNTIFS(tbLancamentoFaltas[Funcionário],$A50,tbLancamentoFaltas[Data],"&gt;="&amp;$M$2,tbLancamentoFaltas[Data],"&lt;="&amp;$N$2)=0,"",COUNTIFS(tbLancamentoFaltas[Funcionário],$A50,tbLancamentoFaltas[Data],"&gt;="&amp;$M$2,tbLancamentoFaltas[Data],"&lt;="&amp;$N$2)+$K50),0)</f>
        <v/>
      </c>
      <c r="C50" s="11" t="str">
        <f>IFERROR(IF(COUNTIFS(tbLancamentoAtrasos[Funcionário],$A50,tbLancamentoAtrasos[Data],"&gt;="&amp;$M$2,tbLancamentoAtrasos[Data],"&lt;="&amp;$N$2)=0,"",COUNTIFS(tbLancamentoAtrasos[Funcionário],$A50,tbLancamentoAtrasos[Data],"&gt;="&amp;$M$2,tbLancamentoAtrasos[Data],"&lt;="&amp;$N$2)+$K50),0)</f>
        <v/>
      </c>
      <c r="D50" s="11" t="str">
        <f>IFERROR(IF(COUNTIFS(tbLancamentoAntecipada[Funcionário],$A50,tbLancamentoAntecipada[Data],"&gt;="&amp;$M$2,tbLancamentoAntecipada[Data],"&lt;="&amp;$N$2)=0,"",COUNTIFS(tbLancamentoAntecipada[Funcionário],$A50,tbLancamentoAntecipada[Data],"&gt;="&amp;$M$2,tbLancamentoAntecipada[Data],"&lt;="&amp;$N$2)+$K50),0)</f>
        <v/>
      </c>
      <c r="G50" s="11" t="str">
        <f>IFERROR(IF(COUNTIFS(tbLancamentoFaltas[Posto de Serviço],$F50,tbLancamentoFaltas[Data],"&gt;="&amp;$M$2,tbLancamentoFaltas[Data],"&lt;="&amp;$N$2)=0,"",COUNTIFS(tbLancamentoFaltas[Posto de Serviço],$F50,tbLancamentoFaltas[Data],"&gt;="&amp;$M$2,tbLancamentoFaltas[Data],"&lt;="&amp;$N$2)+$K50),0)</f>
        <v/>
      </c>
      <c r="H50" s="11" t="str">
        <f>IFERROR(IF(COUNTIFS(tbLancamentoAtrasos[Posto de Serviço],$F50,tbLancamentoAtrasos[Data],"&gt;="&amp;$M$2,tbLancamentoAtrasos[Data],"&lt;="&amp;$N$2)=0,"",COUNTIFS(tbLancamentoAtrasos[Posto de Serviço],$F50,tbLancamentoAtrasos[Data],"&gt;="&amp;$M$2,tbLancamentoAtrasos[Data],"&lt;="&amp;$N$2)+$K50),0)</f>
        <v/>
      </c>
      <c r="I50" s="11" t="str">
        <f>IFERROR(IF(COUNTIFS(tbLancamentoAntecipada[Posto de Serviço],$F50,tbLancamentoAntecipada[Data],"&gt;="&amp;$M$2,tbLancamentoAntecipada[Data],"&lt;="&amp;$N$2)=0,"",COUNTIFS(tbLancamentoAntecipada[Posto de Serviço],$F50,tbLancamentoAntecipada[Data],"&gt;="&amp;$M$2,tbLancamentoAntecipada[Data],"&lt;="&amp;$N$2)+$K50),0)</f>
        <v/>
      </c>
      <c r="K50" s="5">
        <v>9.9519999999999709E-4</v>
      </c>
    </row>
    <row r="51" spans="2:11" x14ac:dyDescent="0.25">
      <c r="B51" s="11" t="str">
        <f>IFERROR(IF(COUNTIFS(tbLancamentoFaltas[Funcionário],$A51,tbLancamentoFaltas[Data],"&gt;="&amp;$M$2,tbLancamentoFaltas[Data],"&lt;="&amp;$N$2)=0,"",COUNTIFS(tbLancamentoFaltas[Funcionário],$A51,tbLancamentoFaltas[Data],"&gt;="&amp;$M$2,tbLancamentoFaltas[Data],"&lt;="&amp;$N$2)+$K51),0)</f>
        <v/>
      </c>
      <c r="C51" s="11" t="str">
        <f>IFERROR(IF(COUNTIFS(tbLancamentoAtrasos[Funcionário],$A51,tbLancamentoAtrasos[Data],"&gt;="&amp;$M$2,tbLancamentoAtrasos[Data],"&lt;="&amp;$N$2)=0,"",COUNTIFS(tbLancamentoAtrasos[Funcionário],$A51,tbLancamentoAtrasos[Data],"&gt;="&amp;$M$2,tbLancamentoAtrasos[Data],"&lt;="&amp;$N$2)+$K51),0)</f>
        <v/>
      </c>
      <c r="D51" s="11" t="str">
        <f>IFERROR(IF(COUNTIFS(tbLancamentoAntecipada[Funcionário],$A51,tbLancamentoAntecipada[Data],"&gt;="&amp;$M$2,tbLancamentoAntecipada[Data],"&lt;="&amp;$N$2)=0,"",COUNTIFS(tbLancamentoAntecipada[Funcionário],$A51,tbLancamentoAntecipada[Data],"&gt;="&amp;$M$2,tbLancamentoAntecipada[Data],"&lt;="&amp;$N$2)+$K51),0)</f>
        <v/>
      </c>
      <c r="G51" s="11" t="str">
        <f>IFERROR(IF(COUNTIFS(tbLancamentoFaltas[Posto de Serviço],$F51,tbLancamentoFaltas[Data],"&gt;="&amp;$M$2,tbLancamentoFaltas[Data],"&lt;="&amp;$N$2)=0,"",COUNTIFS(tbLancamentoFaltas[Posto de Serviço],$F51,tbLancamentoFaltas[Data],"&gt;="&amp;$M$2,tbLancamentoFaltas[Data],"&lt;="&amp;$N$2)+$K51),0)</f>
        <v/>
      </c>
      <c r="H51" s="11" t="str">
        <f>IFERROR(IF(COUNTIFS(tbLancamentoAtrasos[Posto de Serviço],$F51,tbLancamentoAtrasos[Data],"&gt;="&amp;$M$2,tbLancamentoAtrasos[Data],"&lt;="&amp;$N$2)=0,"",COUNTIFS(tbLancamentoAtrasos[Posto de Serviço],$F51,tbLancamentoAtrasos[Data],"&gt;="&amp;$M$2,tbLancamentoAtrasos[Data],"&lt;="&amp;$N$2)+$K51),0)</f>
        <v/>
      </c>
      <c r="I51" s="11" t="str">
        <f>IFERROR(IF(COUNTIFS(tbLancamentoAntecipada[Posto de Serviço],$F51,tbLancamentoAntecipada[Data],"&gt;="&amp;$M$2,tbLancamentoAntecipada[Data],"&lt;="&amp;$N$2)=0,"",COUNTIFS(tbLancamentoAntecipada[Posto de Serviço],$F51,tbLancamentoAntecipada[Data],"&gt;="&amp;$M$2,tbLancamentoAntecipada[Data],"&lt;="&amp;$N$2)+$K51),0)</f>
        <v/>
      </c>
      <c r="K51" s="5">
        <v>9.9509999999999703E-4</v>
      </c>
    </row>
    <row r="52" spans="2:11" x14ac:dyDescent="0.25">
      <c r="B52" s="11" t="str">
        <f>IFERROR(IF(COUNTIFS(tbLancamentoFaltas[Funcionário],$A52,tbLancamentoFaltas[Data],"&gt;="&amp;$M$2,tbLancamentoFaltas[Data],"&lt;="&amp;$N$2)=0,"",COUNTIFS(tbLancamentoFaltas[Funcionário],$A52,tbLancamentoFaltas[Data],"&gt;="&amp;$M$2,tbLancamentoFaltas[Data],"&lt;="&amp;$N$2)+$K52),0)</f>
        <v/>
      </c>
      <c r="C52" s="11" t="str">
        <f>IFERROR(IF(COUNTIFS(tbLancamentoAtrasos[Funcionário],$A52,tbLancamentoAtrasos[Data],"&gt;="&amp;$M$2,tbLancamentoAtrasos[Data],"&lt;="&amp;$N$2)=0,"",COUNTIFS(tbLancamentoAtrasos[Funcionário],$A52,tbLancamentoAtrasos[Data],"&gt;="&amp;$M$2,tbLancamentoAtrasos[Data],"&lt;="&amp;$N$2)+$K52),0)</f>
        <v/>
      </c>
      <c r="D52" s="11" t="str">
        <f>IFERROR(IF(COUNTIFS(tbLancamentoAntecipada[Funcionário],$A52,tbLancamentoAntecipada[Data],"&gt;="&amp;$M$2,tbLancamentoAntecipada[Data],"&lt;="&amp;$N$2)=0,"",COUNTIFS(tbLancamentoAntecipada[Funcionário],$A52,tbLancamentoAntecipada[Data],"&gt;="&amp;$M$2,tbLancamentoAntecipada[Data],"&lt;="&amp;$N$2)+$K52),0)</f>
        <v/>
      </c>
      <c r="G52" s="11" t="str">
        <f>IFERROR(IF(COUNTIFS(tbLancamentoFaltas[Posto de Serviço],$F52,tbLancamentoFaltas[Data],"&gt;="&amp;$M$2,tbLancamentoFaltas[Data],"&lt;="&amp;$N$2)=0,"",COUNTIFS(tbLancamentoFaltas[Posto de Serviço],$F52,tbLancamentoFaltas[Data],"&gt;="&amp;$M$2,tbLancamentoFaltas[Data],"&lt;="&amp;$N$2)+$K52),0)</f>
        <v/>
      </c>
      <c r="H52" s="11" t="str">
        <f>IFERROR(IF(COUNTIFS(tbLancamentoAtrasos[Posto de Serviço],$F52,tbLancamentoAtrasos[Data],"&gt;="&amp;$M$2,tbLancamentoAtrasos[Data],"&lt;="&amp;$N$2)=0,"",COUNTIFS(tbLancamentoAtrasos[Posto de Serviço],$F52,tbLancamentoAtrasos[Data],"&gt;="&amp;$M$2,tbLancamentoAtrasos[Data],"&lt;="&amp;$N$2)+$K52),0)</f>
        <v/>
      </c>
      <c r="I52" s="11" t="str">
        <f>IFERROR(IF(COUNTIFS(tbLancamentoAntecipada[Posto de Serviço],$F52,tbLancamentoAntecipada[Data],"&gt;="&amp;$M$2,tbLancamentoAntecipada[Data],"&lt;="&amp;$N$2)=0,"",COUNTIFS(tbLancamentoAntecipada[Posto de Serviço],$F52,tbLancamentoAntecipada[Data],"&gt;="&amp;$M$2,tbLancamentoAntecipada[Data],"&lt;="&amp;$N$2)+$K52),0)</f>
        <v/>
      </c>
      <c r="K52" s="5">
        <v>9.9499999999999697E-4</v>
      </c>
    </row>
    <row r="53" spans="2:11" x14ac:dyDescent="0.25">
      <c r="B53" s="11" t="str">
        <f>IFERROR(IF(COUNTIFS(tbLancamentoFaltas[Funcionário],$A53,tbLancamentoFaltas[Data],"&gt;="&amp;$M$2,tbLancamentoFaltas[Data],"&lt;="&amp;$N$2)=0,"",COUNTIFS(tbLancamentoFaltas[Funcionário],$A53,tbLancamentoFaltas[Data],"&gt;="&amp;$M$2,tbLancamentoFaltas[Data],"&lt;="&amp;$N$2)+$K53),0)</f>
        <v/>
      </c>
      <c r="C53" s="11" t="str">
        <f>IFERROR(IF(COUNTIFS(tbLancamentoAtrasos[Funcionário],$A53,tbLancamentoAtrasos[Data],"&gt;="&amp;$M$2,tbLancamentoAtrasos[Data],"&lt;="&amp;$N$2)=0,"",COUNTIFS(tbLancamentoAtrasos[Funcionário],$A53,tbLancamentoAtrasos[Data],"&gt;="&amp;$M$2,tbLancamentoAtrasos[Data],"&lt;="&amp;$N$2)+$K53),0)</f>
        <v/>
      </c>
      <c r="D53" s="11" t="str">
        <f>IFERROR(IF(COUNTIFS(tbLancamentoAntecipada[Funcionário],$A53,tbLancamentoAntecipada[Data],"&gt;="&amp;$M$2,tbLancamentoAntecipada[Data],"&lt;="&amp;$N$2)=0,"",COUNTIFS(tbLancamentoAntecipada[Funcionário],$A53,tbLancamentoAntecipada[Data],"&gt;="&amp;$M$2,tbLancamentoAntecipada[Data],"&lt;="&amp;$N$2)+$K53),0)</f>
        <v/>
      </c>
      <c r="G53" s="11" t="str">
        <f>IFERROR(IF(COUNTIFS(tbLancamentoFaltas[Posto de Serviço],$F53,tbLancamentoFaltas[Data],"&gt;="&amp;$M$2,tbLancamentoFaltas[Data],"&lt;="&amp;$N$2)=0,"",COUNTIFS(tbLancamentoFaltas[Posto de Serviço],$F53,tbLancamentoFaltas[Data],"&gt;="&amp;$M$2,tbLancamentoFaltas[Data],"&lt;="&amp;$N$2)+$K53),0)</f>
        <v/>
      </c>
      <c r="H53" s="11" t="str">
        <f>IFERROR(IF(COUNTIFS(tbLancamentoAtrasos[Posto de Serviço],$F53,tbLancamentoAtrasos[Data],"&gt;="&amp;$M$2,tbLancamentoAtrasos[Data],"&lt;="&amp;$N$2)=0,"",COUNTIFS(tbLancamentoAtrasos[Posto de Serviço],$F53,tbLancamentoAtrasos[Data],"&gt;="&amp;$M$2,tbLancamentoAtrasos[Data],"&lt;="&amp;$N$2)+$K53),0)</f>
        <v/>
      </c>
      <c r="I53" s="11" t="str">
        <f>IFERROR(IF(COUNTIFS(tbLancamentoAntecipada[Posto de Serviço],$F53,tbLancamentoAntecipada[Data],"&gt;="&amp;$M$2,tbLancamentoAntecipada[Data],"&lt;="&amp;$N$2)=0,"",COUNTIFS(tbLancamentoAntecipada[Posto de Serviço],$F53,tbLancamentoAntecipada[Data],"&gt;="&amp;$M$2,tbLancamentoAntecipada[Data],"&lt;="&amp;$N$2)+$K53),0)</f>
        <v/>
      </c>
      <c r="K53" s="5">
        <v>9.9489999999999692E-4</v>
      </c>
    </row>
    <row r="54" spans="2:11" x14ac:dyDescent="0.25">
      <c r="B54" s="11" t="str">
        <f>IFERROR(IF(COUNTIFS(tbLancamentoFaltas[Funcionário],$A54,tbLancamentoFaltas[Data],"&gt;="&amp;$M$2,tbLancamentoFaltas[Data],"&lt;="&amp;$N$2)=0,"",COUNTIFS(tbLancamentoFaltas[Funcionário],$A54,tbLancamentoFaltas[Data],"&gt;="&amp;$M$2,tbLancamentoFaltas[Data],"&lt;="&amp;$N$2)+$K54),0)</f>
        <v/>
      </c>
      <c r="C54" s="11" t="str">
        <f>IFERROR(IF(COUNTIFS(tbLancamentoAtrasos[Funcionário],$A54,tbLancamentoAtrasos[Data],"&gt;="&amp;$M$2,tbLancamentoAtrasos[Data],"&lt;="&amp;$N$2)=0,"",COUNTIFS(tbLancamentoAtrasos[Funcionário],$A54,tbLancamentoAtrasos[Data],"&gt;="&amp;$M$2,tbLancamentoAtrasos[Data],"&lt;="&amp;$N$2)+$K54),0)</f>
        <v/>
      </c>
      <c r="D54" s="11" t="str">
        <f>IFERROR(IF(COUNTIFS(tbLancamentoAntecipada[Funcionário],$A54,tbLancamentoAntecipada[Data],"&gt;="&amp;$M$2,tbLancamentoAntecipada[Data],"&lt;="&amp;$N$2)=0,"",COUNTIFS(tbLancamentoAntecipada[Funcionário],$A54,tbLancamentoAntecipada[Data],"&gt;="&amp;$M$2,tbLancamentoAntecipada[Data],"&lt;="&amp;$N$2)+$K54),0)</f>
        <v/>
      </c>
      <c r="G54" s="11" t="str">
        <f>IFERROR(IF(COUNTIFS(tbLancamentoFaltas[Posto de Serviço],$F54,tbLancamentoFaltas[Data],"&gt;="&amp;$M$2,tbLancamentoFaltas[Data],"&lt;="&amp;$N$2)=0,"",COUNTIFS(tbLancamentoFaltas[Posto de Serviço],$F54,tbLancamentoFaltas[Data],"&gt;="&amp;$M$2,tbLancamentoFaltas[Data],"&lt;="&amp;$N$2)+$K54),0)</f>
        <v/>
      </c>
      <c r="H54" s="11" t="str">
        <f>IFERROR(IF(COUNTIFS(tbLancamentoAtrasos[Posto de Serviço],$F54,tbLancamentoAtrasos[Data],"&gt;="&amp;$M$2,tbLancamentoAtrasos[Data],"&lt;="&amp;$N$2)=0,"",COUNTIFS(tbLancamentoAtrasos[Posto de Serviço],$F54,tbLancamentoAtrasos[Data],"&gt;="&amp;$M$2,tbLancamentoAtrasos[Data],"&lt;="&amp;$N$2)+$K54),0)</f>
        <v/>
      </c>
      <c r="I54" s="11" t="str">
        <f>IFERROR(IF(COUNTIFS(tbLancamentoAntecipada[Posto de Serviço],$F54,tbLancamentoAntecipada[Data],"&gt;="&amp;$M$2,tbLancamentoAntecipada[Data],"&lt;="&amp;$N$2)=0,"",COUNTIFS(tbLancamentoAntecipada[Posto de Serviço],$F54,tbLancamentoAntecipada[Data],"&gt;="&amp;$M$2,tbLancamentoAntecipada[Data],"&lt;="&amp;$N$2)+$K54),0)</f>
        <v/>
      </c>
      <c r="K54" s="5">
        <v>9.9479999999999708E-4</v>
      </c>
    </row>
    <row r="55" spans="2:11" x14ac:dyDescent="0.25">
      <c r="B55" s="11" t="str">
        <f>IFERROR(IF(COUNTIFS(tbLancamentoFaltas[Funcionário],$A55,tbLancamentoFaltas[Data],"&gt;="&amp;$M$2,tbLancamentoFaltas[Data],"&lt;="&amp;$N$2)=0,"",COUNTIFS(tbLancamentoFaltas[Funcionário],$A55,tbLancamentoFaltas[Data],"&gt;="&amp;$M$2,tbLancamentoFaltas[Data],"&lt;="&amp;$N$2)+$K55),0)</f>
        <v/>
      </c>
      <c r="C55" s="11" t="str">
        <f>IFERROR(IF(COUNTIFS(tbLancamentoAtrasos[Funcionário],$A55,tbLancamentoAtrasos[Data],"&gt;="&amp;$M$2,tbLancamentoAtrasos[Data],"&lt;="&amp;$N$2)=0,"",COUNTIFS(tbLancamentoAtrasos[Funcionário],$A55,tbLancamentoAtrasos[Data],"&gt;="&amp;$M$2,tbLancamentoAtrasos[Data],"&lt;="&amp;$N$2)+$K55),0)</f>
        <v/>
      </c>
      <c r="D55" s="11" t="str">
        <f>IFERROR(IF(COUNTIFS(tbLancamentoAntecipada[Funcionário],$A55,tbLancamentoAntecipada[Data],"&gt;="&amp;$M$2,tbLancamentoAntecipada[Data],"&lt;="&amp;$N$2)=0,"",COUNTIFS(tbLancamentoAntecipada[Funcionário],$A55,tbLancamentoAntecipada[Data],"&gt;="&amp;$M$2,tbLancamentoAntecipada[Data],"&lt;="&amp;$N$2)+$K55),0)</f>
        <v/>
      </c>
      <c r="G55" s="11" t="str">
        <f>IFERROR(IF(COUNTIFS(tbLancamentoFaltas[Posto de Serviço],$F55,tbLancamentoFaltas[Data],"&gt;="&amp;$M$2,tbLancamentoFaltas[Data],"&lt;="&amp;$N$2)=0,"",COUNTIFS(tbLancamentoFaltas[Posto de Serviço],$F55,tbLancamentoFaltas[Data],"&gt;="&amp;$M$2,tbLancamentoFaltas[Data],"&lt;="&amp;$N$2)+$K55),0)</f>
        <v/>
      </c>
      <c r="H55" s="11" t="str">
        <f>IFERROR(IF(COUNTIFS(tbLancamentoAtrasos[Posto de Serviço],$F55,tbLancamentoAtrasos[Data],"&gt;="&amp;$M$2,tbLancamentoAtrasos[Data],"&lt;="&amp;$N$2)=0,"",COUNTIFS(tbLancamentoAtrasos[Posto de Serviço],$F55,tbLancamentoAtrasos[Data],"&gt;="&amp;$M$2,tbLancamentoAtrasos[Data],"&lt;="&amp;$N$2)+$K55),0)</f>
        <v/>
      </c>
      <c r="I55" s="11" t="str">
        <f>IFERROR(IF(COUNTIFS(tbLancamentoAntecipada[Posto de Serviço],$F55,tbLancamentoAntecipada[Data],"&gt;="&amp;$M$2,tbLancamentoAntecipada[Data],"&lt;="&amp;$N$2)=0,"",COUNTIFS(tbLancamentoAntecipada[Posto de Serviço],$F55,tbLancamentoAntecipada[Data],"&gt;="&amp;$M$2,tbLancamentoAntecipada[Data],"&lt;="&amp;$N$2)+$K55),0)</f>
        <v/>
      </c>
      <c r="K55" s="5">
        <v>9.9469999999999702E-4</v>
      </c>
    </row>
    <row r="56" spans="2:11" x14ac:dyDescent="0.25">
      <c r="B56" s="11" t="str">
        <f>IFERROR(IF(COUNTIFS(tbLancamentoFaltas[Funcionário],$A56,tbLancamentoFaltas[Data],"&gt;="&amp;$M$2,tbLancamentoFaltas[Data],"&lt;="&amp;$N$2)=0,"",COUNTIFS(tbLancamentoFaltas[Funcionário],$A56,tbLancamentoFaltas[Data],"&gt;="&amp;$M$2,tbLancamentoFaltas[Data],"&lt;="&amp;$N$2)+$K56),0)</f>
        <v/>
      </c>
      <c r="C56" s="11" t="str">
        <f>IFERROR(IF(COUNTIFS(tbLancamentoAtrasos[Funcionário],$A56,tbLancamentoAtrasos[Data],"&gt;="&amp;$M$2,tbLancamentoAtrasos[Data],"&lt;="&amp;$N$2)=0,"",COUNTIFS(tbLancamentoAtrasos[Funcionário],$A56,tbLancamentoAtrasos[Data],"&gt;="&amp;$M$2,tbLancamentoAtrasos[Data],"&lt;="&amp;$N$2)+$K56),0)</f>
        <v/>
      </c>
      <c r="D56" s="11" t="str">
        <f>IFERROR(IF(COUNTIFS(tbLancamentoAntecipada[Funcionário],$A56,tbLancamentoAntecipada[Data],"&gt;="&amp;$M$2,tbLancamentoAntecipada[Data],"&lt;="&amp;$N$2)=0,"",COUNTIFS(tbLancamentoAntecipada[Funcionário],$A56,tbLancamentoAntecipada[Data],"&gt;="&amp;$M$2,tbLancamentoAntecipada[Data],"&lt;="&amp;$N$2)+$K56),0)</f>
        <v/>
      </c>
      <c r="G56" s="11" t="str">
        <f>IFERROR(IF(COUNTIFS(tbLancamentoFaltas[Posto de Serviço],$F56,tbLancamentoFaltas[Data],"&gt;="&amp;$M$2,tbLancamentoFaltas[Data],"&lt;="&amp;$N$2)=0,"",COUNTIFS(tbLancamentoFaltas[Posto de Serviço],$F56,tbLancamentoFaltas[Data],"&gt;="&amp;$M$2,tbLancamentoFaltas[Data],"&lt;="&amp;$N$2)+$K56),0)</f>
        <v/>
      </c>
      <c r="H56" s="11" t="str">
        <f>IFERROR(IF(COUNTIFS(tbLancamentoAtrasos[Posto de Serviço],$F56,tbLancamentoAtrasos[Data],"&gt;="&amp;$M$2,tbLancamentoAtrasos[Data],"&lt;="&amp;$N$2)=0,"",COUNTIFS(tbLancamentoAtrasos[Posto de Serviço],$F56,tbLancamentoAtrasos[Data],"&gt;="&amp;$M$2,tbLancamentoAtrasos[Data],"&lt;="&amp;$N$2)+$K56),0)</f>
        <v/>
      </c>
      <c r="I56" s="11" t="str">
        <f>IFERROR(IF(COUNTIFS(tbLancamentoAntecipada[Posto de Serviço],$F56,tbLancamentoAntecipada[Data],"&gt;="&amp;$M$2,tbLancamentoAntecipada[Data],"&lt;="&amp;$N$2)=0,"",COUNTIFS(tbLancamentoAntecipada[Posto de Serviço],$F56,tbLancamentoAntecipada[Data],"&gt;="&amp;$M$2,tbLancamentoAntecipada[Data],"&lt;="&amp;$N$2)+$K56),0)</f>
        <v/>
      </c>
      <c r="K56" s="5">
        <v>9.9459999999999696E-4</v>
      </c>
    </row>
    <row r="57" spans="2:11" x14ac:dyDescent="0.25">
      <c r="B57" s="11" t="str">
        <f>IFERROR(IF(COUNTIFS(tbLancamentoFaltas[Funcionário],$A57,tbLancamentoFaltas[Data],"&gt;="&amp;$M$2,tbLancamentoFaltas[Data],"&lt;="&amp;$N$2)=0,"",COUNTIFS(tbLancamentoFaltas[Funcionário],$A57,tbLancamentoFaltas[Data],"&gt;="&amp;$M$2,tbLancamentoFaltas[Data],"&lt;="&amp;$N$2)+$K57),0)</f>
        <v/>
      </c>
      <c r="C57" s="11" t="str">
        <f>IFERROR(IF(COUNTIFS(tbLancamentoAtrasos[Funcionário],$A57,tbLancamentoAtrasos[Data],"&gt;="&amp;$M$2,tbLancamentoAtrasos[Data],"&lt;="&amp;$N$2)=0,"",COUNTIFS(tbLancamentoAtrasos[Funcionário],$A57,tbLancamentoAtrasos[Data],"&gt;="&amp;$M$2,tbLancamentoAtrasos[Data],"&lt;="&amp;$N$2)+$K57),0)</f>
        <v/>
      </c>
      <c r="D57" s="11" t="str">
        <f>IFERROR(IF(COUNTIFS(tbLancamentoAntecipada[Funcionário],$A57,tbLancamentoAntecipada[Data],"&gt;="&amp;$M$2,tbLancamentoAntecipada[Data],"&lt;="&amp;$N$2)=0,"",COUNTIFS(tbLancamentoAntecipada[Funcionário],$A57,tbLancamentoAntecipada[Data],"&gt;="&amp;$M$2,tbLancamentoAntecipada[Data],"&lt;="&amp;$N$2)+$K57),0)</f>
        <v/>
      </c>
      <c r="G57" s="11" t="str">
        <f>IFERROR(IF(COUNTIFS(tbLancamentoFaltas[Posto de Serviço],$F57,tbLancamentoFaltas[Data],"&gt;="&amp;$M$2,tbLancamentoFaltas[Data],"&lt;="&amp;$N$2)=0,"",COUNTIFS(tbLancamentoFaltas[Posto de Serviço],$F57,tbLancamentoFaltas[Data],"&gt;="&amp;$M$2,tbLancamentoFaltas[Data],"&lt;="&amp;$N$2)+$K57),0)</f>
        <v/>
      </c>
      <c r="H57" s="11" t="str">
        <f>IFERROR(IF(COUNTIFS(tbLancamentoAtrasos[Posto de Serviço],$F57,tbLancamentoAtrasos[Data],"&gt;="&amp;$M$2,tbLancamentoAtrasos[Data],"&lt;="&amp;$N$2)=0,"",COUNTIFS(tbLancamentoAtrasos[Posto de Serviço],$F57,tbLancamentoAtrasos[Data],"&gt;="&amp;$M$2,tbLancamentoAtrasos[Data],"&lt;="&amp;$N$2)+$K57),0)</f>
        <v/>
      </c>
      <c r="I57" s="11" t="str">
        <f>IFERROR(IF(COUNTIFS(tbLancamentoAntecipada[Posto de Serviço],$F57,tbLancamentoAntecipada[Data],"&gt;="&amp;$M$2,tbLancamentoAntecipada[Data],"&lt;="&amp;$N$2)=0,"",COUNTIFS(tbLancamentoAntecipada[Posto de Serviço],$F57,tbLancamentoAntecipada[Data],"&gt;="&amp;$M$2,tbLancamentoAntecipada[Data],"&lt;="&amp;$N$2)+$K57),0)</f>
        <v/>
      </c>
      <c r="K57" s="5">
        <v>9.9449999999999691E-4</v>
      </c>
    </row>
    <row r="58" spans="2:11" x14ac:dyDescent="0.25">
      <c r="B58" s="11" t="str">
        <f>IFERROR(IF(COUNTIFS(tbLancamentoFaltas[Funcionário],$A58,tbLancamentoFaltas[Data],"&gt;="&amp;$M$2,tbLancamentoFaltas[Data],"&lt;="&amp;$N$2)=0,"",COUNTIFS(tbLancamentoFaltas[Funcionário],$A58,tbLancamentoFaltas[Data],"&gt;="&amp;$M$2,tbLancamentoFaltas[Data],"&lt;="&amp;$N$2)+$K58),0)</f>
        <v/>
      </c>
      <c r="C58" s="11" t="str">
        <f>IFERROR(IF(COUNTIFS(tbLancamentoAtrasos[Funcionário],$A58,tbLancamentoAtrasos[Data],"&gt;="&amp;$M$2,tbLancamentoAtrasos[Data],"&lt;="&amp;$N$2)=0,"",COUNTIFS(tbLancamentoAtrasos[Funcionário],$A58,tbLancamentoAtrasos[Data],"&gt;="&amp;$M$2,tbLancamentoAtrasos[Data],"&lt;="&amp;$N$2)+$K58),0)</f>
        <v/>
      </c>
      <c r="D58" s="11" t="str">
        <f>IFERROR(IF(COUNTIFS(tbLancamentoAntecipada[Funcionário],$A58,tbLancamentoAntecipada[Data],"&gt;="&amp;$M$2,tbLancamentoAntecipada[Data],"&lt;="&amp;$N$2)=0,"",COUNTIFS(tbLancamentoAntecipada[Funcionário],$A58,tbLancamentoAntecipada[Data],"&gt;="&amp;$M$2,tbLancamentoAntecipada[Data],"&lt;="&amp;$N$2)+$K58),0)</f>
        <v/>
      </c>
      <c r="G58" s="11" t="str">
        <f>IFERROR(IF(COUNTIFS(tbLancamentoFaltas[Posto de Serviço],$F58,tbLancamentoFaltas[Data],"&gt;="&amp;$M$2,tbLancamentoFaltas[Data],"&lt;="&amp;$N$2)=0,"",COUNTIFS(tbLancamentoFaltas[Posto de Serviço],$F58,tbLancamentoFaltas[Data],"&gt;="&amp;$M$2,tbLancamentoFaltas[Data],"&lt;="&amp;$N$2)+$K58),0)</f>
        <v/>
      </c>
      <c r="H58" s="11" t="str">
        <f>IFERROR(IF(COUNTIFS(tbLancamentoAtrasos[Posto de Serviço],$F58,tbLancamentoAtrasos[Data],"&gt;="&amp;$M$2,tbLancamentoAtrasos[Data],"&lt;="&amp;$N$2)=0,"",COUNTIFS(tbLancamentoAtrasos[Posto de Serviço],$F58,tbLancamentoAtrasos[Data],"&gt;="&amp;$M$2,tbLancamentoAtrasos[Data],"&lt;="&amp;$N$2)+$K58),0)</f>
        <v/>
      </c>
      <c r="I58" s="11" t="str">
        <f>IFERROR(IF(COUNTIFS(tbLancamentoAntecipada[Posto de Serviço],$F58,tbLancamentoAntecipada[Data],"&gt;="&amp;$M$2,tbLancamentoAntecipada[Data],"&lt;="&amp;$N$2)=0,"",COUNTIFS(tbLancamentoAntecipada[Posto de Serviço],$F58,tbLancamentoAntecipada[Data],"&gt;="&amp;$M$2,tbLancamentoAntecipada[Data],"&lt;="&amp;$N$2)+$K58),0)</f>
        <v/>
      </c>
      <c r="K58" s="5">
        <v>9.9439999999999707E-4</v>
      </c>
    </row>
    <row r="59" spans="2:11" x14ac:dyDescent="0.25">
      <c r="B59" s="11" t="str">
        <f>IFERROR(IF(COUNTIFS(tbLancamentoFaltas[Funcionário],$A59,tbLancamentoFaltas[Data],"&gt;="&amp;$M$2,tbLancamentoFaltas[Data],"&lt;="&amp;$N$2)=0,"",COUNTIFS(tbLancamentoFaltas[Funcionário],$A59,tbLancamentoFaltas[Data],"&gt;="&amp;$M$2,tbLancamentoFaltas[Data],"&lt;="&amp;$N$2)+$K59),0)</f>
        <v/>
      </c>
      <c r="C59" s="11" t="str">
        <f>IFERROR(IF(COUNTIFS(tbLancamentoAtrasos[Funcionário],$A59,tbLancamentoAtrasos[Data],"&gt;="&amp;$M$2,tbLancamentoAtrasos[Data],"&lt;="&amp;$N$2)=0,"",COUNTIFS(tbLancamentoAtrasos[Funcionário],$A59,tbLancamentoAtrasos[Data],"&gt;="&amp;$M$2,tbLancamentoAtrasos[Data],"&lt;="&amp;$N$2)+$K59),0)</f>
        <v/>
      </c>
      <c r="D59" s="11" t="str">
        <f>IFERROR(IF(COUNTIFS(tbLancamentoAntecipada[Funcionário],$A59,tbLancamentoAntecipada[Data],"&gt;="&amp;$M$2,tbLancamentoAntecipada[Data],"&lt;="&amp;$N$2)=0,"",COUNTIFS(tbLancamentoAntecipada[Funcionário],$A59,tbLancamentoAntecipada[Data],"&gt;="&amp;$M$2,tbLancamentoAntecipada[Data],"&lt;="&amp;$N$2)+$K59),0)</f>
        <v/>
      </c>
      <c r="G59" s="11" t="str">
        <f>IFERROR(IF(COUNTIFS(tbLancamentoFaltas[Posto de Serviço],$F59,tbLancamentoFaltas[Data],"&gt;="&amp;$M$2,tbLancamentoFaltas[Data],"&lt;="&amp;$N$2)=0,"",COUNTIFS(tbLancamentoFaltas[Posto de Serviço],$F59,tbLancamentoFaltas[Data],"&gt;="&amp;$M$2,tbLancamentoFaltas[Data],"&lt;="&amp;$N$2)+$K59),0)</f>
        <v/>
      </c>
      <c r="H59" s="11" t="str">
        <f>IFERROR(IF(COUNTIFS(tbLancamentoAtrasos[Posto de Serviço],$F59,tbLancamentoAtrasos[Data],"&gt;="&amp;$M$2,tbLancamentoAtrasos[Data],"&lt;="&amp;$N$2)=0,"",COUNTIFS(tbLancamentoAtrasos[Posto de Serviço],$F59,tbLancamentoAtrasos[Data],"&gt;="&amp;$M$2,tbLancamentoAtrasos[Data],"&lt;="&amp;$N$2)+$K59),0)</f>
        <v/>
      </c>
      <c r="I59" s="11" t="str">
        <f>IFERROR(IF(COUNTIFS(tbLancamentoAntecipada[Posto de Serviço],$F59,tbLancamentoAntecipada[Data],"&gt;="&amp;$M$2,tbLancamentoAntecipada[Data],"&lt;="&amp;$N$2)=0,"",COUNTIFS(tbLancamentoAntecipada[Posto de Serviço],$F59,tbLancamentoAntecipada[Data],"&gt;="&amp;$M$2,tbLancamentoAntecipada[Data],"&lt;="&amp;$N$2)+$K59),0)</f>
        <v/>
      </c>
      <c r="K59" s="5">
        <v>9.9429999999999701E-4</v>
      </c>
    </row>
    <row r="60" spans="2:11" x14ac:dyDescent="0.25">
      <c r="B60" s="11" t="str">
        <f>IFERROR(IF(COUNTIFS(tbLancamentoFaltas[Funcionário],$A60,tbLancamentoFaltas[Data],"&gt;="&amp;$M$2,tbLancamentoFaltas[Data],"&lt;="&amp;$N$2)=0,"",COUNTIFS(tbLancamentoFaltas[Funcionário],$A60,tbLancamentoFaltas[Data],"&gt;="&amp;$M$2,tbLancamentoFaltas[Data],"&lt;="&amp;$N$2)+$K60),0)</f>
        <v/>
      </c>
      <c r="C60" s="11" t="str">
        <f>IFERROR(IF(COUNTIFS(tbLancamentoAtrasos[Funcionário],$A60,tbLancamentoAtrasos[Data],"&gt;="&amp;$M$2,tbLancamentoAtrasos[Data],"&lt;="&amp;$N$2)=0,"",COUNTIFS(tbLancamentoAtrasos[Funcionário],$A60,tbLancamentoAtrasos[Data],"&gt;="&amp;$M$2,tbLancamentoAtrasos[Data],"&lt;="&amp;$N$2)+$K60),0)</f>
        <v/>
      </c>
      <c r="D60" s="11" t="str">
        <f>IFERROR(IF(COUNTIFS(tbLancamentoAntecipada[Funcionário],$A60,tbLancamentoAntecipada[Data],"&gt;="&amp;$M$2,tbLancamentoAntecipada[Data],"&lt;="&amp;$N$2)=0,"",COUNTIFS(tbLancamentoAntecipada[Funcionário],$A60,tbLancamentoAntecipada[Data],"&gt;="&amp;$M$2,tbLancamentoAntecipada[Data],"&lt;="&amp;$N$2)+$K60),0)</f>
        <v/>
      </c>
      <c r="G60" s="11" t="str">
        <f>IFERROR(IF(COUNTIFS(tbLancamentoFaltas[Posto de Serviço],$F60,tbLancamentoFaltas[Data],"&gt;="&amp;$M$2,tbLancamentoFaltas[Data],"&lt;="&amp;$N$2)=0,"",COUNTIFS(tbLancamentoFaltas[Posto de Serviço],$F60,tbLancamentoFaltas[Data],"&gt;="&amp;$M$2,tbLancamentoFaltas[Data],"&lt;="&amp;$N$2)+$K60),0)</f>
        <v/>
      </c>
      <c r="H60" s="11" t="str">
        <f>IFERROR(IF(COUNTIFS(tbLancamentoAtrasos[Posto de Serviço],$F60,tbLancamentoAtrasos[Data],"&gt;="&amp;$M$2,tbLancamentoAtrasos[Data],"&lt;="&amp;$N$2)=0,"",COUNTIFS(tbLancamentoAtrasos[Posto de Serviço],$F60,tbLancamentoAtrasos[Data],"&gt;="&amp;$M$2,tbLancamentoAtrasos[Data],"&lt;="&amp;$N$2)+$K60),0)</f>
        <v/>
      </c>
      <c r="I60" s="11" t="str">
        <f>IFERROR(IF(COUNTIFS(tbLancamentoAntecipada[Posto de Serviço],$F60,tbLancamentoAntecipada[Data],"&gt;="&amp;$M$2,tbLancamentoAntecipada[Data],"&lt;="&amp;$N$2)=0,"",COUNTIFS(tbLancamentoAntecipada[Posto de Serviço],$F60,tbLancamentoAntecipada[Data],"&gt;="&amp;$M$2,tbLancamentoAntecipada[Data],"&lt;="&amp;$N$2)+$K60),0)</f>
        <v/>
      </c>
      <c r="K60" s="5">
        <v>9.9419999999999695E-4</v>
      </c>
    </row>
    <row r="61" spans="2:11" x14ac:dyDescent="0.25">
      <c r="B61" s="11" t="str">
        <f>IFERROR(IF(COUNTIFS(tbLancamentoFaltas[Funcionário],$A61,tbLancamentoFaltas[Data],"&gt;="&amp;$M$2,tbLancamentoFaltas[Data],"&lt;="&amp;$N$2)=0,"",COUNTIFS(tbLancamentoFaltas[Funcionário],$A61,tbLancamentoFaltas[Data],"&gt;="&amp;$M$2,tbLancamentoFaltas[Data],"&lt;="&amp;$N$2)+$K61),0)</f>
        <v/>
      </c>
      <c r="C61" s="11" t="str">
        <f>IFERROR(IF(COUNTIFS(tbLancamentoAtrasos[Funcionário],$A61,tbLancamentoAtrasos[Data],"&gt;="&amp;$M$2,tbLancamentoAtrasos[Data],"&lt;="&amp;$N$2)=0,"",COUNTIFS(tbLancamentoAtrasos[Funcionário],$A61,tbLancamentoAtrasos[Data],"&gt;="&amp;$M$2,tbLancamentoAtrasos[Data],"&lt;="&amp;$N$2)+$K61),0)</f>
        <v/>
      </c>
      <c r="D61" s="11" t="str">
        <f>IFERROR(IF(COUNTIFS(tbLancamentoAntecipada[Funcionário],$A61,tbLancamentoAntecipada[Data],"&gt;="&amp;$M$2,tbLancamentoAntecipada[Data],"&lt;="&amp;$N$2)=0,"",COUNTIFS(tbLancamentoAntecipada[Funcionário],$A61,tbLancamentoAntecipada[Data],"&gt;="&amp;$M$2,tbLancamentoAntecipada[Data],"&lt;="&amp;$N$2)+$K61),0)</f>
        <v/>
      </c>
      <c r="G61" s="11" t="str">
        <f>IFERROR(IF(COUNTIFS(tbLancamentoFaltas[Posto de Serviço],$F61,tbLancamentoFaltas[Data],"&gt;="&amp;$M$2,tbLancamentoFaltas[Data],"&lt;="&amp;$N$2)=0,"",COUNTIFS(tbLancamentoFaltas[Posto de Serviço],$F61,tbLancamentoFaltas[Data],"&gt;="&amp;$M$2,tbLancamentoFaltas[Data],"&lt;="&amp;$N$2)+$K61),0)</f>
        <v/>
      </c>
      <c r="H61" s="11" t="str">
        <f>IFERROR(IF(COUNTIFS(tbLancamentoAtrasos[Posto de Serviço],$F61,tbLancamentoAtrasos[Data],"&gt;="&amp;$M$2,tbLancamentoAtrasos[Data],"&lt;="&amp;$N$2)=0,"",COUNTIFS(tbLancamentoAtrasos[Posto de Serviço],$F61,tbLancamentoAtrasos[Data],"&gt;="&amp;$M$2,tbLancamentoAtrasos[Data],"&lt;="&amp;$N$2)+$K61),0)</f>
        <v/>
      </c>
      <c r="I61" s="11" t="str">
        <f>IFERROR(IF(COUNTIFS(tbLancamentoAntecipada[Posto de Serviço],$F61,tbLancamentoAntecipada[Data],"&gt;="&amp;$M$2,tbLancamentoAntecipada[Data],"&lt;="&amp;$N$2)=0,"",COUNTIFS(tbLancamentoAntecipada[Posto de Serviço],$F61,tbLancamentoAntecipada[Data],"&gt;="&amp;$M$2,tbLancamentoAntecipada[Data],"&lt;="&amp;$N$2)+$K61),0)</f>
        <v/>
      </c>
      <c r="K61" s="5">
        <v>9.940999999999969E-4</v>
      </c>
    </row>
    <row r="62" spans="2:11" x14ac:dyDescent="0.25">
      <c r="B62" s="11" t="str">
        <f>IFERROR(IF(COUNTIFS(tbLancamentoFaltas[Funcionário],$A62,tbLancamentoFaltas[Data],"&gt;="&amp;$M$2,tbLancamentoFaltas[Data],"&lt;="&amp;$N$2)=0,"",COUNTIFS(tbLancamentoFaltas[Funcionário],$A62,tbLancamentoFaltas[Data],"&gt;="&amp;$M$2,tbLancamentoFaltas[Data],"&lt;="&amp;$N$2)+$K62),0)</f>
        <v/>
      </c>
      <c r="C62" s="11" t="str">
        <f>IFERROR(IF(COUNTIFS(tbLancamentoAtrasos[Funcionário],$A62,tbLancamentoAtrasos[Data],"&gt;="&amp;$M$2,tbLancamentoAtrasos[Data],"&lt;="&amp;$N$2)=0,"",COUNTIFS(tbLancamentoAtrasos[Funcionário],$A62,tbLancamentoAtrasos[Data],"&gt;="&amp;$M$2,tbLancamentoAtrasos[Data],"&lt;="&amp;$N$2)+$K62),0)</f>
        <v/>
      </c>
      <c r="D62" s="11" t="str">
        <f>IFERROR(IF(COUNTIFS(tbLancamentoAntecipada[Funcionário],$A62,tbLancamentoAntecipada[Data],"&gt;="&amp;$M$2,tbLancamentoAntecipada[Data],"&lt;="&amp;$N$2)=0,"",COUNTIFS(tbLancamentoAntecipada[Funcionário],$A62,tbLancamentoAntecipada[Data],"&gt;="&amp;$M$2,tbLancamentoAntecipada[Data],"&lt;="&amp;$N$2)+$K62),0)</f>
        <v/>
      </c>
      <c r="G62" s="11" t="str">
        <f>IFERROR(IF(COUNTIFS(tbLancamentoFaltas[Posto de Serviço],$F62,tbLancamentoFaltas[Data],"&gt;="&amp;$M$2,tbLancamentoFaltas[Data],"&lt;="&amp;$N$2)=0,"",COUNTIFS(tbLancamentoFaltas[Posto de Serviço],$F62,tbLancamentoFaltas[Data],"&gt;="&amp;$M$2,tbLancamentoFaltas[Data],"&lt;="&amp;$N$2)+$K62),0)</f>
        <v/>
      </c>
      <c r="H62" s="11" t="str">
        <f>IFERROR(IF(COUNTIFS(tbLancamentoAtrasos[Posto de Serviço],$F62,tbLancamentoAtrasos[Data],"&gt;="&amp;$M$2,tbLancamentoAtrasos[Data],"&lt;="&amp;$N$2)=0,"",COUNTIFS(tbLancamentoAtrasos[Posto de Serviço],$F62,tbLancamentoAtrasos[Data],"&gt;="&amp;$M$2,tbLancamentoAtrasos[Data],"&lt;="&amp;$N$2)+$K62),0)</f>
        <v/>
      </c>
      <c r="I62" s="11" t="str">
        <f>IFERROR(IF(COUNTIFS(tbLancamentoAntecipada[Posto de Serviço],$F62,tbLancamentoAntecipada[Data],"&gt;="&amp;$M$2,tbLancamentoAntecipada[Data],"&lt;="&amp;$N$2)=0,"",COUNTIFS(tbLancamentoAntecipada[Posto de Serviço],$F62,tbLancamentoAntecipada[Data],"&gt;="&amp;$M$2,tbLancamentoAntecipada[Data],"&lt;="&amp;$N$2)+$K62),0)</f>
        <v/>
      </c>
      <c r="K62" s="5">
        <v>9.9399999999999706E-4</v>
      </c>
    </row>
    <row r="63" spans="2:11" x14ac:dyDescent="0.25">
      <c r="B63" s="11" t="str">
        <f>IFERROR(IF(COUNTIFS(tbLancamentoFaltas[Funcionário],$A63,tbLancamentoFaltas[Data],"&gt;="&amp;$M$2,tbLancamentoFaltas[Data],"&lt;="&amp;$N$2)=0,"",COUNTIFS(tbLancamentoFaltas[Funcionário],$A63,tbLancamentoFaltas[Data],"&gt;="&amp;$M$2,tbLancamentoFaltas[Data],"&lt;="&amp;$N$2)+$K63),0)</f>
        <v/>
      </c>
      <c r="C63" s="11" t="str">
        <f>IFERROR(IF(COUNTIFS(tbLancamentoAtrasos[Funcionário],$A63,tbLancamentoAtrasos[Data],"&gt;="&amp;$M$2,tbLancamentoAtrasos[Data],"&lt;="&amp;$N$2)=0,"",COUNTIFS(tbLancamentoAtrasos[Funcionário],$A63,tbLancamentoAtrasos[Data],"&gt;="&amp;$M$2,tbLancamentoAtrasos[Data],"&lt;="&amp;$N$2)+$K63),0)</f>
        <v/>
      </c>
      <c r="D63" s="11" t="str">
        <f>IFERROR(IF(COUNTIFS(tbLancamentoAntecipada[Funcionário],$A63,tbLancamentoAntecipada[Data],"&gt;="&amp;$M$2,tbLancamentoAntecipada[Data],"&lt;="&amp;$N$2)=0,"",COUNTIFS(tbLancamentoAntecipada[Funcionário],$A63,tbLancamentoAntecipada[Data],"&gt;="&amp;$M$2,tbLancamentoAntecipada[Data],"&lt;="&amp;$N$2)+$K63),0)</f>
        <v/>
      </c>
      <c r="G63" s="11" t="str">
        <f>IFERROR(IF(COUNTIFS(tbLancamentoFaltas[Posto de Serviço],$F63,tbLancamentoFaltas[Data],"&gt;="&amp;$M$2,tbLancamentoFaltas[Data],"&lt;="&amp;$N$2)=0,"",COUNTIFS(tbLancamentoFaltas[Posto de Serviço],$F63,tbLancamentoFaltas[Data],"&gt;="&amp;$M$2,tbLancamentoFaltas[Data],"&lt;="&amp;$N$2)+$K63),0)</f>
        <v/>
      </c>
      <c r="H63" s="11" t="str">
        <f>IFERROR(IF(COUNTIFS(tbLancamentoAtrasos[Posto de Serviço],$F63,tbLancamentoAtrasos[Data],"&gt;="&amp;$M$2,tbLancamentoAtrasos[Data],"&lt;="&amp;$N$2)=0,"",COUNTIFS(tbLancamentoAtrasos[Posto de Serviço],$F63,tbLancamentoAtrasos[Data],"&gt;="&amp;$M$2,tbLancamentoAtrasos[Data],"&lt;="&amp;$N$2)+$K63),0)</f>
        <v/>
      </c>
      <c r="I63" s="11" t="str">
        <f>IFERROR(IF(COUNTIFS(tbLancamentoAntecipada[Posto de Serviço],$F63,tbLancamentoAntecipada[Data],"&gt;="&amp;$M$2,tbLancamentoAntecipada[Data],"&lt;="&amp;$N$2)=0,"",COUNTIFS(tbLancamentoAntecipada[Posto de Serviço],$F63,tbLancamentoAntecipada[Data],"&gt;="&amp;$M$2,tbLancamentoAntecipada[Data],"&lt;="&amp;$N$2)+$K63),0)</f>
        <v/>
      </c>
      <c r="K63" s="5">
        <v>9.93899999999997E-4</v>
      </c>
    </row>
    <row r="64" spans="2:11" x14ac:dyDescent="0.25">
      <c r="B64" s="11" t="str">
        <f>IFERROR(IF(COUNTIFS(tbLancamentoFaltas[Funcionário],$A64,tbLancamentoFaltas[Data],"&gt;="&amp;$M$2,tbLancamentoFaltas[Data],"&lt;="&amp;$N$2)=0,"",COUNTIFS(tbLancamentoFaltas[Funcionário],$A64,tbLancamentoFaltas[Data],"&gt;="&amp;$M$2,tbLancamentoFaltas[Data],"&lt;="&amp;$N$2)+$K64),0)</f>
        <v/>
      </c>
      <c r="C64" s="11" t="str">
        <f>IFERROR(IF(COUNTIFS(tbLancamentoAtrasos[Funcionário],$A64,tbLancamentoAtrasos[Data],"&gt;="&amp;$M$2,tbLancamentoAtrasos[Data],"&lt;="&amp;$N$2)=0,"",COUNTIFS(tbLancamentoAtrasos[Funcionário],$A64,tbLancamentoAtrasos[Data],"&gt;="&amp;$M$2,tbLancamentoAtrasos[Data],"&lt;="&amp;$N$2)+$K64),0)</f>
        <v/>
      </c>
      <c r="D64" s="11" t="str">
        <f>IFERROR(IF(COUNTIFS(tbLancamentoAntecipada[Funcionário],$A64,tbLancamentoAntecipada[Data],"&gt;="&amp;$M$2,tbLancamentoAntecipada[Data],"&lt;="&amp;$N$2)=0,"",COUNTIFS(tbLancamentoAntecipada[Funcionário],$A64,tbLancamentoAntecipada[Data],"&gt;="&amp;$M$2,tbLancamentoAntecipada[Data],"&lt;="&amp;$N$2)+$K64),0)</f>
        <v/>
      </c>
      <c r="G64" s="11" t="str">
        <f>IFERROR(IF(COUNTIFS(tbLancamentoFaltas[Posto de Serviço],$F64,tbLancamentoFaltas[Data],"&gt;="&amp;$M$2,tbLancamentoFaltas[Data],"&lt;="&amp;$N$2)=0,"",COUNTIFS(tbLancamentoFaltas[Posto de Serviço],$F64,tbLancamentoFaltas[Data],"&gt;="&amp;$M$2,tbLancamentoFaltas[Data],"&lt;="&amp;$N$2)+$K64),0)</f>
        <v/>
      </c>
      <c r="H64" s="11" t="str">
        <f>IFERROR(IF(COUNTIFS(tbLancamentoAtrasos[Posto de Serviço],$F64,tbLancamentoAtrasos[Data],"&gt;="&amp;$M$2,tbLancamentoAtrasos[Data],"&lt;="&amp;$N$2)=0,"",COUNTIFS(tbLancamentoAtrasos[Posto de Serviço],$F64,tbLancamentoAtrasos[Data],"&gt;="&amp;$M$2,tbLancamentoAtrasos[Data],"&lt;="&amp;$N$2)+$K64),0)</f>
        <v/>
      </c>
      <c r="I64" s="11" t="str">
        <f>IFERROR(IF(COUNTIFS(tbLancamentoAntecipada[Posto de Serviço],$F64,tbLancamentoAntecipada[Data],"&gt;="&amp;$M$2,tbLancamentoAntecipada[Data],"&lt;="&amp;$N$2)=0,"",COUNTIFS(tbLancamentoAntecipada[Posto de Serviço],$F64,tbLancamentoAntecipada[Data],"&gt;="&amp;$M$2,tbLancamentoAntecipada[Data],"&lt;="&amp;$N$2)+$K64),0)</f>
        <v/>
      </c>
      <c r="K64" s="5">
        <v>9.9379999999999694E-4</v>
      </c>
    </row>
    <row r="65" spans="2:11" x14ac:dyDescent="0.25">
      <c r="B65" s="11" t="str">
        <f>IFERROR(IF(COUNTIFS(tbLancamentoFaltas[Funcionário],$A65,tbLancamentoFaltas[Data],"&gt;="&amp;$M$2,tbLancamentoFaltas[Data],"&lt;="&amp;$N$2)=0,"",COUNTIFS(tbLancamentoFaltas[Funcionário],$A65,tbLancamentoFaltas[Data],"&gt;="&amp;$M$2,tbLancamentoFaltas[Data],"&lt;="&amp;$N$2)+$K65),0)</f>
        <v/>
      </c>
      <c r="C65" s="11" t="str">
        <f>IFERROR(IF(COUNTIFS(tbLancamentoAtrasos[Funcionário],$A65,tbLancamentoAtrasos[Data],"&gt;="&amp;$M$2,tbLancamentoAtrasos[Data],"&lt;="&amp;$N$2)=0,"",COUNTIFS(tbLancamentoAtrasos[Funcionário],$A65,tbLancamentoAtrasos[Data],"&gt;="&amp;$M$2,tbLancamentoAtrasos[Data],"&lt;="&amp;$N$2)+$K65),0)</f>
        <v/>
      </c>
      <c r="D65" s="11" t="str">
        <f>IFERROR(IF(COUNTIFS(tbLancamentoAntecipada[Funcionário],$A65,tbLancamentoAntecipada[Data],"&gt;="&amp;$M$2,tbLancamentoAntecipada[Data],"&lt;="&amp;$N$2)=0,"",COUNTIFS(tbLancamentoAntecipada[Funcionário],$A65,tbLancamentoAntecipada[Data],"&gt;="&amp;$M$2,tbLancamentoAntecipada[Data],"&lt;="&amp;$N$2)+$K65),0)</f>
        <v/>
      </c>
      <c r="G65" s="11" t="str">
        <f>IFERROR(IF(COUNTIFS(tbLancamentoFaltas[Posto de Serviço],$F65,tbLancamentoFaltas[Data],"&gt;="&amp;$M$2,tbLancamentoFaltas[Data],"&lt;="&amp;$N$2)=0,"",COUNTIFS(tbLancamentoFaltas[Posto de Serviço],$F65,tbLancamentoFaltas[Data],"&gt;="&amp;$M$2,tbLancamentoFaltas[Data],"&lt;="&amp;$N$2)+$K65),0)</f>
        <v/>
      </c>
      <c r="H65" s="11" t="str">
        <f>IFERROR(IF(COUNTIFS(tbLancamentoAtrasos[Posto de Serviço],$F65,tbLancamentoAtrasos[Data],"&gt;="&amp;$M$2,tbLancamentoAtrasos[Data],"&lt;="&amp;$N$2)=0,"",COUNTIFS(tbLancamentoAtrasos[Posto de Serviço],$F65,tbLancamentoAtrasos[Data],"&gt;="&amp;$M$2,tbLancamentoAtrasos[Data],"&lt;="&amp;$N$2)+$K65),0)</f>
        <v/>
      </c>
      <c r="I65" s="11" t="str">
        <f>IFERROR(IF(COUNTIFS(tbLancamentoAntecipada[Posto de Serviço],$F65,tbLancamentoAntecipada[Data],"&gt;="&amp;$M$2,tbLancamentoAntecipada[Data],"&lt;="&amp;$N$2)=0,"",COUNTIFS(tbLancamentoAntecipada[Posto de Serviço],$F65,tbLancamentoAntecipada[Data],"&gt;="&amp;$M$2,tbLancamentoAntecipada[Data],"&lt;="&amp;$N$2)+$K65),0)</f>
        <v/>
      </c>
      <c r="K65" s="5">
        <v>9.9369999999999602E-4</v>
      </c>
    </row>
    <row r="66" spans="2:11" x14ac:dyDescent="0.25">
      <c r="B66" s="11" t="str">
        <f>IFERROR(IF(COUNTIFS(tbLancamentoFaltas[Funcionário],$A66,tbLancamentoFaltas[Data],"&gt;="&amp;$M$2,tbLancamentoFaltas[Data],"&lt;="&amp;$N$2)=0,"",COUNTIFS(tbLancamentoFaltas[Funcionário],$A66,tbLancamentoFaltas[Data],"&gt;="&amp;$M$2,tbLancamentoFaltas[Data],"&lt;="&amp;$N$2)+$K66),0)</f>
        <v/>
      </c>
      <c r="C66" s="11" t="str">
        <f>IFERROR(IF(COUNTIFS(tbLancamentoAtrasos[Funcionário],$A66,tbLancamentoAtrasos[Data],"&gt;="&amp;$M$2,tbLancamentoAtrasos[Data],"&lt;="&amp;$N$2)=0,"",COUNTIFS(tbLancamentoAtrasos[Funcionário],$A66,tbLancamentoAtrasos[Data],"&gt;="&amp;$M$2,tbLancamentoAtrasos[Data],"&lt;="&amp;$N$2)+$K66),0)</f>
        <v/>
      </c>
      <c r="D66" s="11" t="str">
        <f>IFERROR(IF(COUNTIFS(tbLancamentoAntecipada[Funcionário],$A66,tbLancamentoAntecipada[Data],"&gt;="&amp;$M$2,tbLancamentoAntecipada[Data],"&lt;="&amp;$N$2)=0,"",COUNTIFS(tbLancamentoAntecipada[Funcionário],$A66,tbLancamentoAntecipada[Data],"&gt;="&amp;$M$2,tbLancamentoAntecipada[Data],"&lt;="&amp;$N$2)+$K66),0)</f>
        <v/>
      </c>
      <c r="G66" s="11" t="str">
        <f>IFERROR(IF(COUNTIFS(tbLancamentoFaltas[Posto de Serviço],$F66,tbLancamentoFaltas[Data],"&gt;="&amp;$M$2,tbLancamentoFaltas[Data],"&lt;="&amp;$N$2)=0,"",COUNTIFS(tbLancamentoFaltas[Posto de Serviço],$F66,tbLancamentoFaltas[Data],"&gt;="&amp;$M$2,tbLancamentoFaltas[Data],"&lt;="&amp;$N$2)+$K66),0)</f>
        <v/>
      </c>
      <c r="H66" s="11" t="str">
        <f>IFERROR(IF(COUNTIFS(tbLancamentoAtrasos[Posto de Serviço],$F66,tbLancamentoAtrasos[Data],"&gt;="&amp;$M$2,tbLancamentoAtrasos[Data],"&lt;="&amp;$N$2)=0,"",COUNTIFS(tbLancamentoAtrasos[Posto de Serviço],$F66,tbLancamentoAtrasos[Data],"&gt;="&amp;$M$2,tbLancamentoAtrasos[Data],"&lt;="&amp;$N$2)+$K66),0)</f>
        <v/>
      </c>
      <c r="I66" s="11" t="str">
        <f>IFERROR(IF(COUNTIFS(tbLancamentoAntecipada[Posto de Serviço],$F66,tbLancamentoAntecipada[Data],"&gt;="&amp;$M$2,tbLancamentoAntecipada[Data],"&lt;="&amp;$N$2)=0,"",COUNTIFS(tbLancamentoAntecipada[Posto de Serviço],$F66,tbLancamentoAntecipada[Data],"&gt;="&amp;$M$2,tbLancamentoAntecipada[Data],"&lt;="&amp;$N$2)+$K66),0)</f>
        <v/>
      </c>
      <c r="K66" s="5">
        <v>9.9359999999999596E-4</v>
      </c>
    </row>
    <row r="67" spans="2:11" x14ac:dyDescent="0.25">
      <c r="B67" s="11" t="str">
        <f>IFERROR(IF(COUNTIFS(tbLancamentoFaltas[Funcionário],$A67,tbLancamentoFaltas[Data],"&gt;="&amp;$M$2,tbLancamentoFaltas[Data],"&lt;="&amp;$N$2)=0,"",COUNTIFS(tbLancamentoFaltas[Funcionário],$A67,tbLancamentoFaltas[Data],"&gt;="&amp;$M$2,tbLancamentoFaltas[Data],"&lt;="&amp;$N$2)+$K67),0)</f>
        <v/>
      </c>
      <c r="C67" s="11" t="str">
        <f>IFERROR(IF(COUNTIFS(tbLancamentoAtrasos[Funcionário],$A67,tbLancamentoAtrasos[Data],"&gt;="&amp;$M$2,tbLancamentoAtrasos[Data],"&lt;="&amp;$N$2)=0,"",COUNTIFS(tbLancamentoAtrasos[Funcionário],$A67,tbLancamentoAtrasos[Data],"&gt;="&amp;$M$2,tbLancamentoAtrasos[Data],"&lt;="&amp;$N$2)+$K67),0)</f>
        <v/>
      </c>
      <c r="D67" s="11" t="str">
        <f>IFERROR(IF(COUNTIFS(tbLancamentoAntecipada[Funcionário],$A67,tbLancamentoAntecipada[Data],"&gt;="&amp;$M$2,tbLancamentoAntecipada[Data],"&lt;="&amp;$N$2)=0,"",COUNTIFS(tbLancamentoAntecipada[Funcionário],$A67,tbLancamentoAntecipada[Data],"&gt;="&amp;$M$2,tbLancamentoAntecipada[Data],"&lt;="&amp;$N$2)+$K67),0)</f>
        <v/>
      </c>
      <c r="G67" s="11" t="str">
        <f>IFERROR(IF(COUNTIFS(tbLancamentoFaltas[Posto de Serviço],$F67,tbLancamentoFaltas[Data],"&gt;="&amp;$M$2,tbLancamentoFaltas[Data],"&lt;="&amp;$N$2)=0,"",COUNTIFS(tbLancamentoFaltas[Posto de Serviço],$F67,tbLancamentoFaltas[Data],"&gt;="&amp;$M$2,tbLancamentoFaltas[Data],"&lt;="&amp;$N$2)+$K67),0)</f>
        <v/>
      </c>
      <c r="H67" s="11" t="str">
        <f>IFERROR(IF(COUNTIFS(tbLancamentoAtrasos[Posto de Serviço],$F67,tbLancamentoAtrasos[Data],"&gt;="&amp;$M$2,tbLancamentoAtrasos[Data],"&lt;="&amp;$N$2)=0,"",COUNTIFS(tbLancamentoAtrasos[Posto de Serviço],$F67,tbLancamentoAtrasos[Data],"&gt;="&amp;$M$2,tbLancamentoAtrasos[Data],"&lt;="&amp;$N$2)+$K67),0)</f>
        <v/>
      </c>
      <c r="I67" s="11" t="str">
        <f>IFERROR(IF(COUNTIFS(tbLancamentoAntecipada[Posto de Serviço],$F67,tbLancamentoAntecipada[Data],"&gt;="&amp;$M$2,tbLancamentoAntecipada[Data],"&lt;="&amp;$N$2)=0,"",COUNTIFS(tbLancamentoAntecipada[Posto de Serviço],$F67,tbLancamentoAntecipada[Data],"&gt;="&amp;$M$2,tbLancamentoAntecipada[Data],"&lt;="&amp;$N$2)+$K67),0)</f>
        <v/>
      </c>
      <c r="K67" s="5">
        <v>9.9349999999999591E-4</v>
      </c>
    </row>
    <row r="68" spans="2:11" x14ac:dyDescent="0.25">
      <c r="B68" s="11" t="str">
        <f>IFERROR(IF(COUNTIFS(tbLancamentoFaltas[Funcionário],$A68,tbLancamentoFaltas[Data],"&gt;="&amp;$M$2,tbLancamentoFaltas[Data],"&lt;="&amp;$N$2)=0,"",COUNTIFS(tbLancamentoFaltas[Funcionário],$A68,tbLancamentoFaltas[Data],"&gt;="&amp;$M$2,tbLancamentoFaltas[Data],"&lt;="&amp;$N$2)+$K68),0)</f>
        <v/>
      </c>
      <c r="C68" s="11" t="str">
        <f>IFERROR(IF(COUNTIFS(tbLancamentoAtrasos[Funcionário],$A68,tbLancamentoAtrasos[Data],"&gt;="&amp;$M$2,tbLancamentoAtrasos[Data],"&lt;="&amp;$N$2)=0,"",COUNTIFS(tbLancamentoAtrasos[Funcionário],$A68,tbLancamentoAtrasos[Data],"&gt;="&amp;$M$2,tbLancamentoAtrasos[Data],"&lt;="&amp;$N$2)+$K68),0)</f>
        <v/>
      </c>
      <c r="D68" s="11" t="str">
        <f>IFERROR(IF(COUNTIFS(tbLancamentoAntecipada[Funcionário],$A68,tbLancamentoAntecipada[Data],"&gt;="&amp;$M$2,tbLancamentoAntecipada[Data],"&lt;="&amp;$N$2)=0,"",COUNTIFS(tbLancamentoAntecipada[Funcionário],$A68,tbLancamentoAntecipada[Data],"&gt;="&amp;$M$2,tbLancamentoAntecipada[Data],"&lt;="&amp;$N$2)+$K68),0)</f>
        <v/>
      </c>
      <c r="G68" s="11" t="str">
        <f>IFERROR(IF(COUNTIFS(tbLancamentoFaltas[Posto de Serviço],$F68,tbLancamentoFaltas[Data],"&gt;="&amp;$M$2,tbLancamentoFaltas[Data],"&lt;="&amp;$N$2)=0,"",COUNTIFS(tbLancamentoFaltas[Posto de Serviço],$F68,tbLancamentoFaltas[Data],"&gt;="&amp;$M$2,tbLancamentoFaltas[Data],"&lt;="&amp;$N$2)+$K68),0)</f>
        <v/>
      </c>
      <c r="H68" s="11" t="str">
        <f>IFERROR(IF(COUNTIFS(tbLancamentoAtrasos[Posto de Serviço],$F68,tbLancamentoAtrasos[Data],"&gt;="&amp;$M$2,tbLancamentoAtrasos[Data],"&lt;="&amp;$N$2)=0,"",COUNTIFS(tbLancamentoAtrasos[Posto de Serviço],$F68,tbLancamentoAtrasos[Data],"&gt;="&amp;$M$2,tbLancamentoAtrasos[Data],"&lt;="&amp;$N$2)+$K68),0)</f>
        <v/>
      </c>
      <c r="I68" s="11" t="str">
        <f>IFERROR(IF(COUNTIFS(tbLancamentoAntecipada[Posto de Serviço],$F68,tbLancamentoAntecipada[Data],"&gt;="&amp;$M$2,tbLancamentoAntecipada[Data],"&lt;="&amp;$N$2)=0,"",COUNTIFS(tbLancamentoAntecipada[Posto de Serviço],$F68,tbLancamentoAntecipada[Data],"&gt;="&amp;$M$2,tbLancamentoAntecipada[Data],"&lt;="&amp;$N$2)+$K68),0)</f>
        <v/>
      </c>
      <c r="K68" s="5">
        <v>9.9339999999999607E-4</v>
      </c>
    </row>
    <row r="69" spans="2:11" x14ac:dyDescent="0.25">
      <c r="B69" s="11" t="str">
        <f>IFERROR(IF(COUNTIFS(tbLancamentoFaltas[Funcionário],$A69,tbLancamentoFaltas[Data],"&gt;="&amp;$M$2,tbLancamentoFaltas[Data],"&lt;="&amp;$N$2)=0,"",COUNTIFS(tbLancamentoFaltas[Funcionário],$A69,tbLancamentoFaltas[Data],"&gt;="&amp;$M$2,tbLancamentoFaltas[Data],"&lt;="&amp;$N$2)+$K69),0)</f>
        <v/>
      </c>
      <c r="C69" s="11" t="str">
        <f>IFERROR(IF(COUNTIFS(tbLancamentoAtrasos[Funcionário],$A69,tbLancamentoAtrasos[Data],"&gt;="&amp;$M$2,tbLancamentoAtrasos[Data],"&lt;="&amp;$N$2)=0,"",COUNTIFS(tbLancamentoAtrasos[Funcionário],$A69,tbLancamentoAtrasos[Data],"&gt;="&amp;$M$2,tbLancamentoAtrasos[Data],"&lt;="&amp;$N$2)+$K69),0)</f>
        <v/>
      </c>
      <c r="D69" s="11" t="str">
        <f>IFERROR(IF(COUNTIFS(tbLancamentoAntecipada[Funcionário],$A69,tbLancamentoAntecipada[Data],"&gt;="&amp;$M$2,tbLancamentoAntecipada[Data],"&lt;="&amp;$N$2)=0,"",COUNTIFS(tbLancamentoAntecipada[Funcionário],$A69,tbLancamentoAntecipada[Data],"&gt;="&amp;$M$2,tbLancamentoAntecipada[Data],"&lt;="&amp;$N$2)+$K69),0)</f>
        <v/>
      </c>
      <c r="G69" s="11" t="str">
        <f>IFERROR(IF(COUNTIFS(tbLancamentoFaltas[Posto de Serviço],$F69,tbLancamentoFaltas[Data],"&gt;="&amp;$M$2,tbLancamentoFaltas[Data],"&lt;="&amp;$N$2)=0,"",COUNTIFS(tbLancamentoFaltas[Posto de Serviço],$F69,tbLancamentoFaltas[Data],"&gt;="&amp;$M$2,tbLancamentoFaltas[Data],"&lt;="&amp;$N$2)+$K69),0)</f>
        <v/>
      </c>
      <c r="H69" s="11" t="str">
        <f>IFERROR(IF(COUNTIFS(tbLancamentoAtrasos[Posto de Serviço],$F69,tbLancamentoAtrasos[Data],"&gt;="&amp;$M$2,tbLancamentoAtrasos[Data],"&lt;="&amp;$N$2)=0,"",COUNTIFS(tbLancamentoAtrasos[Posto de Serviço],$F69,tbLancamentoAtrasos[Data],"&gt;="&amp;$M$2,tbLancamentoAtrasos[Data],"&lt;="&amp;$N$2)+$K69),0)</f>
        <v/>
      </c>
      <c r="I69" s="11" t="str">
        <f>IFERROR(IF(COUNTIFS(tbLancamentoAntecipada[Posto de Serviço],$F69,tbLancamentoAntecipada[Data],"&gt;="&amp;$M$2,tbLancamentoAntecipada[Data],"&lt;="&amp;$N$2)=0,"",COUNTIFS(tbLancamentoAntecipada[Posto de Serviço],$F69,tbLancamentoAntecipada[Data],"&gt;="&amp;$M$2,tbLancamentoAntecipada[Data],"&lt;="&amp;$N$2)+$K69),0)</f>
        <v/>
      </c>
      <c r="K69" s="5">
        <v>9.9329999999999601E-4</v>
      </c>
    </row>
    <row r="70" spans="2:11" x14ac:dyDescent="0.25">
      <c r="B70" s="11" t="str">
        <f>IFERROR(IF(COUNTIFS(tbLancamentoFaltas[Funcionário],$A70,tbLancamentoFaltas[Data],"&gt;="&amp;$M$2,tbLancamentoFaltas[Data],"&lt;="&amp;$N$2)=0,"",COUNTIFS(tbLancamentoFaltas[Funcionário],$A70,tbLancamentoFaltas[Data],"&gt;="&amp;$M$2,tbLancamentoFaltas[Data],"&lt;="&amp;$N$2)+$K70),0)</f>
        <v/>
      </c>
      <c r="C70" s="11" t="str">
        <f>IFERROR(IF(COUNTIFS(tbLancamentoAtrasos[Funcionário],$A70,tbLancamentoAtrasos[Data],"&gt;="&amp;$M$2,tbLancamentoAtrasos[Data],"&lt;="&amp;$N$2)=0,"",COUNTIFS(tbLancamentoAtrasos[Funcionário],$A70,tbLancamentoAtrasos[Data],"&gt;="&amp;$M$2,tbLancamentoAtrasos[Data],"&lt;="&amp;$N$2)+$K70),0)</f>
        <v/>
      </c>
      <c r="D70" s="11" t="str">
        <f>IFERROR(IF(COUNTIFS(tbLancamentoAntecipada[Funcionário],$A70,tbLancamentoAntecipada[Data],"&gt;="&amp;$M$2,tbLancamentoAntecipada[Data],"&lt;="&amp;$N$2)=0,"",COUNTIFS(tbLancamentoAntecipada[Funcionário],$A70,tbLancamentoAntecipada[Data],"&gt;="&amp;$M$2,tbLancamentoAntecipada[Data],"&lt;="&amp;$N$2)+$K70),0)</f>
        <v/>
      </c>
      <c r="G70" s="11" t="str">
        <f>IFERROR(IF(COUNTIFS(tbLancamentoFaltas[Posto de Serviço],$F70,tbLancamentoFaltas[Data],"&gt;="&amp;$M$2,tbLancamentoFaltas[Data],"&lt;="&amp;$N$2)=0,"",COUNTIFS(tbLancamentoFaltas[Posto de Serviço],$F70,tbLancamentoFaltas[Data],"&gt;="&amp;$M$2,tbLancamentoFaltas[Data],"&lt;="&amp;$N$2)+$K70),0)</f>
        <v/>
      </c>
      <c r="H70" s="11" t="str">
        <f>IFERROR(IF(COUNTIFS(tbLancamentoAtrasos[Posto de Serviço],$F70,tbLancamentoAtrasos[Data],"&gt;="&amp;$M$2,tbLancamentoAtrasos[Data],"&lt;="&amp;$N$2)=0,"",COUNTIFS(tbLancamentoAtrasos[Posto de Serviço],$F70,tbLancamentoAtrasos[Data],"&gt;="&amp;$M$2,tbLancamentoAtrasos[Data],"&lt;="&amp;$N$2)+$K70),0)</f>
        <v/>
      </c>
      <c r="I70" s="11" t="str">
        <f>IFERROR(IF(COUNTIFS(tbLancamentoAntecipada[Posto de Serviço],$F70,tbLancamentoAntecipada[Data],"&gt;="&amp;$M$2,tbLancamentoAntecipada[Data],"&lt;="&amp;$N$2)=0,"",COUNTIFS(tbLancamentoAntecipada[Posto de Serviço],$F70,tbLancamentoAntecipada[Data],"&gt;="&amp;$M$2,tbLancamentoAntecipada[Data],"&lt;="&amp;$N$2)+$K70),0)</f>
        <v/>
      </c>
      <c r="K70" s="5">
        <v>9.9319999999999595E-4</v>
      </c>
    </row>
    <row r="71" spans="2:11" x14ac:dyDescent="0.25">
      <c r="B71" s="11" t="str">
        <f>IFERROR(IF(COUNTIFS(tbLancamentoFaltas[Funcionário],$A71,tbLancamentoFaltas[Data],"&gt;="&amp;$M$2,tbLancamentoFaltas[Data],"&lt;="&amp;$N$2)=0,"",COUNTIFS(tbLancamentoFaltas[Funcionário],$A71,tbLancamentoFaltas[Data],"&gt;="&amp;$M$2,tbLancamentoFaltas[Data],"&lt;="&amp;$N$2)+$K71),0)</f>
        <v/>
      </c>
      <c r="C71" s="11" t="str">
        <f>IFERROR(IF(COUNTIFS(tbLancamentoAtrasos[Funcionário],$A71,tbLancamentoAtrasos[Data],"&gt;="&amp;$M$2,tbLancamentoAtrasos[Data],"&lt;="&amp;$N$2)=0,"",COUNTIFS(tbLancamentoAtrasos[Funcionário],$A71,tbLancamentoAtrasos[Data],"&gt;="&amp;$M$2,tbLancamentoAtrasos[Data],"&lt;="&amp;$N$2)+$K71),0)</f>
        <v/>
      </c>
      <c r="D71" s="11" t="str">
        <f>IFERROR(IF(COUNTIFS(tbLancamentoAntecipada[Funcionário],$A71,tbLancamentoAntecipada[Data],"&gt;="&amp;$M$2,tbLancamentoAntecipada[Data],"&lt;="&amp;$N$2)=0,"",COUNTIFS(tbLancamentoAntecipada[Funcionário],$A71,tbLancamentoAntecipada[Data],"&gt;="&amp;$M$2,tbLancamentoAntecipada[Data],"&lt;="&amp;$N$2)+$K71),0)</f>
        <v/>
      </c>
      <c r="G71" s="11" t="str">
        <f>IFERROR(IF(COUNTIFS(tbLancamentoFaltas[Posto de Serviço],$F71,tbLancamentoFaltas[Data],"&gt;="&amp;$M$2,tbLancamentoFaltas[Data],"&lt;="&amp;$N$2)=0,"",COUNTIFS(tbLancamentoFaltas[Posto de Serviço],$F71,tbLancamentoFaltas[Data],"&gt;="&amp;$M$2,tbLancamentoFaltas[Data],"&lt;="&amp;$N$2)+$K71),0)</f>
        <v/>
      </c>
      <c r="H71" s="11" t="str">
        <f>IFERROR(IF(COUNTIFS(tbLancamentoAtrasos[Posto de Serviço],$F71,tbLancamentoAtrasos[Data],"&gt;="&amp;$M$2,tbLancamentoAtrasos[Data],"&lt;="&amp;$N$2)=0,"",COUNTIFS(tbLancamentoAtrasos[Posto de Serviço],$F71,tbLancamentoAtrasos[Data],"&gt;="&amp;$M$2,tbLancamentoAtrasos[Data],"&lt;="&amp;$N$2)+$K71),0)</f>
        <v/>
      </c>
      <c r="I71" s="11" t="str">
        <f>IFERROR(IF(COUNTIFS(tbLancamentoAntecipada[Posto de Serviço],$F71,tbLancamentoAntecipada[Data],"&gt;="&amp;$M$2,tbLancamentoAntecipada[Data],"&lt;="&amp;$N$2)=0,"",COUNTIFS(tbLancamentoAntecipada[Posto de Serviço],$F71,tbLancamentoAntecipada[Data],"&gt;="&amp;$M$2,tbLancamentoAntecipada[Data],"&lt;="&amp;$N$2)+$K71),0)</f>
        <v/>
      </c>
      <c r="K71" s="5">
        <v>9.930999999999959E-4</v>
      </c>
    </row>
    <row r="72" spans="2:11" x14ac:dyDescent="0.25">
      <c r="B72" s="11" t="str">
        <f>IFERROR(IF(COUNTIFS(tbLancamentoFaltas[Funcionário],$A72,tbLancamentoFaltas[Data],"&gt;="&amp;$M$2,tbLancamentoFaltas[Data],"&lt;="&amp;$N$2)=0,"",COUNTIFS(tbLancamentoFaltas[Funcionário],$A72,tbLancamentoFaltas[Data],"&gt;="&amp;$M$2,tbLancamentoFaltas[Data],"&lt;="&amp;$N$2)+$K72),0)</f>
        <v/>
      </c>
      <c r="C72" s="11" t="str">
        <f>IFERROR(IF(COUNTIFS(tbLancamentoAtrasos[Funcionário],$A72,tbLancamentoAtrasos[Data],"&gt;="&amp;$M$2,tbLancamentoAtrasos[Data],"&lt;="&amp;$N$2)=0,"",COUNTIFS(tbLancamentoAtrasos[Funcionário],$A72,tbLancamentoAtrasos[Data],"&gt;="&amp;$M$2,tbLancamentoAtrasos[Data],"&lt;="&amp;$N$2)+$K72),0)</f>
        <v/>
      </c>
      <c r="D72" s="11" t="str">
        <f>IFERROR(IF(COUNTIFS(tbLancamentoAntecipada[Funcionário],$A72,tbLancamentoAntecipada[Data],"&gt;="&amp;$M$2,tbLancamentoAntecipada[Data],"&lt;="&amp;$N$2)=0,"",COUNTIFS(tbLancamentoAntecipada[Funcionário],$A72,tbLancamentoAntecipada[Data],"&gt;="&amp;$M$2,tbLancamentoAntecipada[Data],"&lt;="&amp;$N$2)+$K72),0)</f>
        <v/>
      </c>
      <c r="G72" s="11" t="str">
        <f>IFERROR(IF(COUNTIFS(tbLancamentoFaltas[Posto de Serviço],$F72,tbLancamentoFaltas[Data],"&gt;="&amp;$M$2,tbLancamentoFaltas[Data],"&lt;="&amp;$N$2)=0,"",COUNTIFS(tbLancamentoFaltas[Posto de Serviço],$F72,tbLancamentoFaltas[Data],"&gt;="&amp;$M$2,tbLancamentoFaltas[Data],"&lt;="&amp;$N$2)+$K72),0)</f>
        <v/>
      </c>
      <c r="H72" s="11" t="str">
        <f>IFERROR(IF(COUNTIFS(tbLancamentoAtrasos[Posto de Serviço],$F72,tbLancamentoAtrasos[Data],"&gt;="&amp;$M$2,tbLancamentoAtrasos[Data],"&lt;="&amp;$N$2)=0,"",COUNTIFS(tbLancamentoAtrasos[Posto de Serviço],$F72,tbLancamentoAtrasos[Data],"&gt;="&amp;$M$2,tbLancamentoAtrasos[Data],"&lt;="&amp;$N$2)+$K72),0)</f>
        <v/>
      </c>
      <c r="I72" s="11" t="str">
        <f>IFERROR(IF(COUNTIFS(tbLancamentoAntecipada[Posto de Serviço],$F72,tbLancamentoAntecipada[Data],"&gt;="&amp;$M$2,tbLancamentoAntecipada[Data],"&lt;="&amp;$N$2)=0,"",COUNTIFS(tbLancamentoAntecipada[Posto de Serviço],$F72,tbLancamentoAntecipada[Data],"&gt;="&amp;$M$2,tbLancamentoAntecipada[Data],"&lt;="&amp;$N$2)+$K72),0)</f>
        <v/>
      </c>
      <c r="K72" s="5">
        <v>9.9299999999999606E-4</v>
      </c>
    </row>
    <row r="73" spans="2:11" x14ac:dyDescent="0.25">
      <c r="B73" s="11" t="str">
        <f>IFERROR(IF(COUNTIFS(tbLancamentoFaltas[Funcionário],$A73,tbLancamentoFaltas[Data],"&gt;="&amp;$M$2,tbLancamentoFaltas[Data],"&lt;="&amp;$N$2)=0,"",COUNTIFS(tbLancamentoFaltas[Funcionário],$A73,tbLancamentoFaltas[Data],"&gt;="&amp;$M$2,tbLancamentoFaltas[Data],"&lt;="&amp;$N$2)+$K73),0)</f>
        <v/>
      </c>
      <c r="C73" s="11" t="str">
        <f>IFERROR(IF(COUNTIFS(tbLancamentoAtrasos[Funcionário],$A73,tbLancamentoAtrasos[Data],"&gt;="&amp;$M$2,tbLancamentoAtrasos[Data],"&lt;="&amp;$N$2)=0,"",COUNTIFS(tbLancamentoAtrasos[Funcionário],$A73,tbLancamentoAtrasos[Data],"&gt;="&amp;$M$2,tbLancamentoAtrasos[Data],"&lt;="&amp;$N$2)+$K73),0)</f>
        <v/>
      </c>
      <c r="D73" s="11" t="str">
        <f>IFERROR(IF(COUNTIFS(tbLancamentoAntecipada[Funcionário],$A73,tbLancamentoAntecipada[Data],"&gt;="&amp;$M$2,tbLancamentoAntecipada[Data],"&lt;="&amp;$N$2)=0,"",COUNTIFS(tbLancamentoAntecipada[Funcionário],$A73,tbLancamentoAntecipada[Data],"&gt;="&amp;$M$2,tbLancamentoAntecipada[Data],"&lt;="&amp;$N$2)+$K73),0)</f>
        <v/>
      </c>
      <c r="G73" s="11" t="str">
        <f>IFERROR(IF(COUNTIFS(tbLancamentoFaltas[Posto de Serviço],$F73,tbLancamentoFaltas[Data],"&gt;="&amp;$M$2,tbLancamentoFaltas[Data],"&lt;="&amp;$N$2)=0,"",COUNTIFS(tbLancamentoFaltas[Posto de Serviço],$F73,tbLancamentoFaltas[Data],"&gt;="&amp;$M$2,tbLancamentoFaltas[Data],"&lt;="&amp;$N$2)+$K73),0)</f>
        <v/>
      </c>
      <c r="H73" s="11" t="str">
        <f>IFERROR(IF(COUNTIFS(tbLancamentoAtrasos[Posto de Serviço],$F73,tbLancamentoAtrasos[Data],"&gt;="&amp;$M$2,tbLancamentoAtrasos[Data],"&lt;="&amp;$N$2)=0,"",COUNTIFS(tbLancamentoAtrasos[Posto de Serviço],$F73,tbLancamentoAtrasos[Data],"&gt;="&amp;$M$2,tbLancamentoAtrasos[Data],"&lt;="&amp;$N$2)+$K73),0)</f>
        <v/>
      </c>
      <c r="I73" s="11" t="str">
        <f>IFERROR(IF(COUNTIFS(tbLancamentoAntecipada[Posto de Serviço],$F73,tbLancamentoAntecipada[Data],"&gt;="&amp;$M$2,tbLancamentoAntecipada[Data],"&lt;="&amp;$N$2)=0,"",COUNTIFS(tbLancamentoAntecipada[Posto de Serviço],$F73,tbLancamentoAntecipada[Data],"&gt;="&amp;$M$2,tbLancamentoAntecipada[Data],"&lt;="&amp;$N$2)+$K73),0)</f>
        <v/>
      </c>
      <c r="K73" s="5">
        <v>9.92899999999996E-4</v>
      </c>
    </row>
    <row r="74" spans="2:11" x14ac:dyDescent="0.25">
      <c r="B74" s="11" t="str">
        <f>IFERROR(IF(COUNTIFS(tbLancamentoFaltas[Funcionário],$A74,tbLancamentoFaltas[Data],"&gt;="&amp;$M$2,tbLancamentoFaltas[Data],"&lt;="&amp;$N$2)=0,"",COUNTIFS(tbLancamentoFaltas[Funcionário],$A74,tbLancamentoFaltas[Data],"&gt;="&amp;$M$2,tbLancamentoFaltas[Data],"&lt;="&amp;$N$2)+$K74),0)</f>
        <v/>
      </c>
      <c r="C74" s="11" t="str">
        <f>IFERROR(IF(COUNTIFS(tbLancamentoAtrasos[Funcionário],$A74,tbLancamentoAtrasos[Data],"&gt;="&amp;$M$2,tbLancamentoAtrasos[Data],"&lt;="&amp;$N$2)=0,"",COUNTIFS(tbLancamentoAtrasos[Funcionário],$A74,tbLancamentoAtrasos[Data],"&gt;="&amp;$M$2,tbLancamentoAtrasos[Data],"&lt;="&amp;$N$2)+$K74),0)</f>
        <v/>
      </c>
      <c r="D74" s="11" t="str">
        <f>IFERROR(IF(COUNTIFS(tbLancamentoAntecipada[Funcionário],$A74,tbLancamentoAntecipada[Data],"&gt;="&amp;$M$2,tbLancamentoAntecipada[Data],"&lt;="&amp;$N$2)=0,"",COUNTIFS(tbLancamentoAntecipada[Funcionário],$A74,tbLancamentoAntecipada[Data],"&gt;="&amp;$M$2,tbLancamentoAntecipada[Data],"&lt;="&amp;$N$2)+$K74),0)</f>
        <v/>
      </c>
      <c r="G74" s="11" t="str">
        <f>IFERROR(IF(COUNTIFS(tbLancamentoFaltas[Posto de Serviço],$F74,tbLancamentoFaltas[Data],"&gt;="&amp;$M$2,tbLancamentoFaltas[Data],"&lt;="&amp;$N$2)=0,"",COUNTIFS(tbLancamentoFaltas[Posto de Serviço],$F74,tbLancamentoFaltas[Data],"&gt;="&amp;$M$2,tbLancamentoFaltas[Data],"&lt;="&amp;$N$2)+$K74),0)</f>
        <v/>
      </c>
      <c r="H74" s="11" t="str">
        <f>IFERROR(IF(COUNTIFS(tbLancamentoAtrasos[Posto de Serviço],$F74,tbLancamentoAtrasos[Data],"&gt;="&amp;$M$2,tbLancamentoAtrasos[Data],"&lt;="&amp;$N$2)=0,"",COUNTIFS(tbLancamentoAtrasos[Posto de Serviço],$F74,tbLancamentoAtrasos[Data],"&gt;="&amp;$M$2,tbLancamentoAtrasos[Data],"&lt;="&amp;$N$2)+$K74),0)</f>
        <v/>
      </c>
      <c r="I74" s="11" t="str">
        <f>IFERROR(IF(COUNTIFS(tbLancamentoAntecipada[Posto de Serviço],$F74,tbLancamentoAntecipada[Data],"&gt;="&amp;$M$2,tbLancamentoAntecipada[Data],"&lt;="&amp;$N$2)=0,"",COUNTIFS(tbLancamentoAntecipada[Posto de Serviço],$F74,tbLancamentoAntecipada[Data],"&gt;="&amp;$M$2,tbLancamentoAntecipada[Data],"&lt;="&amp;$N$2)+$K74),0)</f>
        <v/>
      </c>
      <c r="K74" s="5">
        <v>9.9279999999999594E-4</v>
      </c>
    </row>
    <row r="75" spans="2:11" x14ac:dyDescent="0.25">
      <c r="B75" s="11" t="str">
        <f>IFERROR(IF(COUNTIFS(tbLancamentoFaltas[Funcionário],$A75,tbLancamentoFaltas[Data],"&gt;="&amp;$M$2,tbLancamentoFaltas[Data],"&lt;="&amp;$N$2)=0,"",COUNTIFS(tbLancamentoFaltas[Funcionário],$A75,tbLancamentoFaltas[Data],"&gt;="&amp;$M$2,tbLancamentoFaltas[Data],"&lt;="&amp;$N$2)+$K75),0)</f>
        <v/>
      </c>
      <c r="C75" s="11" t="str">
        <f>IFERROR(IF(COUNTIFS(tbLancamentoAtrasos[Funcionário],$A75,tbLancamentoAtrasos[Data],"&gt;="&amp;$M$2,tbLancamentoAtrasos[Data],"&lt;="&amp;$N$2)=0,"",COUNTIFS(tbLancamentoAtrasos[Funcionário],$A75,tbLancamentoAtrasos[Data],"&gt;="&amp;$M$2,tbLancamentoAtrasos[Data],"&lt;="&amp;$N$2)+$K75),0)</f>
        <v/>
      </c>
      <c r="D75" s="11" t="str">
        <f>IFERROR(IF(COUNTIFS(tbLancamentoAntecipada[Funcionário],$A75,tbLancamentoAntecipada[Data],"&gt;="&amp;$M$2,tbLancamentoAntecipada[Data],"&lt;="&amp;$N$2)=0,"",COUNTIFS(tbLancamentoAntecipada[Funcionário],$A75,tbLancamentoAntecipada[Data],"&gt;="&amp;$M$2,tbLancamentoAntecipada[Data],"&lt;="&amp;$N$2)+$K75),0)</f>
        <v/>
      </c>
      <c r="G75" s="11" t="str">
        <f>IFERROR(IF(COUNTIFS(tbLancamentoFaltas[Posto de Serviço],$F75,tbLancamentoFaltas[Data],"&gt;="&amp;$M$2,tbLancamentoFaltas[Data],"&lt;="&amp;$N$2)=0,"",COUNTIFS(tbLancamentoFaltas[Posto de Serviço],$F75,tbLancamentoFaltas[Data],"&gt;="&amp;$M$2,tbLancamentoFaltas[Data],"&lt;="&amp;$N$2)+$K75),0)</f>
        <v/>
      </c>
      <c r="H75" s="11" t="str">
        <f>IFERROR(IF(COUNTIFS(tbLancamentoAtrasos[Posto de Serviço],$F75,tbLancamentoAtrasos[Data],"&gt;="&amp;$M$2,tbLancamentoAtrasos[Data],"&lt;="&amp;$N$2)=0,"",COUNTIFS(tbLancamentoAtrasos[Posto de Serviço],$F75,tbLancamentoAtrasos[Data],"&gt;="&amp;$M$2,tbLancamentoAtrasos[Data],"&lt;="&amp;$N$2)+$K75),0)</f>
        <v/>
      </c>
      <c r="I75" s="11" t="str">
        <f>IFERROR(IF(COUNTIFS(tbLancamentoAntecipada[Posto de Serviço],$F75,tbLancamentoAntecipada[Data],"&gt;="&amp;$M$2,tbLancamentoAntecipada[Data],"&lt;="&amp;$N$2)=0,"",COUNTIFS(tbLancamentoAntecipada[Posto de Serviço],$F75,tbLancamentoAntecipada[Data],"&gt;="&amp;$M$2,tbLancamentoAntecipada[Data],"&lt;="&amp;$N$2)+$K75),0)</f>
        <v/>
      </c>
      <c r="K75" s="5">
        <v>9.926999999999961E-4</v>
      </c>
    </row>
    <row r="76" spans="2:11" x14ac:dyDescent="0.25">
      <c r="B76" s="11" t="str">
        <f>IFERROR(IF(COUNTIFS(tbLancamentoFaltas[Funcionário],$A76,tbLancamentoFaltas[Data],"&gt;="&amp;$M$2,tbLancamentoFaltas[Data],"&lt;="&amp;$N$2)=0,"",COUNTIFS(tbLancamentoFaltas[Funcionário],$A76,tbLancamentoFaltas[Data],"&gt;="&amp;$M$2,tbLancamentoFaltas[Data],"&lt;="&amp;$N$2)+$K76),0)</f>
        <v/>
      </c>
      <c r="C76" s="11" t="str">
        <f>IFERROR(IF(COUNTIFS(tbLancamentoAtrasos[Funcionário],$A76,tbLancamentoAtrasos[Data],"&gt;="&amp;$M$2,tbLancamentoAtrasos[Data],"&lt;="&amp;$N$2)=0,"",COUNTIFS(tbLancamentoAtrasos[Funcionário],$A76,tbLancamentoAtrasos[Data],"&gt;="&amp;$M$2,tbLancamentoAtrasos[Data],"&lt;="&amp;$N$2)+$K76),0)</f>
        <v/>
      </c>
      <c r="D76" s="11" t="str">
        <f>IFERROR(IF(COUNTIFS(tbLancamentoAntecipada[Funcionário],$A76,tbLancamentoAntecipada[Data],"&gt;="&amp;$M$2,tbLancamentoAntecipada[Data],"&lt;="&amp;$N$2)=0,"",COUNTIFS(tbLancamentoAntecipada[Funcionário],$A76,tbLancamentoAntecipada[Data],"&gt;="&amp;$M$2,tbLancamentoAntecipada[Data],"&lt;="&amp;$N$2)+$K76),0)</f>
        <v/>
      </c>
      <c r="G76" s="11" t="str">
        <f>IFERROR(IF(COUNTIFS(tbLancamentoFaltas[Posto de Serviço],$F76,tbLancamentoFaltas[Data],"&gt;="&amp;$M$2,tbLancamentoFaltas[Data],"&lt;="&amp;$N$2)=0,"",COUNTIFS(tbLancamentoFaltas[Posto de Serviço],$F76,tbLancamentoFaltas[Data],"&gt;="&amp;$M$2,tbLancamentoFaltas[Data],"&lt;="&amp;$N$2)+$K76),0)</f>
        <v/>
      </c>
      <c r="H76" s="11" t="str">
        <f>IFERROR(IF(COUNTIFS(tbLancamentoAtrasos[Posto de Serviço],$F76,tbLancamentoAtrasos[Data],"&gt;="&amp;$M$2,tbLancamentoAtrasos[Data],"&lt;="&amp;$N$2)=0,"",COUNTIFS(tbLancamentoAtrasos[Posto de Serviço],$F76,tbLancamentoAtrasos[Data],"&gt;="&amp;$M$2,tbLancamentoAtrasos[Data],"&lt;="&amp;$N$2)+$K76),0)</f>
        <v/>
      </c>
      <c r="I76" s="11" t="str">
        <f>IFERROR(IF(COUNTIFS(tbLancamentoAntecipada[Posto de Serviço],$F76,tbLancamentoAntecipada[Data],"&gt;="&amp;$M$2,tbLancamentoAntecipada[Data],"&lt;="&amp;$N$2)=0,"",COUNTIFS(tbLancamentoAntecipada[Posto de Serviço],$F76,tbLancamentoAntecipada[Data],"&gt;="&amp;$M$2,tbLancamentoAntecipada[Data],"&lt;="&amp;$N$2)+$K76),0)</f>
        <v/>
      </c>
      <c r="K76" s="5">
        <v>9.9259999999999605E-4</v>
      </c>
    </row>
    <row r="77" spans="2:11" x14ac:dyDescent="0.25">
      <c r="B77" s="11" t="str">
        <f>IFERROR(IF(COUNTIFS(tbLancamentoFaltas[Funcionário],$A77,tbLancamentoFaltas[Data],"&gt;="&amp;$M$2,tbLancamentoFaltas[Data],"&lt;="&amp;$N$2)=0,"",COUNTIFS(tbLancamentoFaltas[Funcionário],$A77,tbLancamentoFaltas[Data],"&gt;="&amp;$M$2,tbLancamentoFaltas[Data],"&lt;="&amp;$N$2)+$K77),0)</f>
        <v/>
      </c>
      <c r="C77" s="11" t="str">
        <f>IFERROR(IF(COUNTIFS(tbLancamentoAtrasos[Funcionário],$A77,tbLancamentoAtrasos[Data],"&gt;="&amp;$M$2,tbLancamentoAtrasos[Data],"&lt;="&amp;$N$2)=0,"",COUNTIFS(tbLancamentoAtrasos[Funcionário],$A77,tbLancamentoAtrasos[Data],"&gt;="&amp;$M$2,tbLancamentoAtrasos[Data],"&lt;="&amp;$N$2)+$K77),0)</f>
        <v/>
      </c>
      <c r="D77" s="11" t="str">
        <f>IFERROR(IF(COUNTIFS(tbLancamentoAntecipada[Funcionário],$A77,tbLancamentoAntecipada[Data],"&gt;="&amp;$M$2,tbLancamentoAntecipada[Data],"&lt;="&amp;$N$2)=0,"",COUNTIFS(tbLancamentoAntecipada[Funcionário],$A77,tbLancamentoAntecipada[Data],"&gt;="&amp;$M$2,tbLancamentoAntecipada[Data],"&lt;="&amp;$N$2)+$K77),0)</f>
        <v/>
      </c>
      <c r="G77" s="11" t="str">
        <f>IFERROR(IF(COUNTIFS(tbLancamentoFaltas[Posto de Serviço],$F77,tbLancamentoFaltas[Data],"&gt;="&amp;$M$2,tbLancamentoFaltas[Data],"&lt;="&amp;$N$2)=0,"",COUNTIFS(tbLancamentoFaltas[Posto de Serviço],$F77,tbLancamentoFaltas[Data],"&gt;="&amp;$M$2,tbLancamentoFaltas[Data],"&lt;="&amp;$N$2)+$K77),0)</f>
        <v/>
      </c>
      <c r="H77" s="11" t="str">
        <f>IFERROR(IF(COUNTIFS(tbLancamentoAtrasos[Posto de Serviço],$F77,tbLancamentoAtrasos[Data],"&gt;="&amp;$M$2,tbLancamentoAtrasos[Data],"&lt;="&amp;$N$2)=0,"",COUNTIFS(tbLancamentoAtrasos[Posto de Serviço],$F77,tbLancamentoAtrasos[Data],"&gt;="&amp;$M$2,tbLancamentoAtrasos[Data],"&lt;="&amp;$N$2)+$K77),0)</f>
        <v/>
      </c>
      <c r="I77" s="11" t="str">
        <f>IFERROR(IF(COUNTIFS(tbLancamentoAntecipada[Posto de Serviço],$F77,tbLancamentoAntecipada[Data],"&gt;="&amp;$M$2,tbLancamentoAntecipada[Data],"&lt;="&amp;$N$2)=0,"",COUNTIFS(tbLancamentoAntecipada[Posto de Serviço],$F77,tbLancamentoAntecipada[Data],"&gt;="&amp;$M$2,tbLancamentoAntecipada[Data],"&lt;="&amp;$N$2)+$K77),0)</f>
        <v/>
      </c>
      <c r="K77" s="5">
        <v>9.9249999999999599E-4</v>
      </c>
    </row>
    <row r="78" spans="2:11" x14ac:dyDescent="0.25">
      <c r="B78" s="11" t="str">
        <f>IFERROR(IF(COUNTIFS(tbLancamentoFaltas[Funcionário],$A78,tbLancamentoFaltas[Data],"&gt;="&amp;$M$2,tbLancamentoFaltas[Data],"&lt;="&amp;$N$2)=0,"",COUNTIFS(tbLancamentoFaltas[Funcionário],$A78,tbLancamentoFaltas[Data],"&gt;="&amp;$M$2,tbLancamentoFaltas[Data],"&lt;="&amp;$N$2)+$K78),0)</f>
        <v/>
      </c>
      <c r="C78" s="11" t="str">
        <f>IFERROR(IF(COUNTIFS(tbLancamentoAtrasos[Funcionário],$A78,tbLancamentoAtrasos[Data],"&gt;="&amp;$M$2,tbLancamentoAtrasos[Data],"&lt;="&amp;$N$2)=0,"",COUNTIFS(tbLancamentoAtrasos[Funcionário],$A78,tbLancamentoAtrasos[Data],"&gt;="&amp;$M$2,tbLancamentoAtrasos[Data],"&lt;="&amp;$N$2)+$K78),0)</f>
        <v/>
      </c>
      <c r="D78" s="11" t="str">
        <f>IFERROR(IF(COUNTIFS(tbLancamentoAntecipada[Funcionário],$A78,tbLancamentoAntecipada[Data],"&gt;="&amp;$M$2,tbLancamentoAntecipada[Data],"&lt;="&amp;$N$2)=0,"",COUNTIFS(tbLancamentoAntecipada[Funcionário],$A78,tbLancamentoAntecipada[Data],"&gt;="&amp;$M$2,tbLancamentoAntecipada[Data],"&lt;="&amp;$N$2)+$K78),0)</f>
        <v/>
      </c>
      <c r="G78" s="11" t="str">
        <f>IFERROR(IF(COUNTIFS(tbLancamentoFaltas[Posto de Serviço],$F78,tbLancamentoFaltas[Data],"&gt;="&amp;$M$2,tbLancamentoFaltas[Data],"&lt;="&amp;$N$2)=0,"",COUNTIFS(tbLancamentoFaltas[Posto de Serviço],$F78,tbLancamentoFaltas[Data],"&gt;="&amp;$M$2,tbLancamentoFaltas[Data],"&lt;="&amp;$N$2)+$K78),0)</f>
        <v/>
      </c>
      <c r="H78" s="11" t="str">
        <f>IFERROR(IF(COUNTIFS(tbLancamentoAtrasos[Posto de Serviço],$F78,tbLancamentoAtrasos[Data],"&gt;="&amp;$M$2,tbLancamentoAtrasos[Data],"&lt;="&amp;$N$2)=0,"",COUNTIFS(tbLancamentoAtrasos[Posto de Serviço],$F78,tbLancamentoAtrasos[Data],"&gt;="&amp;$M$2,tbLancamentoAtrasos[Data],"&lt;="&amp;$N$2)+$K78),0)</f>
        <v/>
      </c>
      <c r="I78" s="11" t="str">
        <f>IFERROR(IF(COUNTIFS(tbLancamentoAntecipada[Posto de Serviço],$F78,tbLancamentoAntecipada[Data],"&gt;="&amp;$M$2,tbLancamentoAntecipada[Data],"&lt;="&amp;$N$2)=0,"",COUNTIFS(tbLancamentoAntecipada[Posto de Serviço],$F78,tbLancamentoAntecipada[Data],"&gt;="&amp;$M$2,tbLancamentoAntecipada[Data],"&lt;="&amp;$N$2)+$K78),0)</f>
        <v/>
      </c>
      <c r="K78" s="5">
        <v>9.9239999999999593E-4</v>
      </c>
    </row>
    <row r="79" spans="2:11" x14ac:dyDescent="0.25">
      <c r="B79" s="11" t="str">
        <f>IFERROR(IF(COUNTIFS(tbLancamentoFaltas[Funcionário],$A79,tbLancamentoFaltas[Data],"&gt;="&amp;$M$2,tbLancamentoFaltas[Data],"&lt;="&amp;$N$2)=0,"",COUNTIFS(tbLancamentoFaltas[Funcionário],$A79,tbLancamentoFaltas[Data],"&gt;="&amp;$M$2,tbLancamentoFaltas[Data],"&lt;="&amp;$N$2)+$K79),0)</f>
        <v/>
      </c>
      <c r="C79" s="11" t="str">
        <f>IFERROR(IF(COUNTIFS(tbLancamentoAtrasos[Funcionário],$A79,tbLancamentoAtrasos[Data],"&gt;="&amp;$M$2,tbLancamentoAtrasos[Data],"&lt;="&amp;$N$2)=0,"",COUNTIFS(tbLancamentoAtrasos[Funcionário],$A79,tbLancamentoAtrasos[Data],"&gt;="&amp;$M$2,tbLancamentoAtrasos[Data],"&lt;="&amp;$N$2)+$K79),0)</f>
        <v/>
      </c>
      <c r="D79" s="11" t="str">
        <f>IFERROR(IF(COUNTIFS(tbLancamentoAntecipada[Funcionário],$A79,tbLancamentoAntecipada[Data],"&gt;="&amp;$M$2,tbLancamentoAntecipada[Data],"&lt;="&amp;$N$2)=0,"",COUNTIFS(tbLancamentoAntecipada[Funcionário],$A79,tbLancamentoAntecipada[Data],"&gt;="&amp;$M$2,tbLancamentoAntecipada[Data],"&lt;="&amp;$N$2)+$K79),0)</f>
        <v/>
      </c>
      <c r="G79" s="11" t="str">
        <f>IFERROR(IF(COUNTIFS(tbLancamentoFaltas[Posto de Serviço],$F79,tbLancamentoFaltas[Data],"&gt;="&amp;$M$2,tbLancamentoFaltas[Data],"&lt;="&amp;$N$2)=0,"",COUNTIFS(tbLancamentoFaltas[Posto de Serviço],$F79,tbLancamentoFaltas[Data],"&gt;="&amp;$M$2,tbLancamentoFaltas[Data],"&lt;="&amp;$N$2)+$K79),0)</f>
        <v/>
      </c>
      <c r="H79" s="11" t="str">
        <f>IFERROR(IF(COUNTIFS(tbLancamentoAtrasos[Posto de Serviço],$F79,tbLancamentoAtrasos[Data],"&gt;="&amp;$M$2,tbLancamentoAtrasos[Data],"&lt;="&amp;$N$2)=0,"",COUNTIFS(tbLancamentoAtrasos[Posto de Serviço],$F79,tbLancamentoAtrasos[Data],"&gt;="&amp;$M$2,tbLancamentoAtrasos[Data],"&lt;="&amp;$N$2)+$K79),0)</f>
        <v/>
      </c>
      <c r="I79" s="11" t="str">
        <f>IFERROR(IF(COUNTIFS(tbLancamentoAntecipada[Posto de Serviço],$F79,tbLancamentoAntecipada[Data],"&gt;="&amp;$M$2,tbLancamentoAntecipada[Data],"&lt;="&amp;$N$2)=0,"",COUNTIFS(tbLancamentoAntecipada[Posto de Serviço],$F79,tbLancamentoAntecipada[Data],"&gt;="&amp;$M$2,tbLancamentoAntecipada[Data],"&lt;="&amp;$N$2)+$K79),0)</f>
        <v/>
      </c>
      <c r="K79" s="5">
        <v>9.9229999999999609E-4</v>
      </c>
    </row>
    <row r="80" spans="2:11" x14ac:dyDescent="0.25">
      <c r="B80" s="11" t="str">
        <f>IFERROR(IF(COUNTIFS(tbLancamentoFaltas[Funcionário],$A80,tbLancamentoFaltas[Data],"&gt;="&amp;$M$2,tbLancamentoFaltas[Data],"&lt;="&amp;$N$2)=0,"",COUNTIFS(tbLancamentoFaltas[Funcionário],$A80,tbLancamentoFaltas[Data],"&gt;="&amp;$M$2,tbLancamentoFaltas[Data],"&lt;="&amp;$N$2)+$K80),0)</f>
        <v/>
      </c>
      <c r="C80" s="11" t="str">
        <f>IFERROR(IF(COUNTIFS(tbLancamentoAtrasos[Funcionário],$A80,tbLancamentoAtrasos[Data],"&gt;="&amp;$M$2,tbLancamentoAtrasos[Data],"&lt;="&amp;$N$2)=0,"",COUNTIFS(tbLancamentoAtrasos[Funcionário],$A80,tbLancamentoAtrasos[Data],"&gt;="&amp;$M$2,tbLancamentoAtrasos[Data],"&lt;="&amp;$N$2)+$K80),0)</f>
        <v/>
      </c>
      <c r="D80" s="11" t="str">
        <f>IFERROR(IF(COUNTIFS(tbLancamentoAntecipada[Funcionário],$A80,tbLancamentoAntecipada[Data],"&gt;="&amp;$M$2,tbLancamentoAntecipada[Data],"&lt;="&amp;$N$2)=0,"",COUNTIFS(tbLancamentoAntecipada[Funcionário],$A80,tbLancamentoAntecipada[Data],"&gt;="&amp;$M$2,tbLancamentoAntecipada[Data],"&lt;="&amp;$N$2)+$K80),0)</f>
        <v/>
      </c>
      <c r="G80" s="11" t="str">
        <f>IFERROR(IF(COUNTIFS(tbLancamentoFaltas[Posto de Serviço],$F80,tbLancamentoFaltas[Data],"&gt;="&amp;$M$2,tbLancamentoFaltas[Data],"&lt;="&amp;$N$2)=0,"",COUNTIFS(tbLancamentoFaltas[Posto de Serviço],$F80,tbLancamentoFaltas[Data],"&gt;="&amp;$M$2,tbLancamentoFaltas[Data],"&lt;="&amp;$N$2)+$K80),0)</f>
        <v/>
      </c>
      <c r="H80" s="11" t="str">
        <f>IFERROR(IF(COUNTIFS(tbLancamentoAtrasos[Posto de Serviço],$F80,tbLancamentoAtrasos[Data],"&gt;="&amp;$M$2,tbLancamentoAtrasos[Data],"&lt;="&amp;$N$2)=0,"",COUNTIFS(tbLancamentoAtrasos[Posto de Serviço],$F80,tbLancamentoAtrasos[Data],"&gt;="&amp;$M$2,tbLancamentoAtrasos[Data],"&lt;="&amp;$N$2)+$K80),0)</f>
        <v/>
      </c>
      <c r="I80" s="11" t="str">
        <f>IFERROR(IF(COUNTIFS(tbLancamentoAntecipada[Posto de Serviço],$F80,tbLancamentoAntecipada[Data],"&gt;="&amp;$M$2,tbLancamentoAntecipada[Data],"&lt;="&amp;$N$2)=0,"",COUNTIFS(tbLancamentoAntecipada[Posto de Serviço],$F80,tbLancamentoAntecipada[Data],"&gt;="&amp;$M$2,tbLancamentoAntecipada[Data],"&lt;="&amp;$N$2)+$K80),0)</f>
        <v/>
      </c>
      <c r="K80" s="5">
        <v>9.9219999999999604E-4</v>
      </c>
    </row>
    <row r="81" spans="2:11" x14ac:dyDescent="0.25">
      <c r="B81" s="11" t="str">
        <f>IFERROR(IF(COUNTIFS(tbLancamentoFaltas[Funcionário],$A81,tbLancamentoFaltas[Data],"&gt;="&amp;$M$2,tbLancamentoFaltas[Data],"&lt;="&amp;$N$2)=0,"",COUNTIFS(tbLancamentoFaltas[Funcionário],$A81,tbLancamentoFaltas[Data],"&gt;="&amp;$M$2,tbLancamentoFaltas[Data],"&lt;="&amp;$N$2)+$K81),0)</f>
        <v/>
      </c>
      <c r="C81" s="11" t="str">
        <f>IFERROR(IF(COUNTIFS(tbLancamentoAtrasos[Funcionário],$A81,tbLancamentoAtrasos[Data],"&gt;="&amp;$M$2,tbLancamentoAtrasos[Data],"&lt;="&amp;$N$2)=0,"",COUNTIFS(tbLancamentoAtrasos[Funcionário],$A81,tbLancamentoAtrasos[Data],"&gt;="&amp;$M$2,tbLancamentoAtrasos[Data],"&lt;="&amp;$N$2)+$K81),0)</f>
        <v/>
      </c>
      <c r="D81" s="11" t="str">
        <f>IFERROR(IF(COUNTIFS(tbLancamentoAntecipada[Funcionário],$A81,tbLancamentoAntecipada[Data],"&gt;="&amp;$M$2,tbLancamentoAntecipada[Data],"&lt;="&amp;$N$2)=0,"",COUNTIFS(tbLancamentoAntecipada[Funcionário],$A81,tbLancamentoAntecipada[Data],"&gt;="&amp;$M$2,tbLancamentoAntecipada[Data],"&lt;="&amp;$N$2)+$K81),0)</f>
        <v/>
      </c>
      <c r="G81" s="11" t="str">
        <f>IFERROR(IF(COUNTIFS(tbLancamentoFaltas[Posto de Serviço],$F81,tbLancamentoFaltas[Data],"&gt;="&amp;$M$2,tbLancamentoFaltas[Data],"&lt;="&amp;$N$2)=0,"",COUNTIFS(tbLancamentoFaltas[Posto de Serviço],$F81,tbLancamentoFaltas[Data],"&gt;="&amp;$M$2,tbLancamentoFaltas[Data],"&lt;="&amp;$N$2)+$K81),0)</f>
        <v/>
      </c>
      <c r="H81" s="11" t="str">
        <f>IFERROR(IF(COUNTIFS(tbLancamentoAtrasos[Posto de Serviço],$F81,tbLancamentoAtrasos[Data],"&gt;="&amp;$M$2,tbLancamentoAtrasos[Data],"&lt;="&amp;$N$2)=0,"",COUNTIFS(tbLancamentoAtrasos[Posto de Serviço],$F81,tbLancamentoAtrasos[Data],"&gt;="&amp;$M$2,tbLancamentoAtrasos[Data],"&lt;="&amp;$N$2)+$K81),0)</f>
        <v/>
      </c>
      <c r="I81" s="11" t="str">
        <f>IFERROR(IF(COUNTIFS(tbLancamentoAntecipada[Posto de Serviço],$F81,tbLancamentoAntecipada[Data],"&gt;="&amp;$M$2,tbLancamentoAntecipada[Data],"&lt;="&amp;$N$2)=0,"",COUNTIFS(tbLancamentoAntecipada[Posto de Serviço],$F81,tbLancamentoAntecipada[Data],"&gt;="&amp;$M$2,tbLancamentoAntecipada[Data],"&lt;="&amp;$N$2)+$K81),0)</f>
        <v/>
      </c>
      <c r="K81" s="5">
        <v>9.9209999999999598E-4</v>
      </c>
    </row>
    <row r="82" spans="2:11" x14ac:dyDescent="0.25">
      <c r="B82" s="11" t="str">
        <f>IFERROR(IF(COUNTIFS(tbLancamentoFaltas[Funcionário],$A82,tbLancamentoFaltas[Data],"&gt;="&amp;$M$2,tbLancamentoFaltas[Data],"&lt;="&amp;$N$2)=0,"",COUNTIFS(tbLancamentoFaltas[Funcionário],$A82,tbLancamentoFaltas[Data],"&gt;="&amp;$M$2,tbLancamentoFaltas[Data],"&lt;="&amp;$N$2)+$K82),0)</f>
        <v/>
      </c>
      <c r="C82" s="11" t="str">
        <f>IFERROR(IF(COUNTIFS(tbLancamentoAtrasos[Funcionário],$A82,tbLancamentoAtrasos[Data],"&gt;="&amp;$M$2,tbLancamentoAtrasos[Data],"&lt;="&amp;$N$2)=0,"",COUNTIFS(tbLancamentoAtrasos[Funcionário],$A82,tbLancamentoAtrasos[Data],"&gt;="&amp;$M$2,tbLancamentoAtrasos[Data],"&lt;="&amp;$N$2)+$K82),0)</f>
        <v/>
      </c>
      <c r="D82" s="11" t="str">
        <f>IFERROR(IF(COUNTIFS(tbLancamentoAntecipada[Funcionário],$A82,tbLancamentoAntecipada[Data],"&gt;="&amp;$M$2,tbLancamentoAntecipada[Data],"&lt;="&amp;$N$2)=0,"",COUNTIFS(tbLancamentoAntecipada[Funcionário],$A82,tbLancamentoAntecipada[Data],"&gt;="&amp;$M$2,tbLancamentoAntecipada[Data],"&lt;="&amp;$N$2)+$K82),0)</f>
        <v/>
      </c>
      <c r="G82" s="11" t="str">
        <f>IFERROR(IF(COUNTIFS(tbLancamentoFaltas[Posto de Serviço],$F82,tbLancamentoFaltas[Data],"&gt;="&amp;$M$2,tbLancamentoFaltas[Data],"&lt;="&amp;$N$2)=0,"",COUNTIFS(tbLancamentoFaltas[Posto de Serviço],$F82,tbLancamentoFaltas[Data],"&gt;="&amp;$M$2,tbLancamentoFaltas[Data],"&lt;="&amp;$N$2)+$K82),0)</f>
        <v/>
      </c>
      <c r="H82" s="11" t="str">
        <f>IFERROR(IF(COUNTIFS(tbLancamentoAtrasos[Posto de Serviço],$F82,tbLancamentoAtrasos[Data],"&gt;="&amp;$M$2,tbLancamentoAtrasos[Data],"&lt;="&amp;$N$2)=0,"",COUNTIFS(tbLancamentoAtrasos[Posto de Serviço],$F82,tbLancamentoAtrasos[Data],"&gt;="&amp;$M$2,tbLancamentoAtrasos[Data],"&lt;="&amp;$N$2)+$K82),0)</f>
        <v/>
      </c>
      <c r="I82" s="11" t="str">
        <f>IFERROR(IF(COUNTIFS(tbLancamentoAntecipada[Posto de Serviço],$F82,tbLancamentoAntecipada[Data],"&gt;="&amp;$M$2,tbLancamentoAntecipada[Data],"&lt;="&amp;$N$2)=0,"",COUNTIFS(tbLancamentoAntecipada[Posto de Serviço],$F82,tbLancamentoAntecipada[Data],"&gt;="&amp;$M$2,tbLancamentoAntecipada[Data],"&lt;="&amp;$N$2)+$K82),0)</f>
        <v/>
      </c>
      <c r="K82" s="5">
        <v>9.9199999999999506E-4</v>
      </c>
    </row>
    <row r="83" spans="2:11" x14ac:dyDescent="0.25">
      <c r="B83" s="11" t="str">
        <f>IFERROR(IF(COUNTIFS(tbLancamentoFaltas[Funcionário],$A83,tbLancamentoFaltas[Data],"&gt;="&amp;$M$2,tbLancamentoFaltas[Data],"&lt;="&amp;$N$2)=0,"",COUNTIFS(tbLancamentoFaltas[Funcionário],$A83,tbLancamentoFaltas[Data],"&gt;="&amp;$M$2,tbLancamentoFaltas[Data],"&lt;="&amp;$N$2)+$K83),0)</f>
        <v/>
      </c>
      <c r="C83" s="11" t="str">
        <f>IFERROR(IF(COUNTIFS(tbLancamentoAtrasos[Funcionário],$A83,tbLancamentoAtrasos[Data],"&gt;="&amp;$M$2,tbLancamentoAtrasos[Data],"&lt;="&amp;$N$2)=0,"",COUNTIFS(tbLancamentoAtrasos[Funcionário],$A83,tbLancamentoAtrasos[Data],"&gt;="&amp;$M$2,tbLancamentoAtrasos[Data],"&lt;="&amp;$N$2)+$K83),0)</f>
        <v/>
      </c>
      <c r="D83" s="11" t="str">
        <f>IFERROR(IF(COUNTIFS(tbLancamentoAntecipada[Funcionário],$A83,tbLancamentoAntecipada[Data],"&gt;="&amp;$M$2,tbLancamentoAntecipada[Data],"&lt;="&amp;$N$2)=0,"",COUNTIFS(tbLancamentoAntecipada[Funcionário],$A83,tbLancamentoAntecipada[Data],"&gt;="&amp;$M$2,tbLancamentoAntecipada[Data],"&lt;="&amp;$N$2)+$K83),0)</f>
        <v/>
      </c>
      <c r="G83" s="11" t="str">
        <f>IFERROR(IF(COUNTIFS(tbLancamentoFaltas[Posto de Serviço],$F83,tbLancamentoFaltas[Data],"&gt;="&amp;$M$2,tbLancamentoFaltas[Data],"&lt;="&amp;$N$2)=0,"",COUNTIFS(tbLancamentoFaltas[Posto de Serviço],$F83,tbLancamentoFaltas[Data],"&gt;="&amp;$M$2,tbLancamentoFaltas[Data],"&lt;="&amp;$N$2)+$K83),0)</f>
        <v/>
      </c>
      <c r="H83" s="11" t="str">
        <f>IFERROR(IF(COUNTIFS(tbLancamentoAtrasos[Posto de Serviço],$F83,tbLancamentoAtrasos[Data],"&gt;="&amp;$M$2,tbLancamentoAtrasos[Data],"&lt;="&amp;$N$2)=0,"",COUNTIFS(tbLancamentoAtrasos[Posto de Serviço],$F83,tbLancamentoAtrasos[Data],"&gt;="&amp;$M$2,tbLancamentoAtrasos[Data],"&lt;="&amp;$N$2)+$K83),0)</f>
        <v/>
      </c>
      <c r="I83" s="11" t="str">
        <f>IFERROR(IF(COUNTIFS(tbLancamentoAntecipada[Posto de Serviço],$F83,tbLancamentoAntecipada[Data],"&gt;="&amp;$M$2,tbLancamentoAntecipada[Data],"&lt;="&amp;$N$2)=0,"",COUNTIFS(tbLancamentoAntecipada[Posto de Serviço],$F83,tbLancamentoAntecipada[Data],"&gt;="&amp;$M$2,tbLancamentoAntecipada[Data],"&lt;="&amp;$N$2)+$K83),0)</f>
        <v/>
      </c>
      <c r="K83" s="5">
        <v>9.91899999999995E-4</v>
      </c>
    </row>
    <row r="84" spans="2:11" x14ac:dyDescent="0.25">
      <c r="B84" s="11" t="str">
        <f>IFERROR(IF(COUNTIFS(tbLancamentoFaltas[Funcionário],$A84,tbLancamentoFaltas[Data],"&gt;="&amp;$M$2,tbLancamentoFaltas[Data],"&lt;="&amp;$N$2)=0,"",COUNTIFS(tbLancamentoFaltas[Funcionário],$A84,tbLancamentoFaltas[Data],"&gt;="&amp;$M$2,tbLancamentoFaltas[Data],"&lt;="&amp;$N$2)+$K84),0)</f>
        <v/>
      </c>
      <c r="C84" s="11" t="str">
        <f>IFERROR(IF(COUNTIFS(tbLancamentoAtrasos[Funcionário],$A84,tbLancamentoAtrasos[Data],"&gt;="&amp;$M$2,tbLancamentoAtrasos[Data],"&lt;="&amp;$N$2)=0,"",COUNTIFS(tbLancamentoAtrasos[Funcionário],$A84,tbLancamentoAtrasos[Data],"&gt;="&amp;$M$2,tbLancamentoAtrasos[Data],"&lt;="&amp;$N$2)+$K84),0)</f>
        <v/>
      </c>
      <c r="D84" s="11" t="str">
        <f>IFERROR(IF(COUNTIFS(tbLancamentoAntecipada[Funcionário],$A84,tbLancamentoAntecipada[Data],"&gt;="&amp;$M$2,tbLancamentoAntecipada[Data],"&lt;="&amp;$N$2)=0,"",COUNTIFS(tbLancamentoAntecipada[Funcionário],$A84,tbLancamentoAntecipada[Data],"&gt;="&amp;$M$2,tbLancamentoAntecipada[Data],"&lt;="&amp;$N$2)+$K84),0)</f>
        <v/>
      </c>
      <c r="G84" s="11" t="str">
        <f>IFERROR(IF(COUNTIFS(tbLancamentoFaltas[Posto de Serviço],$F84,tbLancamentoFaltas[Data],"&gt;="&amp;$M$2,tbLancamentoFaltas[Data],"&lt;="&amp;$N$2)=0,"",COUNTIFS(tbLancamentoFaltas[Posto de Serviço],$F84,tbLancamentoFaltas[Data],"&gt;="&amp;$M$2,tbLancamentoFaltas[Data],"&lt;="&amp;$N$2)+$K84),0)</f>
        <v/>
      </c>
      <c r="H84" s="11" t="str">
        <f>IFERROR(IF(COUNTIFS(tbLancamentoAtrasos[Posto de Serviço],$F84,tbLancamentoAtrasos[Data],"&gt;="&amp;$M$2,tbLancamentoAtrasos[Data],"&lt;="&amp;$N$2)=0,"",COUNTIFS(tbLancamentoAtrasos[Posto de Serviço],$F84,tbLancamentoAtrasos[Data],"&gt;="&amp;$M$2,tbLancamentoAtrasos[Data],"&lt;="&amp;$N$2)+$K84),0)</f>
        <v/>
      </c>
      <c r="I84" s="11" t="str">
        <f>IFERROR(IF(COUNTIFS(tbLancamentoAntecipada[Posto de Serviço],$F84,tbLancamentoAntecipada[Data],"&gt;="&amp;$M$2,tbLancamentoAntecipada[Data],"&lt;="&amp;$N$2)=0,"",COUNTIFS(tbLancamentoAntecipada[Posto de Serviço],$F84,tbLancamentoAntecipada[Data],"&gt;="&amp;$M$2,tbLancamentoAntecipada[Data],"&lt;="&amp;$N$2)+$K84),0)</f>
        <v/>
      </c>
      <c r="K84" s="5">
        <v>9.9179999999999494E-4</v>
      </c>
    </row>
    <row r="85" spans="2:11" x14ac:dyDescent="0.25">
      <c r="B85" s="11" t="str">
        <f>IFERROR(IF(COUNTIFS(tbLancamentoFaltas[Funcionário],$A85,tbLancamentoFaltas[Data],"&gt;="&amp;$M$2,tbLancamentoFaltas[Data],"&lt;="&amp;$N$2)=0,"",COUNTIFS(tbLancamentoFaltas[Funcionário],$A85,tbLancamentoFaltas[Data],"&gt;="&amp;$M$2,tbLancamentoFaltas[Data],"&lt;="&amp;$N$2)+$K85),0)</f>
        <v/>
      </c>
      <c r="C85" s="11" t="str">
        <f>IFERROR(IF(COUNTIFS(tbLancamentoAtrasos[Funcionário],$A85,tbLancamentoAtrasos[Data],"&gt;="&amp;$M$2,tbLancamentoAtrasos[Data],"&lt;="&amp;$N$2)=0,"",COUNTIFS(tbLancamentoAtrasos[Funcionário],$A85,tbLancamentoAtrasos[Data],"&gt;="&amp;$M$2,tbLancamentoAtrasos[Data],"&lt;="&amp;$N$2)+$K85),0)</f>
        <v/>
      </c>
      <c r="D85" s="11" t="str">
        <f>IFERROR(IF(COUNTIFS(tbLancamentoAntecipada[Funcionário],$A85,tbLancamentoAntecipada[Data],"&gt;="&amp;$M$2,tbLancamentoAntecipada[Data],"&lt;="&amp;$N$2)=0,"",COUNTIFS(tbLancamentoAntecipada[Funcionário],$A85,tbLancamentoAntecipada[Data],"&gt;="&amp;$M$2,tbLancamentoAntecipada[Data],"&lt;="&amp;$N$2)+$K85),0)</f>
        <v/>
      </c>
      <c r="G85" s="11" t="str">
        <f>IFERROR(IF(COUNTIFS(tbLancamentoFaltas[Posto de Serviço],$F85,tbLancamentoFaltas[Data],"&gt;="&amp;$M$2,tbLancamentoFaltas[Data],"&lt;="&amp;$N$2)=0,"",COUNTIFS(tbLancamentoFaltas[Posto de Serviço],$F85,tbLancamentoFaltas[Data],"&gt;="&amp;$M$2,tbLancamentoFaltas[Data],"&lt;="&amp;$N$2)+$K85),0)</f>
        <v/>
      </c>
      <c r="H85" s="11" t="str">
        <f>IFERROR(IF(COUNTIFS(tbLancamentoAtrasos[Posto de Serviço],$F85,tbLancamentoAtrasos[Data],"&gt;="&amp;$M$2,tbLancamentoAtrasos[Data],"&lt;="&amp;$N$2)=0,"",COUNTIFS(tbLancamentoAtrasos[Posto de Serviço],$F85,tbLancamentoAtrasos[Data],"&gt;="&amp;$M$2,tbLancamentoAtrasos[Data],"&lt;="&amp;$N$2)+$K85),0)</f>
        <v/>
      </c>
      <c r="I85" s="11" t="str">
        <f>IFERROR(IF(COUNTIFS(tbLancamentoAntecipada[Posto de Serviço],$F85,tbLancamentoAntecipada[Data],"&gt;="&amp;$M$2,tbLancamentoAntecipada[Data],"&lt;="&amp;$N$2)=0,"",COUNTIFS(tbLancamentoAntecipada[Posto de Serviço],$F85,tbLancamentoAntecipada[Data],"&gt;="&amp;$M$2,tbLancamentoAntecipada[Data],"&lt;="&amp;$N$2)+$K85),0)</f>
        <v/>
      </c>
      <c r="K85" s="5">
        <v>9.916999999999951E-4</v>
      </c>
    </row>
    <row r="86" spans="2:11" x14ac:dyDescent="0.25">
      <c r="B86" s="11" t="str">
        <f>IFERROR(IF(COUNTIFS(tbLancamentoFaltas[Funcionário],$A86,tbLancamentoFaltas[Data],"&gt;="&amp;$M$2,tbLancamentoFaltas[Data],"&lt;="&amp;$N$2)=0,"",COUNTIFS(tbLancamentoFaltas[Funcionário],$A86,tbLancamentoFaltas[Data],"&gt;="&amp;$M$2,tbLancamentoFaltas[Data],"&lt;="&amp;$N$2)+$K86),0)</f>
        <v/>
      </c>
      <c r="C86" s="11" t="str">
        <f>IFERROR(IF(COUNTIFS(tbLancamentoAtrasos[Funcionário],$A86,tbLancamentoAtrasos[Data],"&gt;="&amp;$M$2,tbLancamentoAtrasos[Data],"&lt;="&amp;$N$2)=0,"",COUNTIFS(tbLancamentoAtrasos[Funcionário],$A86,tbLancamentoAtrasos[Data],"&gt;="&amp;$M$2,tbLancamentoAtrasos[Data],"&lt;="&amp;$N$2)+$K86),0)</f>
        <v/>
      </c>
      <c r="D86" s="11" t="str">
        <f>IFERROR(IF(COUNTIFS(tbLancamentoAntecipada[Funcionário],$A86,tbLancamentoAntecipada[Data],"&gt;="&amp;$M$2,tbLancamentoAntecipada[Data],"&lt;="&amp;$N$2)=0,"",COUNTIFS(tbLancamentoAntecipada[Funcionário],$A86,tbLancamentoAntecipada[Data],"&gt;="&amp;$M$2,tbLancamentoAntecipada[Data],"&lt;="&amp;$N$2)+$K86),0)</f>
        <v/>
      </c>
      <c r="G86" s="11" t="str">
        <f>IFERROR(IF(COUNTIFS(tbLancamentoFaltas[Posto de Serviço],$F86,tbLancamentoFaltas[Data],"&gt;="&amp;$M$2,tbLancamentoFaltas[Data],"&lt;="&amp;$N$2)=0,"",COUNTIFS(tbLancamentoFaltas[Posto de Serviço],$F86,tbLancamentoFaltas[Data],"&gt;="&amp;$M$2,tbLancamentoFaltas[Data],"&lt;="&amp;$N$2)+$K86),0)</f>
        <v/>
      </c>
      <c r="H86" s="11" t="str">
        <f>IFERROR(IF(COUNTIFS(tbLancamentoAtrasos[Posto de Serviço],$F86,tbLancamentoAtrasos[Data],"&gt;="&amp;$M$2,tbLancamentoAtrasos[Data],"&lt;="&amp;$N$2)=0,"",COUNTIFS(tbLancamentoAtrasos[Posto de Serviço],$F86,tbLancamentoAtrasos[Data],"&gt;="&amp;$M$2,tbLancamentoAtrasos[Data],"&lt;="&amp;$N$2)+$K86),0)</f>
        <v/>
      </c>
      <c r="I86" s="11" t="str">
        <f>IFERROR(IF(COUNTIFS(tbLancamentoAntecipada[Posto de Serviço],$F86,tbLancamentoAntecipada[Data],"&gt;="&amp;$M$2,tbLancamentoAntecipada[Data],"&lt;="&amp;$N$2)=0,"",COUNTIFS(tbLancamentoAntecipada[Posto de Serviço],$F86,tbLancamentoAntecipada[Data],"&gt;="&amp;$M$2,tbLancamentoAntecipada[Data],"&lt;="&amp;$N$2)+$K86),0)</f>
        <v/>
      </c>
      <c r="K86" s="5">
        <v>9.9159999999999505E-4</v>
      </c>
    </row>
    <row r="87" spans="2:11" x14ac:dyDescent="0.25">
      <c r="B87" s="11" t="str">
        <f>IFERROR(IF(COUNTIFS(tbLancamentoFaltas[Funcionário],$A87,tbLancamentoFaltas[Data],"&gt;="&amp;$M$2,tbLancamentoFaltas[Data],"&lt;="&amp;$N$2)=0,"",COUNTIFS(tbLancamentoFaltas[Funcionário],$A87,tbLancamentoFaltas[Data],"&gt;="&amp;$M$2,tbLancamentoFaltas[Data],"&lt;="&amp;$N$2)+$K87),0)</f>
        <v/>
      </c>
      <c r="C87" s="11" t="str">
        <f>IFERROR(IF(COUNTIFS(tbLancamentoAtrasos[Funcionário],$A87,tbLancamentoAtrasos[Data],"&gt;="&amp;$M$2,tbLancamentoAtrasos[Data],"&lt;="&amp;$N$2)=0,"",COUNTIFS(tbLancamentoAtrasos[Funcionário],$A87,tbLancamentoAtrasos[Data],"&gt;="&amp;$M$2,tbLancamentoAtrasos[Data],"&lt;="&amp;$N$2)+$K87),0)</f>
        <v/>
      </c>
      <c r="D87" s="11" t="str">
        <f>IFERROR(IF(COUNTIFS(tbLancamentoAntecipada[Funcionário],$A87,tbLancamentoAntecipada[Data],"&gt;="&amp;$M$2,tbLancamentoAntecipada[Data],"&lt;="&amp;$N$2)=0,"",COUNTIFS(tbLancamentoAntecipada[Funcionário],$A87,tbLancamentoAntecipada[Data],"&gt;="&amp;$M$2,tbLancamentoAntecipada[Data],"&lt;="&amp;$N$2)+$K87),0)</f>
        <v/>
      </c>
      <c r="G87" s="11" t="str">
        <f>IFERROR(IF(COUNTIFS(tbLancamentoFaltas[Posto de Serviço],$F87,tbLancamentoFaltas[Data],"&gt;="&amp;$M$2,tbLancamentoFaltas[Data],"&lt;="&amp;$N$2)=0,"",COUNTIFS(tbLancamentoFaltas[Posto de Serviço],$F87,tbLancamentoFaltas[Data],"&gt;="&amp;$M$2,tbLancamentoFaltas[Data],"&lt;="&amp;$N$2)+$K87),0)</f>
        <v/>
      </c>
      <c r="H87" s="11" t="str">
        <f>IFERROR(IF(COUNTIFS(tbLancamentoAtrasos[Posto de Serviço],$F87,tbLancamentoAtrasos[Data],"&gt;="&amp;$M$2,tbLancamentoAtrasos[Data],"&lt;="&amp;$N$2)=0,"",COUNTIFS(tbLancamentoAtrasos[Posto de Serviço],$F87,tbLancamentoAtrasos[Data],"&gt;="&amp;$M$2,tbLancamentoAtrasos[Data],"&lt;="&amp;$N$2)+$K87),0)</f>
        <v/>
      </c>
      <c r="I87" s="11" t="str">
        <f>IFERROR(IF(COUNTIFS(tbLancamentoAntecipada[Posto de Serviço],$F87,tbLancamentoAntecipada[Data],"&gt;="&amp;$M$2,tbLancamentoAntecipada[Data],"&lt;="&amp;$N$2)=0,"",COUNTIFS(tbLancamentoAntecipada[Posto de Serviço],$F87,tbLancamentoAntecipada[Data],"&gt;="&amp;$M$2,tbLancamentoAntecipada[Data],"&lt;="&amp;$N$2)+$K87),0)</f>
        <v/>
      </c>
      <c r="K87" s="5">
        <v>9.9149999999999499E-4</v>
      </c>
    </row>
    <row r="88" spans="2:11" x14ac:dyDescent="0.25">
      <c r="B88" s="11" t="str">
        <f>IFERROR(IF(COUNTIFS(tbLancamentoFaltas[Funcionário],$A88,tbLancamentoFaltas[Data],"&gt;="&amp;$M$2,tbLancamentoFaltas[Data],"&lt;="&amp;$N$2)=0,"",COUNTIFS(tbLancamentoFaltas[Funcionário],$A88,tbLancamentoFaltas[Data],"&gt;="&amp;$M$2,tbLancamentoFaltas[Data],"&lt;="&amp;$N$2)+$K88),0)</f>
        <v/>
      </c>
      <c r="C88" s="11" t="str">
        <f>IFERROR(IF(COUNTIFS(tbLancamentoAtrasos[Funcionário],$A88,tbLancamentoAtrasos[Data],"&gt;="&amp;$M$2,tbLancamentoAtrasos[Data],"&lt;="&amp;$N$2)=0,"",COUNTIFS(tbLancamentoAtrasos[Funcionário],$A88,tbLancamentoAtrasos[Data],"&gt;="&amp;$M$2,tbLancamentoAtrasos[Data],"&lt;="&amp;$N$2)+$K88),0)</f>
        <v/>
      </c>
      <c r="D88" s="11" t="str">
        <f>IFERROR(IF(COUNTIFS(tbLancamentoAntecipada[Funcionário],$A88,tbLancamentoAntecipada[Data],"&gt;="&amp;$M$2,tbLancamentoAntecipada[Data],"&lt;="&amp;$N$2)=0,"",COUNTIFS(tbLancamentoAntecipada[Funcionário],$A88,tbLancamentoAntecipada[Data],"&gt;="&amp;$M$2,tbLancamentoAntecipada[Data],"&lt;="&amp;$N$2)+$K88),0)</f>
        <v/>
      </c>
      <c r="G88" s="11" t="str">
        <f>IFERROR(IF(COUNTIFS(tbLancamentoFaltas[Posto de Serviço],$F88,tbLancamentoFaltas[Data],"&gt;="&amp;$M$2,tbLancamentoFaltas[Data],"&lt;="&amp;$N$2)=0,"",COUNTIFS(tbLancamentoFaltas[Posto de Serviço],$F88,tbLancamentoFaltas[Data],"&gt;="&amp;$M$2,tbLancamentoFaltas[Data],"&lt;="&amp;$N$2)+$K88),0)</f>
        <v/>
      </c>
      <c r="H88" s="11" t="str">
        <f>IFERROR(IF(COUNTIFS(tbLancamentoAtrasos[Posto de Serviço],$F88,tbLancamentoAtrasos[Data],"&gt;="&amp;$M$2,tbLancamentoAtrasos[Data],"&lt;="&amp;$N$2)=0,"",COUNTIFS(tbLancamentoAtrasos[Posto de Serviço],$F88,tbLancamentoAtrasos[Data],"&gt;="&amp;$M$2,tbLancamentoAtrasos[Data],"&lt;="&amp;$N$2)+$K88),0)</f>
        <v/>
      </c>
      <c r="I88" s="11" t="str">
        <f>IFERROR(IF(COUNTIFS(tbLancamentoAntecipada[Posto de Serviço],$F88,tbLancamentoAntecipada[Data],"&gt;="&amp;$M$2,tbLancamentoAntecipada[Data],"&lt;="&amp;$N$2)=0,"",COUNTIFS(tbLancamentoAntecipada[Posto de Serviço],$F88,tbLancamentoAntecipada[Data],"&gt;="&amp;$M$2,tbLancamentoAntecipada[Data],"&lt;="&amp;$N$2)+$K88),0)</f>
        <v/>
      </c>
      <c r="K88" s="5">
        <v>9.9139999999999493E-4</v>
      </c>
    </row>
    <row r="89" spans="2:11" x14ac:dyDescent="0.25">
      <c r="B89" s="11" t="str">
        <f>IFERROR(IF(COUNTIFS(tbLancamentoFaltas[Funcionário],$A89,tbLancamentoFaltas[Data],"&gt;="&amp;$M$2,tbLancamentoFaltas[Data],"&lt;="&amp;$N$2)=0,"",COUNTIFS(tbLancamentoFaltas[Funcionário],$A89,tbLancamentoFaltas[Data],"&gt;="&amp;$M$2,tbLancamentoFaltas[Data],"&lt;="&amp;$N$2)+$K89),0)</f>
        <v/>
      </c>
      <c r="C89" s="11" t="str">
        <f>IFERROR(IF(COUNTIFS(tbLancamentoAtrasos[Funcionário],$A89,tbLancamentoAtrasos[Data],"&gt;="&amp;$M$2,tbLancamentoAtrasos[Data],"&lt;="&amp;$N$2)=0,"",COUNTIFS(tbLancamentoAtrasos[Funcionário],$A89,tbLancamentoAtrasos[Data],"&gt;="&amp;$M$2,tbLancamentoAtrasos[Data],"&lt;="&amp;$N$2)+$K89),0)</f>
        <v/>
      </c>
      <c r="D89" s="11" t="str">
        <f>IFERROR(IF(COUNTIFS(tbLancamentoAntecipada[Funcionário],$A89,tbLancamentoAntecipada[Data],"&gt;="&amp;$M$2,tbLancamentoAntecipada[Data],"&lt;="&amp;$N$2)=0,"",COUNTIFS(tbLancamentoAntecipada[Funcionário],$A89,tbLancamentoAntecipada[Data],"&gt;="&amp;$M$2,tbLancamentoAntecipada[Data],"&lt;="&amp;$N$2)+$K89),0)</f>
        <v/>
      </c>
      <c r="G89" s="11" t="str">
        <f>IFERROR(IF(COUNTIFS(tbLancamentoFaltas[Posto de Serviço],$F89,tbLancamentoFaltas[Data],"&gt;="&amp;$M$2,tbLancamentoFaltas[Data],"&lt;="&amp;$N$2)=0,"",COUNTIFS(tbLancamentoFaltas[Posto de Serviço],$F89,tbLancamentoFaltas[Data],"&gt;="&amp;$M$2,tbLancamentoFaltas[Data],"&lt;="&amp;$N$2)+$K89),0)</f>
        <v/>
      </c>
      <c r="H89" s="11" t="str">
        <f>IFERROR(IF(COUNTIFS(tbLancamentoAtrasos[Posto de Serviço],$F89,tbLancamentoAtrasos[Data],"&gt;="&amp;$M$2,tbLancamentoAtrasos[Data],"&lt;="&amp;$N$2)=0,"",COUNTIFS(tbLancamentoAtrasos[Posto de Serviço],$F89,tbLancamentoAtrasos[Data],"&gt;="&amp;$M$2,tbLancamentoAtrasos[Data],"&lt;="&amp;$N$2)+$K89),0)</f>
        <v/>
      </c>
      <c r="I89" s="11" t="str">
        <f>IFERROR(IF(COUNTIFS(tbLancamentoAntecipada[Posto de Serviço],$F89,tbLancamentoAntecipada[Data],"&gt;="&amp;$M$2,tbLancamentoAntecipada[Data],"&lt;="&amp;$N$2)=0,"",COUNTIFS(tbLancamentoAntecipada[Posto de Serviço],$F89,tbLancamentoAntecipada[Data],"&gt;="&amp;$M$2,tbLancamentoAntecipada[Data],"&lt;="&amp;$N$2)+$K89),0)</f>
        <v/>
      </c>
      <c r="K89" s="5">
        <v>9.9129999999999509E-4</v>
      </c>
    </row>
    <row r="90" spans="2:11" x14ac:dyDescent="0.25">
      <c r="B90" s="11" t="str">
        <f>IFERROR(IF(COUNTIFS(tbLancamentoFaltas[Funcionário],$A90,tbLancamentoFaltas[Data],"&gt;="&amp;$M$2,tbLancamentoFaltas[Data],"&lt;="&amp;$N$2)=0,"",COUNTIFS(tbLancamentoFaltas[Funcionário],$A90,tbLancamentoFaltas[Data],"&gt;="&amp;$M$2,tbLancamentoFaltas[Data],"&lt;="&amp;$N$2)+$K90),0)</f>
        <v/>
      </c>
      <c r="C90" s="11" t="str">
        <f>IFERROR(IF(COUNTIFS(tbLancamentoAtrasos[Funcionário],$A90,tbLancamentoAtrasos[Data],"&gt;="&amp;$M$2,tbLancamentoAtrasos[Data],"&lt;="&amp;$N$2)=0,"",COUNTIFS(tbLancamentoAtrasos[Funcionário],$A90,tbLancamentoAtrasos[Data],"&gt;="&amp;$M$2,tbLancamentoAtrasos[Data],"&lt;="&amp;$N$2)+$K90),0)</f>
        <v/>
      </c>
      <c r="D90" s="11" t="str">
        <f>IFERROR(IF(COUNTIFS(tbLancamentoAntecipada[Funcionário],$A90,tbLancamentoAntecipada[Data],"&gt;="&amp;$M$2,tbLancamentoAntecipada[Data],"&lt;="&amp;$N$2)=0,"",COUNTIFS(tbLancamentoAntecipada[Funcionário],$A90,tbLancamentoAntecipada[Data],"&gt;="&amp;$M$2,tbLancamentoAntecipada[Data],"&lt;="&amp;$N$2)+$K90),0)</f>
        <v/>
      </c>
      <c r="G90" s="11" t="str">
        <f>IFERROR(IF(COUNTIFS(tbLancamentoFaltas[Posto de Serviço],$F90,tbLancamentoFaltas[Data],"&gt;="&amp;$M$2,tbLancamentoFaltas[Data],"&lt;="&amp;$N$2)=0,"",COUNTIFS(tbLancamentoFaltas[Posto de Serviço],$F90,tbLancamentoFaltas[Data],"&gt;="&amp;$M$2,tbLancamentoFaltas[Data],"&lt;="&amp;$N$2)+$K90),0)</f>
        <v/>
      </c>
      <c r="H90" s="11" t="str">
        <f>IFERROR(IF(COUNTIFS(tbLancamentoAtrasos[Posto de Serviço],$F90,tbLancamentoAtrasos[Data],"&gt;="&amp;$M$2,tbLancamentoAtrasos[Data],"&lt;="&amp;$N$2)=0,"",COUNTIFS(tbLancamentoAtrasos[Posto de Serviço],$F90,tbLancamentoAtrasos[Data],"&gt;="&amp;$M$2,tbLancamentoAtrasos[Data],"&lt;="&amp;$N$2)+$K90),0)</f>
        <v/>
      </c>
      <c r="I90" s="11" t="str">
        <f>IFERROR(IF(COUNTIFS(tbLancamentoAntecipada[Posto de Serviço],$F90,tbLancamentoAntecipada[Data],"&gt;="&amp;$M$2,tbLancamentoAntecipada[Data],"&lt;="&amp;$N$2)=0,"",COUNTIFS(tbLancamentoAntecipada[Posto de Serviço],$F90,tbLancamentoAntecipada[Data],"&gt;="&amp;$M$2,tbLancamentoAntecipada[Data],"&lt;="&amp;$N$2)+$K90),0)</f>
        <v/>
      </c>
      <c r="K90" s="5">
        <v>9.9119999999999504E-4</v>
      </c>
    </row>
    <row r="91" spans="2:11" x14ac:dyDescent="0.25">
      <c r="B91" s="11" t="str">
        <f>IFERROR(IF(COUNTIFS(tbLancamentoFaltas[Funcionário],$A91,tbLancamentoFaltas[Data],"&gt;="&amp;$M$2,tbLancamentoFaltas[Data],"&lt;="&amp;$N$2)=0,"",COUNTIFS(tbLancamentoFaltas[Funcionário],$A91,tbLancamentoFaltas[Data],"&gt;="&amp;$M$2,tbLancamentoFaltas[Data],"&lt;="&amp;$N$2)+$K91),0)</f>
        <v/>
      </c>
      <c r="C91" s="11" t="str">
        <f>IFERROR(IF(COUNTIFS(tbLancamentoAtrasos[Funcionário],$A91,tbLancamentoAtrasos[Data],"&gt;="&amp;$M$2,tbLancamentoAtrasos[Data],"&lt;="&amp;$N$2)=0,"",COUNTIFS(tbLancamentoAtrasos[Funcionário],$A91,tbLancamentoAtrasos[Data],"&gt;="&amp;$M$2,tbLancamentoAtrasos[Data],"&lt;="&amp;$N$2)+$K91),0)</f>
        <v/>
      </c>
      <c r="D91" s="11" t="str">
        <f>IFERROR(IF(COUNTIFS(tbLancamentoAntecipada[Funcionário],$A91,tbLancamentoAntecipada[Data],"&gt;="&amp;$M$2,tbLancamentoAntecipada[Data],"&lt;="&amp;$N$2)=0,"",COUNTIFS(tbLancamentoAntecipada[Funcionário],$A91,tbLancamentoAntecipada[Data],"&gt;="&amp;$M$2,tbLancamentoAntecipada[Data],"&lt;="&amp;$N$2)+$K91),0)</f>
        <v/>
      </c>
      <c r="G91" s="11" t="str">
        <f>IFERROR(IF(COUNTIFS(tbLancamentoFaltas[Posto de Serviço],$F91,tbLancamentoFaltas[Data],"&gt;="&amp;$M$2,tbLancamentoFaltas[Data],"&lt;="&amp;$N$2)=0,"",COUNTIFS(tbLancamentoFaltas[Posto de Serviço],$F91,tbLancamentoFaltas[Data],"&gt;="&amp;$M$2,tbLancamentoFaltas[Data],"&lt;="&amp;$N$2)+$K91),0)</f>
        <v/>
      </c>
      <c r="H91" s="11" t="str">
        <f>IFERROR(IF(COUNTIFS(tbLancamentoAtrasos[Posto de Serviço],$F91,tbLancamentoAtrasos[Data],"&gt;="&amp;$M$2,tbLancamentoAtrasos[Data],"&lt;="&amp;$N$2)=0,"",COUNTIFS(tbLancamentoAtrasos[Posto de Serviço],$F91,tbLancamentoAtrasos[Data],"&gt;="&amp;$M$2,tbLancamentoAtrasos[Data],"&lt;="&amp;$N$2)+$K91),0)</f>
        <v/>
      </c>
      <c r="I91" s="11" t="str">
        <f>IFERROR(IF(COUNTIFS(tbLancamentoAntecipada[Posto de Serviço],$F91,tbLancamentoAntecipada[Data],"&gt;="&amp;$M$2,tbLancamentoAntecipada[Data],"&lt;="&amp;$N$2)=0,"",COUNTIFS(tbLancamentoAntecipada[Posto de Serviço],$F91,tbLancamentoAntecipada[Data],"&gt;="&amp;$M$2,tbLancamentoAntecipada[Data],"&lt;="&amp;$N$2)+$K91),0)</f>
        <v/>
      </c>
      <c r="K91" s="5">
        <v>9.9109999999999498E-4</v>
      </c>
    </row>
    <row r="92" spans="2:11" x14ac:dyDescent="0.25">
      <c r="B92" s="11" t="str">
        <f>IFERROR(IF(COUNTIFS(tbLancamentoFaltas[Funcionário],$A92,tbLancamentoFaltas[Data],"&gt;="&amp;$M$2,tbLancamentoFaltas[Data],"&lt;="&amp;$N$2)=0,"",COUNTIFS(tbLancamentoFaltas[Funcionário],$A92,tbLancamentoFaltas[Data],"&gt;="&amp;$M$2,tbLancamentoFaltas[Data],"&lt;="&amp;$N$2)+$K92),0)</f>
        <v/>
      </c>
      <c r="C92" s="11" t="str">
        <f>IFERROR(IF(COUNTIFS(tbLancamentoAtrasos[Funcionário],$A92,tbLancamentoAtrasos[Data],"&gt;="&amp;$M$2,tbLancamentoAtrasos[Data],"&lt;="&amp;$N$2)=0,"",COUNTIFS(tbLancamentoAtrasos[Funcionário],$A92,tbLancamentoAtrasos[Data],"&gt;="&amp;$M$2,tbLancamentoAtrasos[Data],"&lt;="&amp;$N$2)+$K92),0)</f>
        <v/>
      </c>
      <c r="D92" s="11" t="str">
        <f>IFERROR(IF(COUNTIFS(tbLancamentoAntecipada[Funcionário],$A92,tbLancamentoAntecipada[Data],"&gt;="&amp;$M$2,tbLancamentoAntecipada[Data],"&lt;="&amp;$N$2)=0,"",COUNTIFS(tbLancamentoAntecipada[Funcionário],$A92,tbLancamentoAntecipada[Data],"&gt;="&amp;$M$2,tbLancamentoAntecipada[Data],"&lt;="&amp;$N$2)+$K92),0)</f>
        <v/>
      </c>
      <c r="G92" s="11" t="str">
        <f>IFERROR(IF(COUNTIFS(tbLancamentoFaltas[Posto de Serviço],$F92,tbLancamentoFaltas[Data],"&gt;="&amp;$M$2,tbLancamentoFaltas[Data],"&lt;="&amp;$N$2)=0,"",COUNTIFS(tbLancamentoFaltas[Posto de Serviço],$F92,tbLancamentoFaltas[Data],"&gt;="&amp;$M$2,tbLancamentoFaltas[Data],"&lt;="&amp;$N$2)+$K92),0)</f>
        <v/>
      </c>
      <c r="H92" s="11" t="str">
        <f>IFERROR(IF(COUNTIFS(tbLancamentoAtrasos[Posto de Serviço],$F92,tbLancamentoAtrasos[Data],"&gt;="&amp;$M$2,tbLancamentoAtrasos[Data],"&lt;="&amp;$N$2)=0,"",COUNTIFS(tbLancamentoAtrasos[Posto de Serviço],$F92,tbLancamentoAtrasos[Data],"&gt;="&amp;$M$2,tbLancamentoAtrasos[Data],"&lt;="&amp;$N$2)+$K92),0)</f>
        <v/>
      </c>
      <c r="I92" s="11" t="str">
        <f>IFERROR(IF(COUNTIFS(tbLancamentoAntecipada[Posto de Serviço],$F92,tbLancamentoAntecipada[Data],"&gt;="&amp;$M$2,tbLancamentoAntecipada[Data],"&lt;="&amp;$N$2)=0,"",COUNTIFS(tbLancamentoAntecipada[Posto de Serviço],$F92,tbLancamentoAntecipada[Data],"&gt;="&amp;$M$2,tbLancamentoAntecipada[Data],"&lt;="&amp;$N$2)+$K92),0)</f>
        <v/>
      </c>
      <c r="K92" s="5">
        <v>9.9099999999999492E-4</v>
      </c>
    </row>
    <row r="93" spans="2:11" x14ac:dyDescent="0.25">
      <c r="B93" s="11" t="str">
        <f>IFERROR(IF(COUNTIFS(tbLancamentoFaltas[Funcionário],$A93,tbLancamentoFaltas[Data],"&gt;="&amp;$M$2,tbLancamentoFaltas[Data],"&lt;="&amp;$N$2)=0,"",COUNTIFS(tbLancamentoFaltas[Funcionário],$A93,tbLancamentoFaltas[Data],"&gt;="&amp;$M$2,tbLancamentoFaltas[Data],"&lt;="&amp;$N$2)+$K93),0)</f>
        <v/>
      </c>
      <c r="C93" s="11" t="str">
        <f>IFERROR(IF(COUNTIFS(tbLancamentoAtrasos[Funcionário],$A93,tbLancamentoAtrasos[Data],"&gt;="&amp;$M$2,tbLancamentoAtrasos[Data],"&lt;="&amp;$N$2)=0,"",COUNTIFS(tbLancamentoAtrasos[Funcionário],$A93,tbLancamentoAtrasos[Data],"&gt;="&amp;$M$2,tbLancamentoAtrasos[Data],"&lt;="&amp;$N$2)+$K93),0)</f>
        <v/>
      </c>
      <c r="D93" s="11" t="str">
        <f>IFERROR(IF(COUNTIFS(tbLancamentoAntecipada[Funcionário],$A93,tbLancamentoAntecipada[Data],"&gt;="&amp;$M$2,tbLancamentoAntecipada[Data],"&lt;="&amp;$N$2)=0,"",COUNTIFS(tbLancamentoAntecipada[Funcionário],$A93,tbLancamentoAntecipada[Data],"&gt;="&amp;$M$2,tbLancamentoAntecipada[Data],"&lt;="&amp;$N$2)+$K93),0)</f>
        <v/>
      </c>
      <c r="G93" s="11" t="str">
        <f>IFERROR(IF(COUNTIFS(tbLancamentoFaltas[Posto de Serviço],$F93,tbLancamentoFaltas[Data],"&gt;="&amp;$M$2,tbLancamentoFaltas[Data],"&lt;="&amp;$N$2)=0,"",COUNTIFS(tbLancamentoFaltas[Posto de Serviço],$F93,tbLancamentoFaltas[Data],"&gt;="&amp;$M$2,tbLancamentoFaltas[Data],"&lt;="&amp;$N$2)+$K93),0)</f>
        <v/>
      </c>
      <c r="H93" s="11" t="str">
        <f>IFERROR(IF(COUNTIFS(tbLancamentoAtrasos[Posto de Serviço],$F93,tbLancamentoAtrasos[Data],"&gt;="&amp;$M$2,tbLancamentoAtrasos[Data],"&lt;="&amp;$N$2)=0,"",COUNTIFS(tbLancamentoAtrasos[Posto de Serviço],$F93,tbLancamentoAtrasos[Data],"&gt;="&amp;$M$2,tbLancamentoAtrasos[Data],"&lt;="&amp;$N$2)+$K93),0)</f>
        <v/>
      </c>
      <c r="I93" s="11" t="str">
        <f>IFERROR(IF(COUNTIFS(tbLancamentoAntecipada[Posto de Serviço],$F93,tbLancamentoAntecipada[Data],"&gt;="&amp;$M$2,tbLancamentoAntecipada[Data],"&lt;="&amp;$N$2)=0,"",COUNTIFS(tbLancamentoAntecipada[Posto de Serviço],$F93,tbLancamentoAntecipada[Data],"&gt;="&amp;$M$2,tbLancamentoAntecipada[Data],"&lt;="&amp;$N$2)+$K93),0)</f>
        <v/>
      </c>
      <c r="K93" s="5">
        <v>9.9089999999999508E-4</v>
      </c>
    </row>
    <row r="94" spans="2:11" x14ac:dyDescent="0.25">
      <c r="B94" s="11" t="str">
        <f>IFERROR(IF(COUNTIFS(tbLancamentoFaltas[Funcionário],$A94,tbLancamentoFaltas[Data],"&gt;="&amp;$M$2,tbLancamentoFaltas[Data],"&lt;="&amp;$N$2)=0,"",COUNTIFS(tbLancamentoFaltas[Funcionário],$A94,tbLancamentoFaltas[Data],"&gt;="&amp;$M$2,tbLancamentoFaltas[Data],"&lt;="&amp;$N$2)+$K94),0)</f>
        <v/>
      </c>
      <c r="C94" s="11" t="str">
        <f>IFERROR(IF(COUNTIFS(tbLancamentoAtrasos[Funcionário],$A94,tbLancamentoAtrasos[Data],"&gt;="&amp;$M$2,tbLancamentoAtrasos[Data],"&lt;="&amp;$N$2)=0,"",COUNTIFS(tbLancamentoAtrasos[Funcionário],$A94,tbLancamentoAtrasos[Data],"&gt;="&amp;$M$2,tbLancamentoAtrasos[Data],"&lt;="&amp;$N$2)+$K94),0)</f>
        <v/>
      </c>
      <c r="D94" s="11" t="str">
        <f>IFERROR(IF(COUNTIFS(tbLancamentoAntecipada[Funcionário],$A94,tbLancamentoAntecipada[Data],"&gt;="&amp;$M$2,tbLancamentoAntecipada[Data],"&lt;="&amp;$N$2)=0,"",COUNTIFS(tbLancamentoAntecipada[Funcionário],$A94,tbLancamentoAntecipada[Data],"&gt;="&amp;$M$2,tbLancamentoAntecipada[Data],"&lt;="&amp;$N$2)+$K94),0)</f>
        <v/>
      </c>
      <c r="G94" s="11" t="str">
        <f>IFERROR(IF(COUNTIFS(tbLancamentoFaltas[Posto de Serviço],$F94,tbLancamentoFaltas[Data],"&gt;="&amp;$M$2,tbLancamentoFaltas[Data],"&lt;="&amp;$N$2)=0,"",COUNTIFS(tbLancamentoFaltas[Posto de Serviço],$F94,tbLancamentoFaltas[Data],"&gt;="&amp;$M$2,tbLancamentoFaltas[Data],"&lt;="&amp;$N$2)+$K94),0)</f>
        <v/>
      </c>
      <c r="H94" s="11" t="str">
        <f>IFERROR(IF(COUNTIFS(tbLancamentoAtrasos[Posto de Serviço],$F94,tbLancamentoAtrasos[Data],"&gt;="&amp;$M$2,tbLancamentoAtrasos[Data],"&lt;="&amp;$N$2)=0,"",COUNTIFS(tbLancamentoAtrasos[Posto de Serviço],$F94,tbLancamentoAtrasos[Data],"&gt;="&amp;$M$2,tbLancamentoAtrasos[Data],"&lt;="&amp;$N$2)+$K94),0)</f>
        <v/>
      </c>
      <c r="I94" s="11" t="str">
        <f>IFERROR(IF(COUNTIFS(tbLancamentoAntecipada[Posto de Serviço],$F94,tbLancamentoAntecipada[Data],"&gt;="&amp;$M$2,tbLancamentoAntecipada[Data],"&lt;="&amp;$N$2)=0,"",COUNTIFS(tbLancamentoAntecipada[Posto de Serviço],$F94,tbLancamentoAntecipada[Data],"&gt;="&amp;$M$2,tbLancamentoAntecipada[Data],"&lt;="&amp;$N$2)+$K94),0)</f>
        <v/>
      </c>
      <c r="K94" s="5">
        <v>9.9079999999999503E-4</v>
      </c>
    </row>
    <row r="95" spans="2:11" x14ac:dyDescent="0.25">
      <c r="B95" s="11" t="str">
        <f>IFERROR(IF(COUNTIFS(tbLancamentoFaltas[Funcionário],$A95,tbLancamentoFaltas[Data],"&gt;="&amp;$M$2,tbLancamentoFaltas[Data],"&lt;="&amp;$N$2)=0,"",COUNTIFS(tbLancamentoFaltas[Funcionário],$A95,tbLancamentoFaltas[Data],"&gt;="&amp;$M$2,tbLancamentoFaltas[Data],"&lt;="&amp;$N$2)+$K95),0)</f>
        <v/>
      </c>
      <c r="C95" s="11" t="str">
        <f>IFERROR(IF(COUNTIFS(tbLancamentoAtrasos[Funcionário],$A95,tbLancamentoAtrasos[Data],"&gt;="&amp;$M$2,tbLancamentoAtrasos[Data],"&lt;="&amp;$N$2)=0,"",COUNTIFS(tbLancamentoAtrasos[Funcionário],$A95,tbLancamentoAtrasos[Data],"&gt;="&amp;$M$2,tbLancamentoAtrasos[Data],"&lt;="&amp;$N$2)+$K95),0)</f>
        <v/>
      </c>
      <c r="D95" s="11" t="str">
        <f>IFERROR(IF(COUNTIFS(tbLancamentoAntecipada[Funcionário],$A95,tbLancamentoAntecipada[Data],"&gt;="&amp;$M$2,tbLancamentoAntecipada[Data],"&lt;="&amp;$N$2)=0,"",COUNTIFS(tbLancamentoAntecipada[Funcionário],$A95,tbLancamentoAntecipada[Data],"&gt;="&amp;$M$2,tbLancamentoAntecipada[Data],"&lt;="&amp;$N$2)+$K95),0)</f>
        <v/>
      </c>
      <c r="G95" s="11" t="str">
        <f>IFERROR(IF(COUNTIFS(tbLancamentoFaltas[Posto de Serviço],$F95,tbLancamentoFaltas[Data],"&gt;="&amp;$M$2,tbLancamentoFaltas[Data],"&lt;="&amp;$N$2)=0,"",COUNTIFS(tbLancamentoFaltas[Posto de Serviço],$F95,tbLancamentoFaltas[Data],"&gt;="&amp;$M$2,tbLancamentoFaltas[Data],"&lt;="&amp;$N$2)+$K95),0)</f>
        <v/>
      </c>
      <c r="H95" s="11" t="str">
        <f>IFERROR(IF(COUNTIFS(tbLancamentoAtrasos[Posto de Serviço],$F95,tbLancamentoAtrasos[Data],"&gt;="&amp;$M$2,tbLancamentoAtrasos[Data],"&lt;="&amp;$N$2)=0,"",COUNTIFS(tbLancamentoAtrasos[Posto de Serviço],$F95,tbLancamentoAtrasos[Data],"&gt;="&amp;$M$2,tbLancamentoAtrasos[Data],"&lt;="&amp;$N$2)+$K95),0)</f>
        <v/>
      </c>
      <c r="I95" s="11" t="str">
        <f>IFERROR(IF(COUNTIFS(tbLancamentoAntecipada[Posto de Serviço],$F95,tbLancamentoAntecipada[Data],"&gt;="&amp;$M$2,tbLancamentoAntecipada[Data],"&lt;="&amp;$N$2)=0,"",COUNTIFS(tbLancamentoAntecipada[Posto de Serviço],$F95,tbLancamentoAntecipada[Data],"&gt;="&amp;$M$2,tbLancamentoAntecipada[Data],"&lt;="&amp;$N$2)+$K95),0)</f>
        <v/>
      </c>
      <c r="K95" s="5">
        <v>9.9069999999999497E-4</v>
      </c>
    </row>
    <row r="96" spans="2:11" x14ac:dyDescent="0.25">
      <c r="B96" s="11" t="str">
        <f>IFERROR(IF(COUNTIFS(tbLancamentoFaltas[Funcionário],$A96,tbLancamentoFaltas[Data],"&gt;="&amp;$M$2,tbLancamentoFaltas[Data],"&lt;="&amp;$N$2)=0,"",COUNTIFS(tbLancamentoFaltas[Funcionário],$A96,tbLancamentoFaltas[Data],"&gt;="&amp;$M$2,tbLancamentoFaltas[Data],"&lt;="&amp;$N$2)+$K96),0)</f>
        <v/>
      </c>
      <c r="C96" s="11" t="str">
        <f>IFERROR(IF(COUNTIFS(tbLancamentoAtrasos[Funcionário],$A96,tbLancamentoAtrasos[Data],"&gt;="&amp;$M$2,tbLancamentoAtrasos[Data],"&lt;="&amp;$N$2)=0,"",COUNTIFS(tbLancamentoAtrasos[Funcionário],$A96,tbLancamentoAtrasos[Data],"&gt;="&amp;$M$2,tbLancamentoAtrasos[Data],"&lt;="&amp;$N$2)+$K96),0)</f>
        <v/>
      </c>
      <c r="D96" s="11" t="str">
        <f>IFERROR(IF(COUNTIFS(tbLancamentoAntecipada[Funcionário],$A96,tbLancamentoAntecipada[Data],"&gt;="&amp;$M$2,tbLancamentoAntecipada[Data],"&lt;="&amp;$N$2)=0,"",COUNTIFS(tbLancamentoAntecipada[Funcionário],$A96,tbLancamentoAntecipada[Data],"&gt;="&amp;$M$2,tbLancamentoAntecipada[Data],"&lt;="&amp;$N$2)+$K96),0)</f>
        <v/>
      </c>
      <c r="G96" s="11" t="str">
        <f>IFERROR(IF(COUNTIFS(tbLancamentoFaltas[Posto de Serviço],$F96,tbLancamentoFaltas[Data],"&gt;="&amp;$M$2,tbLancamentoFaltas[Data],"&lt;="&amp;$N$2)=0,"",COUNTIFS(tbLancamentoFaltas[Posto de Serviço],$F96,tbLancamentoFaltas[Data],"&gt;="&amp;$M$2,tbLancamentoFaltas[Data],"&lt;="&amp;$N$2)+$K96),0)</f>
        <v/>
      </c>
      <c r="H96" s="11" t="str">
        <f>IFERROR(IF(COUNTIFS(tbLancamentoAtrasos[Posto de Serviço],$F96,tbLancamentoAtrasos[Data],"&gt;="&amp;$M$2,tbLancamentoAtrasos[Data],"&lt;="&amp;$N$2)=0,"",COUNTIFS(tbLancamentoAtrasos[Posto de Serviço],$F96,tbLancamentoAtrasos[Data],"&gt;="&amp;$M$2,tbLancamentoAtrasos[Data],"&lt;="&amp;$N$2)+$K96),0)</f>
        <v/>
      </c>
      <c r="I96" s="11" t="str">
        <f>IFERROR(IF(COUNTIFS(tbLancamentoAntecipada[Posto de Serviço],$F96,tbLancamentoAntecipada[Data],"&gt;="&amp;$M$2,tbLancamentoAntecipada[Data],"&lt;="&amp;$N$2)=0,"",COUNTIFS(tbLancamentoAntecipada[Posto de Serviço],$F96,tbLancamentoAntecipada[Data],"&gt;="&amp;$M$2,tbLancamentoAntecipada[Data],"&lt;="&amp;$N$2)+$K96),0)</f>
        <v/>
      </c>
      <c r="K96" s="5">
        <v>9.9059999999999491E-4</v>
      </c>
    </row>
    <row r="97" spans="2:11" x14ac:dyDescent="0.25">
      <c r="B97" s="11" t="str">
        <f>IFERROR(IF(COUNTIFS(tbLancamentoFaltas[Funcionário],$A97,tbLancamentoFaltas[Data],"&gt;="&amp;$M$2,tbLancamentoFaltas[Data],"&lt;="&amp;$N$2)=0,"",COUNTIFS(tbLancamentoFaltas[Funcionário],$A97,tbLancamentoFaltas[Data],"&gt;="&amp;$M$2,tbLancamentoFaltas[Data],"&lt;="&amp;$N$2)+$K97),0)</f>
        <v/>
      </c>
      <c r="C97" s="11" t="str">
        <f>IFERROR(IF(COUNTIFS(tbLancamentoAtrasos[Funcionário],$A97,tbLancamentoAtrasos[Data],"&gt;="&amp;$M$2,tbLancamentoAtrasos[Data],"&lt;="&amp;$N$2)=0,"",COUNTIFS(tbLancamentoAtrasos[Funcionário],$A97,tbLancamentoAtrasos[Data],"&gt;="&amp;$M$2,tbLancamentoAtrasos[Data],"&lt;="&amp;$N$2)+$K97),0)</f>
        <v/>
      </c>
      <c r="D97" s="11" t="str">
        <f>IFERROR(IF(COUNTIFS(tbLancamentoAntecipada[Funcionário],$A97,tbLancamentoAntecipada[Data],"&gt;="&amp;$M$2,tbLancamentoAntecipada[Data],"&lt;="&amp;$N$2)=0,"",COUNTIFS(tbLancamentoAntecipada[Funcionário],$A97,tbLancamentoAntecipada[Data],"&gt;="&amp;$M$2,tbLancamentoAntecipada[Data],"&lt;="&amp;$N$2)+$K97),0)</f>
        <v/>
      </c>
      <c r="G97" s="11" t="str">
        <f>IFERROR(IF(COUNTIFS(tbLancamentoFaltas[Posto de Serviço],$F97,tbLancamentoFaltas[Data],"&gt;="&amp;$M$2,tbLancamentoFaltas[Data],"&lt;="&amp;$N$2)=0,"",COUNTIFS(tbLancamentoFaltas[Posto de Serviço],$F97,tbLancamentoFaltas[Data],"&gt;="&amp;$M$2,tbLancamentoFaltas[Data],"&lt;="&amp;$N$2)+$K97),0)</f>
        <v/>
      </c>
      <c r="H97" s="11" t="str">
        <f>IFERROR(IF(COUNTIFS(tbLancamentoAtrasos[Posto de Serviço],$F97,tbLancamentoAtrasos[Data],"&gt;="&amp;$M$2,tbLancamentoAtrasos[Data],"&lt;="&amp;$N$2)=0,"",COUNTIFS(tbLancamentoAtrasos[Posto de Serviço],$F97,tbLancamentoAtrasos[Data],"&gt;="&amp;$M$2,tbLancamentoAtrasos[Data],"&lt;="&amp;$N$2)+$K97),0)</f>
        <v/>
      </c>
      <c r="I97" s="11" t="str">
        <f>IFERROR(IF(COUNTIFS(tbLancamentoAntecipada[Posto de Serviço],$F97,tbLancamentoAntecipada[Data],"&gt;="&amp;$M$2,tbLancamentoAntecipada[Data],"&lt;="&amp;$N$2)=0,"",COUNTIFS(tbLancamentoAntecipada[Posto de Serviço],$F97,tbLancamentoAntecipada[Data],"&gt;="&amp;$M$2,tbLancamentoAntecipada[Data],"&lt;="&amp;$N$2)+$K97),0)</f>
        <v/>
      </c>
      <c r="K97" s="5">
        <v>9.9049999999999507E-4</v>
      </c>
    </row>
    <row r="98" spans="2:11" x14ac:dyDescent="0.25">
      <c r="B98" s="11" t="str">
        <f>IFERROR(IF(COUNTIFS(tbLancamentoFaltas[Funcionário],$A98,tbLancamentoFaltas[Data],"&gt;="&amp;$M$2,tbLancamentoFaltas[Data],"&lt;="&amp;$N$2)=0,"",COUNTIFS(tbLancamentoFaltas[Funcionário],$A98,tbLancamentoFaltas[Data],"&gt;="&amp;$M$2,tbLancamentoFaltas[Data],"&lt;="&amp;$N$2)+$K98),0)</f>
        <v/>
      </c>
      <c r="C98" s="11" t="str">
        <f>IFERROR(IF(COUNTIFS(tbLancamentoAtrasos[Funcionário],$A98,tbLancamentoAtrasos[Data],"&gt;="&amp;$M$2,tbLancamentoAtrasos[Data],"&lt;="&amp;$N$2)=0,"",COUNTIFS(tbLancamentoAtrasos[Funcionário],$A98,tbLancamentoAtrasos[Data],"&gt;="&amp;$M$2,tbLancamentoAtrasos[Data],"&lt;="&amp;$N$2)+$K98),0)</f>
        <v/>
      </c>
      <c r="D98" s="11" t="str">
        <f>IFERROR(IF(COUNTIFS(tbLancamentoAntecipada[Funcionário],$A98,tbLancamentoAntecipada[Data],"&gt;="&amp;$M$2,tbLancamentoAntecipada[Data],"&lt;="&amp;$N$2)=0,"",COUNTIFS(tbLancamentoAntecipada[Funcionário],$A98,tbLancamentoAntecipada[Data],"&gt;="&amp;$M$2,tbLancamentoAntecipada[Data],"&lt;="&amp;$N$2)+$K98),0)</f>
        <v/>
      </c>
      <c r="G98" s="11" t="str">
        <f>IFERROR(IF(COUNTIFS(tbLancamentoFaltas[Posto de Serviço],$F98,tbLancamentoFaltas[Data],"&gt;="&amp;$M$2,tbLancamentoFaltas[Data],"&lt;="&amp;$N$2)=0,"",COUNTIFS(tbLancamentoFaltas[Posto de Serviço],$F98,tbLancamentoFaltas[Data],"&gt;="&amp;$M$2,tbLancamentoFaltas[Data],"&lt;="&amp;$N$2)+$K98),0)</f>
        <v/>
      </c>
      <c r="H98" s="11" t="str">
        <f>IFERROR(IF(COUNTIFS(tbLancamentoAtrasos[Posto de Serviço],$F98,tbLancamentoAtrasos[Data],"&gt;="&amp;$M$2,tbLancamentoAtrasos[Data],"&lt;="&amp;$N$2)=0,"",COUNTIFS(tbLancamentoAtrasos[Posto de Serviço],$F98,tbLancamentoAtrasos[Data],"&gt;="&amp;$M$2,tbLancamentoAtrasos[Data],"&lt;="&amp;$N$2)+$K98),0)</f>
        <v/>
      </c>
      <c r="I98" s="11" t="str">
        <f>IFERROR(IF(COUNTIFS(tbLancamentoAntecipada[Posto de Serviço],$F98,tbLancamentoAntecipada[Data],"&gt;="&amp;$M$2,tbLancamentoAntecipada[Data],"&lt;="&amp;$N$2)=0,"",COUNTIFS(tbLancamentoAntecipada[Posto de Serviço],$F98,tbLancamentoAntecipada[Data],"&gt;="&amp;$M$2,tbLancamentoAntecipada[Data],"&lt;="&amp;$N$2)+$K98),0)</f>
        <v/>
      </c>
      <c r="K98" s="5">
        <v>9.9039999999999502E-4</v>
      </c>
    </row>
    <row r="99" spans="2:11" x14ac:dyDescent="0.25">
      <c r="B99" s="11" t="str">
        <f>IFERROR(IF(COUNTIFS(tbLancamentoFaltas[Funcionário],$A99,tbLancamentoFaltas[Data],"&gt;="&amp;$M$2,tbLancamentoFaltas[Data],"&lt;="&amp;$N$2)=0,"",COUNTIFS(tbLancamentoFaltas[Funcionário],$A99,tbLancamentoFaltas[Data],"&gt;="&amp;$M$2,tbLancamentoFaltas[Data],"&lt;="&amp;$N$2)+$K99),0)</f>
        <v/>
      </c>
      <c r="C99" s="11" t="str">
        <f>IFERROR(IF(COUNTIFS(tbLancamentoAtrasos[Funcionário],$A99,tbLancamentoAtrasos[Data],"&gt;="&amp;$M$2,tbLancamentoAtrasos[Data],"&lt;="&amp;$N$2)=0,"",COUNTIFS(tbLancamentoAtrasos[Funcionário],$A99,tbLancamentoAtrasos[Data],"&gt;="&amp;$M$2,tbLancamentoAtrasos[Data],"&lt;="&amp;$N$2)+$K99),0)</f>
        <v/>
      </c>
      <c r="D99" s="11" t="str">
        <f>IFERROR(IF(COUNTIFS(tbLancamentoAntecipada[Funcionário],$A99,tbLancamentoAntecipada[Data],"&gt;="&amp;$M$2,tbLancamentoAntecipada[Data],"&lt;="&amp;$N$2)=0,"",COUNTIFS(tbLancamentoAntecipada[Funcionário],$A99,tbLancamentoAntecipada[Data],"&gt;="&amp;$M$2,tbLancamentoAntecipada[Data],"&lt;="&amp;$N$2)+$K99),0)</f>
        <v/>
      </c>
      <c r="G99" s="11" t="str">
        <f>IFERROR(IF(COUNTIFS(tbLancamentoFaltas[Posto de Serviço],$F99,tbLancamentoFaltas[Data],"&gt;="&amp;$M$2,tbLancamentoFaltas[Data],"&lt;="&amp;$N$2)=0,"",COUNTIFS(tbLancamentoFaltas[Posto de Serviço],$F99,tbLancamentoFaltas[Data],"&gt;="&amp;$M$2,tbLancamentoFaltas[Data],"&lt;="&amp;$N$2)+$K99),0)</f>
        <v/>
      </c>
      <c r="H99" s="11" t="str">
        <f>IFERROR(IF(COUNTIFS(tbLancamentoAtrasos[Posto de Serviço],$F99,tbLancamentoAtrasos[Data],"&gt;="&amp;$M$2,tbLancamentoAtrasos[Data],"&lt;="&amp;$N$2)=0,"",COUNTIFS(tbLancamentoAtrasos[Posto de Serviço],$F99,tbLancamentoAtrasos[Data],"&gt;="&amp;$M$2,tbLancamentoAtrasos[Data],"&lt;="&amp;$N$2)+$K99),0)</f>
        <v/>
      </c>
      <c r="I99" s="11" t="str">
        <f>IFERROR(IF(COUNTIFS(tbLancamentoAntecipada[Posto de Serviço],$F99,tbLancamentoAntecipada[Data],"&gt;="&amp;$M$2,tbLancamentoAntecipada[Data],"&lt;="&amp;$N$2)=0,"",COUNTIFS(tbLancamentoAntecipada[Posto de Serviço],$F99,tbLancamentoAntecipada[Data],"&gt;="&amp;$M$2,tbLancamentoAntecipada[Data],"&lt;="&amp;$N$2)+$K99),0)</f>
        <v/>
      </c>
      <c r="K99" s="5">
        <v>9.9029999999999496E-4</v>
      </c>
    </row>
    <row r="100" spans="2:11" x14ac:dyDescent="0.25">
      <c r="B100" s="11" t="str">
        <f>IFERROR(IF(COUNTIFS(tbLancamentoFaltas[Funcionário],$A100,tbLancamentoFaltas[Data],"&gt;="&amp;$M$2,tbLancamentoFaltas[Data],"&lt;="&amp;$N$2)=0,"",COUNTIFS(tbLancamentoFaltas[Funcionário],$A100,tbLancamentoFaltas[Data],"&gt;="&amp;$M$2,tbLancamentoFaltas[Data],"&lt;="&amp;$N$2)+$K100),0)</f>
        <v/>
      </c>
      <c r="C100" s="11" t="str">
        <f>IFERROR(IF(COUNTIFS(tbLancamentoAtrasos[Funcionário],$A100,tbLancamentoAtrasos[Data],"&gt;="&amp;$M$2,tbLancamentoAtrasos[Data],"&lt;="&amp;$N$2)=0,"",COUNTIFS(tbLancamentoAtrasos[Funcionário],$A100,tbLancamentoAtrasos[Data],"&gt;="&amp;$M$2,tbLancamentoAtrasos[Data],"&lt;="&amp;$N$2)+$K100),0)</f>
        <v/>
      </c>
      <c r="D100" s="11" t="str">
        <f>IFERROR(IF(COUNTIFS(tbLancamentoAntecipada[Funcionário],$A100,tbLancamentoAntecipada[Data],"&gt;="&amp;$M$2,tbLancamentoAntecipada[Data],"&lt;="&amp;$N$2)=0,"",COUNTIFS(tbLancamentoAntecipada[Funcionário],$A100,tbLancamentoAntecipada[Data],"&gt;="&amp;$M$2,tbLancamentoAntecipada[Data],"&lt;="&amp;$N$2)+$K100),0)</f>
        <v/>
      </c>
      <c r="G100" s="11" t="str">
        <f>IFERROR(IF(COUNTIFS(tbLancamentoFaltas[Posto de Serviço],$F100,tbLancamentoFaltas[Data],"&gt;="&amp;$M$2,tbLancamentoFaltas[Data],"&lt;="&amp;$N$2)=0,"",COUNTIFS(tbLancamentoFaltas[Posto de Serviço],$F100,tbLancamentoFaltas[Data],"&gt;="&amp;$M$2,tbLancamentoFaltas[Data],"&lt;="&amp;$N$2)+$K100),0)</f>
        <v/>
      </c>
      <c r="H100" s="11" t="str">
        <f>IFERROR(IF(COUNTIFS(tbLancamentoAtrasos[Posto de Serviço],$F100,tbLancamentoAtrasos[Data],"&gt;="&amp;$M$2,tbLancamentoAtrasos[Data],"&lt;="&amp;$N$2)=0,"",COUNTIFS(tbLancamentoAtrasos[Posto de Serviço],$F100,tbLancamentoAtrasos[Data],"&gt;="&amp;$M$2,tbLancamentoAtrasos[Data],"&lt;="&amp;$N$2)+$K100),0)</f>
        <v/>
      </c>
      <c r="I100" s="11" t="str">
        <f>IFERROR(IF(COUNTIFS(tbLancamentoAntecipada[Posto de Serviço],$F100,tbLancamentoAntecipada[Data],"&gt;="&amp;$M$2,tbLancamentoAntecipada[Data],"&lt;="&amp;$N$2)=0,"",COUNTIFS(tbLancamentoAntecipada[Posto de Serviço],$F100,tbLancamentoAntecipada[Data],"&gt;="&amp;$M$2,tbLancamentoAntecipada[Data],"&lt;="&amp;$N$2)+$K100),0)</f>
        <v/>
      </c>
      <c r="K100" s="5">
        <v>9.9019999999999404E-4</v>
      </c>
    </row>
    <row r="101" spans="2:11" x14ac:dyDescent="0.25">
      <c r="B101" s="11" t="str">
        <f>IFERROR(IF(COUNTIFS(tbLancamentoFaltas[Funcionário],$A101,tbLancamentoFaltas[Data],"&gt;="&amp;$M$2,tbLancamentoFaltas[Data],"&lt;="&amp;$N$2)=0,"",COUNTIFS(tbLancamentoFaltas[Funcionário],$A101,tbLancamentoFaltas[Data],"&gt;="&amp;$M$2,tbLancamentoFaltas[Data],"&lt;="&amp;$N$2)+$K101),0)</f>
        <v/>
      </c>
      <c r="C101" s="11" t="str">
        <f>IFERROR(IF(COUNTIFS(tbLancamentoAtrasos[Funcionário],$A101,tbLancamentoAtrasos[Data],"&gt;="&amp;$M$2,tbLancamentoAtrasos[Data],"&lt;="&amp;$N$2)=0,"",COUNTIFS(tbLancamentoAtrasos[Funcionário],$A101,tbLancamentoAtrasos[Data],"&gt;="&amp;$M$2,tbLancamentoAtrasos[Data],"&lt;="&amp;$N$2)+$K101),0)</f>
        <v/>
      </c>
      <c r="D101" s="11" t="str">
        <f>IFERROR(IF(COUNTIFS(tbLancamentoAntecipada[Funcionário],$A101,tbLancamentoAntecipada[Data],"&gt;="&amp;$M$2,tbLancamentoAntecipada[Data],"&lt;="&amp;$N$2)=0,"",COUNTIFS(tbLancamentoAntecipada[Funcionário],$A101,tbLancamentoAntecipada[Data],"&gt;="&amp;$M$2,tbLancamentoAntecipada[Data],"&lt;="&amp;$N$2)+$K101),0)</f>
        <v/>
      </c>
      <c r="G101" s="11" t="str">
        <f>IFERROR(IF(COUNTIFS(tbLancamentoFaltas[Posto de Serviço],$F101,tbLancamentoFaltas[Data],"&gt;="&amp;$M$2,tbLancamentoFaltas[Data],"&lt;="&amp;$N$2)=0,"",COUNTIFS(tbLancamentoFaltas[Posto de Serviço],$F101,tbLancamentoFaltas[Data],"&gt;="&amp;$M$2,tbLancamentoFaltas[Data],"&lt;="&amp;$N$2)+$K101),0)</f>
        <v/>
      </c>
      <c r="H101" s="11" t="str">
        <f>IFERROR(IF(COUNTIFS(tbLancamentoAtrasos[Posto de Serviço],$F101,tbLancamentoAtrasos[Data],"&gt;="&amp;$M$2,tbLancamentoAtrasos[Data],"&lt;="&amp;$N$2)=0,"",COUNTIFS(tbLancamentoAtrasos[Posto de Serviço],$F101,tbLancamentoAtrasos[Data],"&gt;="&amp;$M$2,tbLancamentoAtrasos[Data],"&lt;="&amp;$N$2)+$K101),0)</f>
        <v/>
      </c>
      <c r="I101" s="11" t="str">
        <f>IFERROR(IF(COUNTIFS(tbLancamentoAntecipada[Posto de Serviço],$F101,tbLancamentoAntecipada[Data],"&gt;="&amp;$M$2,tbLancamentoAntecipada[Data],"&lt;="&amp;$N$2)=0,"",COUNTIFS(tbLancamentoAntecipada[Posto de Serviço],$F101,tbLancamentoAntecipada[Data],"&gt;="&amp;$M$2,tbLancamentoAntecipada[Data],"&lt;="&amp;$N$2)+$K101),0)</f>
        <v/>
      </c>
      <c r="K101" s="5">
        <v>9.9009999999999398E-4</v>
      </c>
    </row>
  </sheetData>
  <pageMargins left="0.511811024" right="0.511811024" top="0.78740157499999996" bottom="0.78740157499999996" header="0.31496062000000002" footer="0.31496062000000002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B1:F56"/>
  <sheetViews>
    <sheetView showGridLines="0" workbookViewId="0">
      <selection activeCell="B8" sqref="B8:F10"/>
    </sheetView>
  </sheetViews>
  <sheetFormatPr defaultRowHeight="15" x14ac:dyDescent="0.25"/>
  <cols>
    <col min="1" max="1" width="2.7109375" style="26" customWidth="1"/>
    <col min="2" max="2" width="23.5703125" style="30" bestFit="1" customWidth="1"/>
    <col min="3" max="3" width="38.85546875" style="30" bestFit="1" customWidth="1"/>
    <col min="4" max="4" width="13.28515625" style="30" bestFit="1" customWidth="1"/>
    <col min="5" max="5" width="14.28515625" style="30" bestFit="1" customWidth="1"/>
    <col min="6" max="6" width="36.85546875" style="30" bestFit="1" customWidth="1"/>
    <col min="7" max="16384" width="9.140625" style="26"/>
  </cols>
  <sheetData>
    <row r="1" spans="2:6" s="18" customFormat="1" ht="35.1" customHeight="1" x14ac:dyDescent="0.25">
      <c r="B1" s="16"/>
      <c r="C1" s="16"/>
      <c r="D1" s="16"/>
      <c r="E1" s="16"/>
      <c r="F1" s="16"/>
    </row>
    <row r="2" spans="2:6" s="22" customFormat="1" ht="24.95" customHeight="1" x14ac:dyDescent="0.25">
      <c r="B2" s="20"/>
      <c r="C2" s="20"/>
      <c r="D2" s="20"/>
      <c r="E2" s="20"/>
      <c r="F2" s="20"/>
    </row>
    <row r="4" spans="2:6" ht="21" x14ac:dyDescent="0.25">
      <c r="B4" s="24" t="s">
        <v>0</v>
      </c>
    </row>
    <row r="6" spans="2:6" ht="20.100000000000001" customHeight="1" x14ac:dyDescent="0.25">
      <c r="B6" s="103" t="s">
        <v>5</v>
      </c>
      <c r="C6" s="103"/>
      <c r="D6" s="103"/>
      <c r="E6" s="103"/>
      <c r="F6" s="103"/>
    </row>
    <row r="7" spans="2:6" ht="20.100000000000001" customHeight="1" x14ac:dyDescent="0.25">
      <c r="B7" s="32" t="s">
        <v>9</v>
      </c>
      <c r="C7" s="32" t="s">
        <v>10</v>
      </c>
      <c r="D7" s="32" t="s">
        <v>6</v>
      </c>
      <c r="E7" s="32" t="s">
        <v>7</v>
      </c>
      <c r="F7" s="32" t="s">
        <v>8</v>
      </c>
    </row>
    <row r="8" spans="2:6" ht="20.100000000000001" customHeight="1" x14ac:dyDescent="0.25">
      <c r="B8" s="104" t="s">
        <v>76</v>
      </c>
      <c r="C8" s="104" t="s">
        <v>77</v>
      </c>
      <c r="D8" s="104" t="s">
        <v>78</v>
      </c>
      <c r="E8" s="104" t="s">
        <v>79</v>
      </c>
      <c r="F8" s="105" t="s">
        <v>80</v>
      </c>
    </row>
    <row r="9" spans="2:6" ht="20.100000000000001" customHeight="1" x14ac:dyDescent="0.25">
      <c r="B9" s="104"/>
      <c r="C9" s="104"/>
      <c r="D9" s="104"/>
      <c r="E9" s="104"/>
      <c r="F9" s="104"/>
    </row>
    <row r="10" spans="2:6" ht="20.100000000000001" customHeight="1" x14ac:dyDescent="0.25">
      <c r="B10" s="104"/>
      <c r="C10" s="104"/>
      <c r="D10" s="104"/>
      <c r="E10" s="104"/>
      <c r="F10" s="104"/>
    </row>
    <row r="11" spans="2:6" ht="20.100000000000001" customHeight="1" x14ac:dyDescent="0.25">
      <c r="B11" s="34"/>
      <c r="C11" s="34"/>
      <c r="D11" s="34"/>
      <c r="E11" s="34"/>
      <c r="F11" s="34"/>
    </row>
    <row r="12" spans="2:6" ht="20.100000000000001" customHeight="1" x14ac:dyDescent="0.25">
      <c r="B12" s="34"/>
      <c r="C12" s="34"/>
      <c r="D12" s="34"/>
      <c r="E12" s="34"/>
      <c r="F12" s="34"/>
    </row>
    <row r="13" spans="2:6" ht="20.100000000000001" customHeight="1" x14ac:dyDescent="0.25">
      <c r="B13" s="34"/>
      <c r="C13" s="34"/>
      <c r="D13" s="34"/>
      <c r="E13" s="34"/>
      <c r="F13" s="34"/>
    </row>
    <row r="14" spans="2:6" ht="20.100000000000001" customHeight="1" x14ac:dyDescent="0.25">
      <c r="B14" s="34"/>
      <c r="C14" s="34"/>
      <c r="D14" s="34"/>
      <c r="E14" s="34"/>
      <c r="F14" s="34"/>
    </row>
    <row r="15" spans="2:6" ht="20.100000000000001" customHeight="1" x14ac:dyDescent="0.25">
      <c r="B15" s="34"/>
      <c r="C15" s="34"/>
      <c r="D15" s="34"/>
      <c r="E15" s="34"/>
      <c r="F15" s="34"/>
    </row>
    <row r="16" spans="2:6" ht="20.100000000000001" customHeight="1" x14ac:dyDescent="0.25">
      <c r="B16" s="34"/>
      <c r="C16" s="34"/>
      <c r="D16" s="34"/>
      <c r="E16" s="34"/>
      <c r="F16" s="34"/>
    </row>
    <row r="17" spans="2:6" ht="20.100000000000001" customHeight="1" x14ac:dyDescent="0.25">
      <c r="B17" s="34"/>
      <c r="C17" s="34"/>
      <c r="D17" s="34"/>
      <c r="E17" s="34"/>
      <c r="F17" s="34"/>
    </row>
    <row r="18" spans="2:6" ht="20.100000000000001" customHeight="1" x14ac:dyDescent="0.25">
      <c r="B18" s="34"/>
      <c r="C18" s="34"/>
      <c r="D18" s="34"/>
      <c r="E18" s="34"/>
      <c r="F18" s="34"/>
    </row>
    <row r="19" spans="2:6" ht="20.100000000000001" customHeight="1" x14ac:dyDescent="0.25">
      <c r="B19" s="34"/>
      <c r="C19" s="34"/>
      <c r="D19" s="34"/>
      <c r="E19" s="34"/>
      <c r="F19" s="34"/>
    </row>
    <row r="20" spans="2:6" ht="20.100000000000001" customHeight="1" x14ac:dyDescent="0.25">
      <c r="B20" s="34"/>
      <c r="C20" s="34"/>
      <c r="D20" s="34"/>
      <c r="E20" s="34"/>
      <c r="F20" s="34"/>
    </row>
    <row r="21" spans="2:6" ht="20.100000000000001" customHeight="1" x14ac:dyDescent="0.25">
      <c r="B21" s="34"/>
      <c r="C21" s="34"/>
      <c r="D21" s="34"/>
      <c r="E21" s="34"/>
      <c r="F21" s="34"/>
    </row>
    <row r="22" spans="2:6" ht="20.100000000000001" customHeight="1" x14ac:dyDescent="0.25">
      <c r="B22" s="34"/>
      <c r="C22" s="34"/>
      <c r="D22" s="34"/>
      <c r="E22" s="34"/>
      <c r="F22" s="34"/>
    </row>
    <row r="23" spans="2:6" ht="20.100000000000001" customHeight="1" x14ac:dyDescent="0.25">
      <c r="B23" s="34"/>
      <c r="C23" s="34"/>
      <c r="D23" s="34"/>
      <c r="E23" s="34"/>
      <c r="F23" s="34"/>
    </row>
    <row r="24" spans="2:6" ht="20.100000000000001" customHeight="1" x14ac:dyDescent="0.25">
      <c r="B24" s="34"/>
      <c r="C24" s="34"/>
      <c r="D24" s="34"/>
      <c r="E24" s="34"/>
      <c r="F24" s="34"/>
    </row>
    <row r="25" spans="2:6" ht="20.100000000000001" customHeight="1" x14ac:dyDescent="0.25">
      <c r="B25" s="34"/>
      <c r="C25" s="34"/>
      <c r="D25" s="34"/>
      <c r="E25" s="34"/>
      <c r="F25" s="34"/>
    </row>
    <row r="26" spans="2:6" ht="20.100000000000001" customHeight="1" x14ac:dyDescent="0.25">
      <c r="B26" s="34"/>
      <c r="C26" s="34"/>
      <c r="D26" s="34"/>
      <c r="E26" s="34"/>
      <c r="F26" s="34"/>
    </row>
    <row r="27" spans="2:6" ht="20.100000000000001" customHeight="1" x14ac:dyDescent="0.25">
      <c r="B27" s="34"/>
      <c r="C27" s="34"/>
      <c r="D27" s="34"/>
      <c r="E27" s="34"/>
      <c r="F27" s="34"/>
    </row>
    <row r="28" spans="2:6" ht="20.100000000000001" customHeight="1" x14ac:dyDescent="0.25">
      <c r="B28" s="34"/>
      <c r="C28" s="34"/>
      <c r="D28" s="34"/>
      <c r="E28" s="34"/>
      <c r="F28" s="34"/>
    </row>
    <row r="29" spans="2:6" ht="20.100000000000001" customHeight="1" x14ac:dyDescent="0.25">
      <c r="B29" s="34"/>
      <c r="C29" s="34"/>
      <c r="D29" s="34"/>
      <c r="E29" s="34"/>
      <c r="F29" s="34"/>
    </row>
    <row r="30" spans="2:6" ht="20.100000000000001" customHeight="1" x14ac:dyDescent="0.25">
      <c r="B30" s="34"/>
      <c r="C30" s="34"/>
      <c r="D30" s="34"/>
      <c r="E30" s="34"/>
      <c r="F30" s="34"/>
    </row>
    <row r="31" spans="2:6" ht="20.100000000000001" customHeight="1" x14ac:dyDescent="0.25">
      <c r="B31" s="34"/>
      <c r="C31" s="34"/>
      <c r="D31" s="34"/>
      <c r="E31" s="34"/>
      <c r="F31" s="34"/>
    </row>
    <row r="32" spans="2:6" ht="20.100000000000001" customHeight="1" x14ac:dyDescent="0.25">
      <c r="B32" s="34"/>
      <c r="C32" s="34"/>
      <c r="D32" s="34"/>
      <c r="E32" s="34"/>
      <c r="F32" s="34"/>
    </row>
    <row r="33" spans="2:6" ht="20.100000000000001" customHeight="1" x14ac:dyDescent="0.25">
      <c r="B33" s="34"/>
      <c r="C33" s="34"/>
      <c r="D33" s="34"/>
      <c r="E33" s="34"/>
      <c r="F33" s="34"/>
    </row>
    <row r="34" spans="2:6" ht="20.100000000000001" customHeight="1" x14ac:dyDescent="0.25">
      <c r="B34" s="34"/>
      <c r="C34" s="34"/>
      <c r="D34" s="34"/>
      <c r="E34" s="34"/>
      <c r="F34" s="34"/>
    </row>
    <row r="35" spans="2:6" ht="20.100000000000001" customHeight="1" x14ac:dyDescent="0.25">
      <c r="B35" s="34"/>
      <c r="C35" s="34"/>
      <c r="D35" s="34"/>
      <c r="E35" s="34"/>
      <c r="F35" s="34"/>
    </row>
    <row r="36" spans="2:6" ht="20.100000000000001" customHeight="1" x14ac:dyDescent="0.25">
      <c r="B36" s="34"/>
      <c r="C36" s="34"/>
      <c r="D36" s="34"/>
      <c r="E36" s="34"/>
      <c r="F36" s="34"/>
    </row>
    <row r="37" spans="2:6" ht="20.100000000000001" customHeight="1" x14ac:dyDescent="0.25">
      <c r="B37" s="34"/>
      <c r="C37" s="34"/>
      <c r="D37" s="34"/>
      <c r="E37" s="34"/>
      <c r="F37" s="34"/>
    </row>
    <row r="38" spans="2:6" ht="20.100000000000001" customHeight="1" x14ac:dyDescent="0.25">
      <c r="B38" s="34"/>
      <c r="C38" s="34"/>
      <c r="D38" s="34"/>
      <c r="E38" s="34"/>
      <c r="F38" s="34"/>
    </row>
    <row r="39" spans="2:6" ht="20.100000000000001" customHeight="1" x14ac:dyDescent="0.25">
      <c r="B39" s="34"/>
      <c r="C39" s="34"/>
      <c r="D39" s="34"/>
      <c r="E39" s="34"/>
      <c r="F39" s="34"/>
    </row>
    <row r="40" spans="2:6" ht="20.100000000000001" customHeight="1" x14ac:dyDescent="0.25">
      <c r="B40" s="34"/>
      <c r="C40" s="34"/>
      <c r="D40" s="34"/>
      <c r="E40" s="34"/>
      <c r="F40" s="34"/>
    </row>
    <row r="41" spans="2:6" ht="20.100000000000001" customHeight="1" x14ac:dyDescent="0.25">
      <c r="B41" s="34"/>
      <c r="C41" s="34"/>
      <c r="D41" s="34"/>
      <c r="E41" s="34"/>
      <c r="F41" s="34"/>
    </row>
    <row r="42" spans="2:6" ht="20.100000000000001" customHeight="1" x14ac:dyDescent="0.25">
      <c r="B42" s="34"/>
      <c r="C42" s="34"/>
      <c r="D42" s="34"/>
      <c r="E42" s="34"/>
      <c r="F42" s="34"/>
    </row>
    <row r="43" spans="2:6" ht="20.100000000000001" customHeight="1" x14ac:dyDescent="0.25">
      <c r="B43" s="34"/>
      <c r="C43" s="34"/>
      <c r="D43" s="34"/>
      <c r="E43" s="34"/>
      <c r="F43" s="34"/>
    </row>
    <row r="44" spans="2:6" ht="20.100000000000001" customHeight="1" x14ac:dyDescent="0.25">
      <c r="B44" s="34"/>
      <c r="C44" s="34"/>
      <c r="D44" s="34"/>
      <c r="E44" s="34"/>
      <c r="F44" s="34"/>
    </row>
    <row r="45" spans="2:6" ht="20.100000000000001" customHeight="1" x14ac:dyDescent="0.25">
      <c r="B45" s="34"/>
      <c r="C45" s="34"/>
      <c r="D45" s="34"/>
      <c r="E45" s="34"/>
      <c r="F45" s="34"/>
    </row>
    <row r="46" spans="2:6" ht="20.100000000000001" customHeight="1" x14ac:dyDescent="0.25">
      <c r="B46" s="34"/>
      <c r="C46" s="34"/>
      <c r="D46" s="34"/>
      <c r="E46" s="34"/>
      <c r="F46" s="34"/>
    </row>
    <row r="47" spans="2:6" ht="20.100000000000001" customHeight="1" x14ac:dyDescent="0.25">
      <c r="B47" s="34"/>
      <c r="C47" s="34"/>
      <c r="D47" s="34"/>
      <c r="E47" s="34"/>
      <c r="F47" s="34"/>
    </row>
    <row r="48" spans="2:6" ht="20.100000000000001" customHeight="1" x14ac:dyDescent="0.25">
      <c r="B48" s="34"/>
      <c r="C48" s="34"/>
      <c r="D48" s="34"/>
      <c r="E48" s="34"/>
      <c r="F48" s="34"/>
    </row>
    <row r="49" spans="2:6" ht="20.100000000000001" customHeight="1" x14ac:dyDescent="0.25">
      <c r="B49" s="34"/>
      <c r="C49" s="34"/>
      <c r="D49" s="34"/>
      <c r="E49" s="34"/>
      <c r="F49" s="34"/>
    </row>
    <row r="50" spans="2:6" ht="20.100000000000001" customHeight="1" x14ac:dyDescent="0.25">
      <c r="B50" s="34"/>
      <c r="C50" s="34"/>
      <c r="D50" s="34"/>
      <c r="E50" s="34"/>
      <c r="F50" s="34"/>
    </row>
    <row r="51" spans="2:6" ht="20.100000000000001" customHeight="1" x14ac:dyDescent="0.25">
      <c r="B51" s="34"/>
      <c r="C51" s="34"/>
      <c r="D51" s="34"/>
      <c r="E51" s="34"/>
      <c r="F51" s="34"/>
    </row>
    <row r="52" spans="2:6" ht="20.100000000000001" customHeight="1" x14ac:dyDescent="0.25">
      <c r="B52" s="34"/>
      <c r="C52" s="34"/>
      <c r="D52" s="34"/>
      <c r="E52" s="34"/>
      <c r="F52" s="34"/>
    </row>
    <row r="53" spans="2:6" ht="20.100000000000001" customHeight="1" x14ac:dyDescent="0.25">
      <c r="B53" s="34"/>
      <c r="C53" s="34"/>
      <c r="D53" s="34"/>
      <c r="E53" s="34"/>
      <c r="F53" s="34"/>
    </row>
    <row r="54" spans="2:6" ht="20.100000000000001" customHeight="1" x14ac:dyDescent="0.25">
      <c r="B54" s="34"/>
      <c r="C54" s="34"/>
      <c r="D54" s="34"/>
      <c r="E54" s="34"/>
      <c r="F54" s="34"/>
    </row>
    <row r="55" spans="2:6" ht="20.100000000000001" customHeight="1" x14ac:dyDescent="0.25">
      <c r="B55" s="34"/>
      <c r="C55" s="34"/>
      <c r="D55" s="34"/>
      <c r="E55" s="34"/>
      <c r="F55" s="34"/>
    </row>
    <row r="56" spans="2:6" ht="20.100000000000001" customHeight="1" x14ac:dyDescent="0.25">
      <c r="B56" s="34"/>
      <c r="C56" s="34"/>
      <c r="D56" s="34"/>
      <c r="E56" s="34"/>
      <c r="F56" s="34"/>
    </row>
  </sheetData>
  <sheetProtection password="9084" sheet="1" objects="1" scenarios="1"/>
  <mergeCells count="1">
    <mergeCell ref="B6:F6"/>
  </mergeCells>
  <hyperlinks>
    <hyperlink ref="F8" r:id="rId1"/>
  </hyperlinks>
  <pageMargins left="0.511811024" right="0.511811024" top="0.78740157499999996" bottom="0.78740157499999996" header="0.31496062000000002" footer="0.31496062000000002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B1:H107"/>
  <sheetViews>
    <sheetView showGridLines="0" workbookViewId="0">
      <selection activeCell="B8" sqref="B8:G10"/>
    </sheetView>
  </sheetViews>
  <sheetFormatPr defaultRowHeight="15" x14ac:dyDescent="0.25"/>
  <cols>
    <col min="1" max="1" width="2.7109375" style="26" customWidth="1"/>
    <col min="2" max="2" width="35.85546875" style="26" bestFit="1" customWidth="1"/>
    <col min="3" max="3" width="9.42578125" style="26" bestFit="1" customWidth="1"/>
    <col min="4" max="5" width="13.7109375" style="26" customWidth="1"/>
    <col min="6" max="6" width="27.85546875" style="26" customWidth="1"/>
    <col min="7" max="7" width="40.140625" style="26" customWidth="1"/>
    <col min="8" max="8" width="19.85546875" style="26" bestFit="1" customWidth="1"/>
    <col min="9" max="16384" width="9.140625" style="26"/>
  </cols>
  <sheetData>
    <row r="1" spans="2:8" s="18" customFormat="1" ht="35.1" customHeight="1" x14ac:dyDescent="0.25"/>
    <row r="2" spans="2:8" s="22" customFormat="1" ht="24.95" customHeight="1" x14ac:dyDescent="0.25"/>
    <row r="4" spans="2:8" ht="21" x14ac:dyDescent="0.35">
      <c r="B4" s="43" t="s">
        <v>0</v>
      </c>
    </row>
    <row r="6" spans="2:8" ht="20.100000000000001" customHeight="1" x14ac:dyDescent="0.25">
      <c r="B6" s="103" t="s">
        <v>1</v>
      </c>
      <c r="C6" s="103"/>
      <c r="D6" s="103"/>
      <c r="E6" s="103"/>
      <c r="F6" s="103"/>
      <c r="G6" s="103"/>
      <c r="H6" s="106"/>
    </row>
    <row r="7" spans="2:8" ht="20.100000000000001" customHeight="1" x14ac:dyDescent="0.25">
      <c r="B7" s="32" t="s">
        <v>2</v>
      </c>
      <c r="C7" s="32" t="s">
        <v>3</v>
      </c>
      <c r="D7" s="32" t="s">
        <v>6</v>
      </c>
      <c r="E7" s="32" t="s">
        <v>7</v>
      </c>
      <c r="F7" s="32" t="s">
        <v>8</v>
      </c>
      <c r="G7" s="32" t="s">
        <v>4</v>
      </c>
    </row>
    <row r="8" spans="2:8" ht="20.100000000000001" customHeight="1" x14ac:dyDescent="0.25">
      <c r="B8" s="104" t="s">
        <v>81</v>
      </c>
      <c r="C8" s="104">
        <v>1234</v>
      </c>
      <c r="D8" s="104" t="s">
        <v>82</v>
      </c>
      <c r="E8" s="104" t="s">
        <v>79</v>
      </c>
      <c r="F8" s="105" t="s">
        <v>83</v>
      </c>
      <c r="G8" s="104" t="s">
        <v>76</v>
      </c>
    </row>
    <row r="9" spans="2:8" ht="20.100000000000001" customHeight="1" x14ac:dyDescent="0.25">
      <c r="B9" s="104"/>
      <c r="C9" s="104"/>
      <c r="D9" s="104"/>
      <c r="E9" s="104"/>
      <c r="F9" s="104"/>
      <c r="G9" s="104"/>
    </row>
    <row r="10" spans="2:8" ht="20.100000000000001" customHeight="1" x14ac:dyDescent="0.25">
      <c r="B10" s="104"/>
      <c r="C10" s="104"/>
      <c r="D10" s="104"/>
      <c r="E10" s="104"/>
      <c r="F10" s="104"/>
      <c r="G10" s="104"/>
    </row>
    <row r="11" spans="2:8" ht="20.100000000000001" customHeight="1" x14ac:dyDescent="0.25">
      <c r="B11" s="34"/>
      <c r="C11" s="34"/>
      <c r="D11" s="34"/>
      <c r="E11" s="34"/>
      <c r="F11" s="34"/>
      <c r="G11" s="34"/>
    </row>
    <row r="12" spans="2:8" ht="20.100000000000001" customHeight="1" x14ac:dyDescent="0.25">
      <c r="B12" s="34"/>
      <c r="C12" s="34"/>
      <c r="D12" s="34"/>
      <c r="E12" s="34"/>
      <c r="F12" s="34"/>
      <c r="G12" s="34"/>
    </row>
    <row r="13" spans="2:8" ht="20.100000000000001" customHeight="1" x14ac:dyDescent="0.25">
      <c r="B13" s="34"/>
      <c r="C13" s="34"/>
      <c r="D13" s="34"/>
      <c r="E13" s="34"/>
      <c r="F13" s="34"/>
      <c r="G13" s="34"/>
    </row>
    <row r="14" spans="2:8" ht="20.100000000000001" customHeight="1" x14ac:dyDescent="0.25">
      <c r="B14" s="34"/>
      <c r="C14" s="34"/>
      <c r="D14" s="34"/>
      <c r="E14" s="34"/>
      <c r="F14" s="34"/>
      <c r="G14" s="34"/>
    </row>
    <row r="15" spans="2:8" ht="20.100000000000001" customHeight="1" x14ac:dyDescent="0.25">
      <c r="B15" s="34"/>
      <c r="C15" s="34"/>
      <c r="D15" s="34"/>
      <c r="E15" s="34"/>
      <c r="F15" s="34"/>
      <c r="G15" s="34"/>
    </row>
    <row r="16" spans="2:8" ht="20.100000000000001" customHeight="1" x14ac:dyDescent="0.25">
      <c r="B16" s="34"/>
      <c r="C16" s="34"/>
      <c r="D16" s="34"/>
      <c r="E16" s="34"/>
      <c r="F16" s="34"/>
      <c r="G16" s="34"/>
    </row>
    <row r="17" spans="2:7" ht="20.100000000000001" customHeight="1" x14ac:dyDescent="0.25">
      <c r="B17" s="34"/>
      <c r="C17" s="34"/>
      <c r="D17" s="34"/>
      <c r="E17" s="34"/>
      <c r="F17" s="34"/>
      <c r="G17" s="34"/>
    </row>
    <row r="18" spans="2:7" ht="20.100000000000001" customHeight="1" x14ac:dyDescent="0.25">
      <c r="B18" s="34"/>
      <c r="C18" s="34"/>
      <c r="D18" s="34"/>
      <c r="E18" s="34"/>
      <c r="F18" s="34"/>
      <c r="G18" s="34"/>
    </row>
    <row r="19" spans="2:7" ht="20.100000000000001" customHeight="1" x14ac:dyDescent="0.25">
      <c r="B19" s="34"/>
      <c r="C19" s="34"/>
      <c r="D19" s="34"/>
      <c r="E19" s="34"/>
      <c r="F19" s="34"/>
      <c r="G19" s="34"/>
    </row>
    <row r="20" spans="2:7" ht="20.100000000000001" customHeight="1" x14ac:dyDescent="0.25">
      <c r="B20" s="34"/>
      <c r="C20" s="34"/>
      <c r="D20" s="34"/>
      <c r="E20" s="34"/>
      <c r="F20" s="34"/>
      <c r="G20" s="34"/>
    </row>
    <row r="21" spans="2:7" ht="20.100000000000001" customHeight="1" x14ac:dyDescent="0.25">
      <c r="B21" s="34"/>
      <c r="C21" s="34"/>
      <c r="D21" s="34"/>
      <c r="E21" s="34"/>
      <c r="F21" s="34"/>
      <c r="G21" s="34"/>
    </row>
    <row r="22" spans="2:7" ht="20.100000000000001" customHeight="1" x14ac:dyDescent="0.25">
      <c r="B22" s="34"/>
      <c r="C22" s="34"/>
      <c r="D22" s="34"/>
      <c r="E22" s="34"/>
      <c r="F22" s="34"/>
      <c r="G22" s="34"/>
    </row>
    <row r="23" spans="2:7" ht="20.100000000000001" customHeight="1" x14ac:dyDescent="0.25">
      <c r="B23" s="34"/>
      <c r="C23" s="34"/>
      <c r="D23" s="34"/>
      <c r="E23" s="34"/>
      <c r="F23" s="34"/>
      <c r="G23" s="34"/>
    </row>
    <row r="24" spans="2:7" ht="20.100000000000001" customHeight="1" x14ac:dyDescent="0.25">
      <c r="B24" s="34"/>
      <c r="C24" s="34"/>
      <c r="D24" s="34"/>
      <c r="E24" s="34"/>
      <c r="F24" s="34"/>
      <c r="G24" s="34"/>
    </row>
    <row r="25" spans="2:7" ht="20.100000000000001" customHeight="1" x14ac:dyDescent="0.25">
      <c r="B25" s="34"/>
      <c r="C25" s="34"/>
      <c r="D25" s="34"/>
      <c r="E25" s="34"/>
      <c r="F25" s="34"/>
      <c r="G25" s="34"/>
    </row>
    <row r="26" spans="2:7" ht="20.100000000000001" customHeight="1" x14ac:dyDescent="0.25">
      <c r="B26" s="34"/>
      <c r="C26" s="34"/>
      <c r="D26" s="34"/>
      <c r="E26" s="34"/>
      <c r="F26" s="34"/>
      <c r="G26" s="34"/>
    </row>
    <row r="27" spans="2:7" ht="20.100000000000001" customHeight="1" x14ac:dyDescent="0.25">
      <c r="B27" s="34"/>
      <c r="C27" s="34"/>
      <c r="D27" s="34"/>
      <c r="E27" s="34"/>
      <c r="F27" s="34"/>
      <c r="G27" s="34"/>
    </row>
    <row r="28" spans="2:7" ht="20.100000000000001" customHeight="1" x14ac:dyDescent="0.25">
      <c r="B28" s="34"/>
      <c r="C28" s="34"/>
      <c r="D28" s="34"/>
      <c r="E28" s="34"/>
      <c r="F28" s="34"/>
      <c r="G28" s="34"/>
    </row>
    <row r="29" spans="2:7" ht="20.100000000000001" customHeight="1" x14ac:dyDescent="0.25">
      <c r="B29" s="34"/>
      <c r="C29" s="34"/>
      <c r="D29" s="34"/>
      <c r="E29" s="34"/>
      <c r="F29" s="34"/>
      <c r="G29" s="34"/>
    </row>
    <row r="30" spans="2:7" ht="20.100000000000001" customHeight="1" x14ac:dyDescent="0.25">
      <c r="B30" s="34"/>
      <c r="C30" s="34"/>
      <c r="D30" s="34"/>
      <c r="E30" s="34"/>
      <c r="F30" s="34"/>
      <c r="G30" s="34"/>
    </row>
    <row r="31" spans="2:7" ht="20.100000000000001" customHeight="1" x14ac:dyDescent="0.25">
      <c r="B31" s="34"/>
      <c r="C31" s="34"/>
      <c r="D31" s="34"/>
      <c r="E31" s="34"/>
      <c r="F31" s="34"/>
      <c r="G31" s="34"/>
    </row>
    <row r="32" spans="2:7" ht="20.100000000000001" customHeight="1" x14ac:dyDescent="0.25">
      <c r="B32" s="34"/>
      <c r="C32" s="34"/>
      <c r="D32" s="34"/>
      <c r="E32" s="34"/>
      <c r="F32" s="34"/>
      <c r="G32" s="34"/>
    </row>
    <row r="33" spans="2:7" ht="20.100000000000001" customHeight="1" x14ac:dyDescent="0.25">
      <c r="B33" s="34"/>
      <c r="C33" s="34"/>
      <c r="D33" s="34"/>
      <c r="E33" s="34"/>
      <c r="F33" s="34"/>
      <c r="G33" s="34"/>
    </row>
    <row r="34" spans="2:7" ht="20.100000000000001" customHeight="1" x14ac:dyDescent="0.25">
      <c r="B34" s="34"/>
      <c r="C34" s="34"/>
      <c r="D34" s="34"/>
      <c r="E34" s="34"/>
      <c r="F34" s="34"/>
      <c r="G34" s="34"/>
    </row>
    <row r="35" spans="2:7" ht="20.100000000000001" customHeight="1" x14ac:dyDescent="0.25">
      <c r="B35" s="34"/>
      <c r="C35" s="34"/>
      <c r="D35" s="34"/>
      <c r="E35" s="34"/>
      <c r="F35" s="34"/>
      <c r="G35" s="34"/>
    </row>
    <row r="36" spans="2:7" ht="20.100000000000001" customHeight="1" x14ac:dyDescent="0.25">
      <c r="B36" s="34"/>
      <c r="C36" s="34"/>
      <c r="D36" s="34"/>
      <c r="E36" s="34"/>
      <c r="F36" s="34"/>
      <c r="G36" s="34"/>
    </row>
    <row r="37" spans="2:7" ht="20.100000000000001" customHeight="1" x14ac:dyDescent="0.25">
      <c r="B37" s="34"/>
      <c r="C37" s="34"/>
      <c r="D37" s="34"/>
      <c r="E37" s="34"/>
      <c r="F37" s="34"/>
      <c r="G37" s="34"/>
    </row>
    <row r="38" spans="2:7" ht="20.100000000000001" customHeight="1" x14ac:dyDescent="0.25">
      <c r="B38" s="34"/>
      <c r="C38" s="34"/>
      <c r="D38" s="34"/>
      <c r="E38" s="34"/>
      <c r="F38" s="34"/>
      <c r="G38" s="34"/>
    </row>
    <row r="39" spans="2:7" ht="20.100000000000001" customHeight="1" x14ac:dyDescent="0.25">
      <c r="B39" s="34"/>
      <c r="C39" s="34"/>
      <c r="D39" s="34"/>
      <c r="E39" s="34"/>
      <c r="F39" s="34"/>
      <c r="G39" s="34"/>
    </row>
    <row r="40" spans="2:7" ht="20.100000000000001" customHeight="1" x14ac:dyDescent="0.25">
      <c r="B40" s="34"/>
      <c r="C40" s="34"/>
      <c r="D40" s="34"/>
      <c r="E40" s="34"/>
      <c r="F40" s="34"/>
      <c r="G40" s="34"/>
    </row>
    <row r="41" spans="2:7" ht="20.100000000000001" customHeight="1" x14ac:dyDescent="0.25">
      <c r="B41" s="34"/>
      <c r="C41" s="34"/>
      <c r="D41" s="34"/>
      <c r="E41" s="34"/>
      <c r="F41" s="34"/>
      <c r="G41" s="34"/>
    </row>
    <row r="42" spans="2:7" ht="20.100000000000001" customHeight="1" x14ac:dyDescent="0.25">
      <c r="B42" s="34"/>
      <c r="C42" s="34"/>
      <c r="D42" s="34"/>
      <c r="E42" s="34"/>
      <c r="F42" s="34"/>
      <c r="G42" s="34"/>
    </row>
    <row r="43" spans="2:7" ht="20.100000000000001" customHeight="1" x14ac:dyDescent="0.25">
      <c r="B43" s="34"/>
      <c r="C43" s="34"/>
      <c r="D43" s="34"/>
      <c r="E43" s="34"/>
      <c r="F43" s="34"/>
      <c r="G43" s="34"/>
    </row>
    <row r="44" spans="2:7" ht="20.100000000000001" customHeight="1" x14ac:dyDescent="0.25">
      <c r="B44" s="34"/>
      <c r="C44" s="34"/>
      <c r="D44" s="34"/>
      <c r="E44" s="34"/>
      <c r="F44" s="34"/>
      <c r="G44" s="34"/>
    </row>
    <row r="45" spans="2:7" ht="20.100000000000001" customHeight="1" x14ac:dyDescent="0.25">
      <c r="B45" s="34"/>
      <c r="C45" s="34"/>
      <c r="D45" s="34"/>
      <c r="E45" s="34"/>
      <c r="F45" s="34"/>
      <c r="G45" s="34"/>
    </row>
    <row r="46" spans="2:7" ht="20.100000000000001" customHeight="1" x14ac:dyDescent="0.25">
      <c r="B46" s="34"/>
      <c r="C46" s="34"/>
      <c r="D46" s="34"/>
      <c r="E46" s="34"/>
      <c r="F46" s="34"/>
      <c r="G46" s="34"/>
    </row>
    <row r="47" spans="2:7" ht="20.100000000000001" customHeight="1" x14ac:dyDescent="0.25">
      <c r="B47" s="34"/>
      <c r="C47" s="34"/>
      <c r="D47" s="34"/>
      <c r="E47" s="34"/>
      <c r="F47" s="34"/>
      <c r="G47" s="34"/>
    </row>
    <row r="48" spans="2:7" ht="20.100000000000001" customHeight="1" x14ac:dyDescent="0.25">
      <c r="B48" s="34"/>
      <c r="C48" s="34"/>
      <c r="D48" s="34"/>
      <c r="E48" s="34"/>
      <c r="F48" s="34"/>
      <c r="G48" s="34"/>
    </row>
    <row r="49" spans="2:7" ht="20.100000000000001" customHeight="1" x14ac:dyDescent="0.25">
      <c r="B49" s="34"/>
      <c r="C49" s="34"/>
      <c r="D49" s="34"/>
      <c r="E49" s="34"/>
      <c r="F49" s="34"/>
      <c r="G49" s="34"/>
    </row>
    <row r="50" spans="2:7" ht="20.100000000000001" customHeight="1" x14ac:dyDescent="0.25">
      <c r="B50" s="34"/>
      <c r="C50" s="34"/>
      <c r="D50" s="34"/>
      <c r="E50" s="34"/>
      <c r="F50" s="34"/>
      <c r="G50" s="34"/>
    </row>
    <row r="51" spans="2:7" ht="20.100000000000001" customHeight="1" x14ac:dyDescent="0.25">
      <c r="B51" s="34"/>
      <c r="C51" s="34"/>
      <c r="D51" s="34"/>
      <c r="E51" s="34"/>
      <c r="F51" s="34"/>
      <c r="G51" s="34"/>
    </row>
    <row r="52" spans="2:7" ht="20.100000000000001" customHeight="1" x14ac:dyDescent="0.25">
      <c r="B52" s="34"/>
      <c r="C52" s="34"/>
      <c r="D52" s="34"/>
      <c r="E52" s="34"/>
      <c r="F52" s="34"/>
      <c r="G52" s="34"/>
    </row>
    <row r="53" spans="2:7" ht="20.100000000000001" customHeight="1" x14ac:dyDescent="0.25">
      <c r="B53" s="34"/>
      <c r="C53" s="34"/>
      <c r="D53" s="34"/>
      <c r="E53" s="34"/>
      <c r="F53" s="34"/>
      <c r="G53" s="34"/>
    </row>
    <row r="54" spans="2:7" ht="20.100000000000001" customHeight="1" x14ac:dyDescent="0.25">
      <c r="B54" s="34"/>
      <c r="C54" s="34"/>
      <c r="D54" s="34"/>
      <c r="E54" s="34"/>
      <c r="F54" s="34"/>
      <c r="G54" s="34"/>
    </row>
    <row r="55" spans="2:7" ht="20.100000000000001" customHeight="1" x14ac:dyDescent="0.25">
      <c r="B55" s="34"/>
      <c r="C55" s="34"/>
      <c r="D55" s="34"/>
      <c r="E55" s="34"/>
      <c r="F55" s="34"/>
      <c r="G55" s="34"/>
    </row>
    <row r="56" spans="2:7" ht="20.100000000000001" customHeight="1" x14ac:dyDescent="0.25">
      <c r="B56" s="34"/>
      <c r="C56" s="34"/>
      <c r="D56" s="34"/>
      <c r="E56" s="34"/>
      <c r="F56" s="34"/>
      <c r="G56" s="34"/>
    </row>
    <row r="57" spans="2:7" ht="20.100000000000001" customHeight="1" x14ac:dyDescent="0.25">
      <c r="B57" s="34"/>
      <c r="C57" s="34"/>
      <c r="D57" s="34"/>
      <c r="E57" s="34"/>
      <c r="F57" s="34"/>
      <c r="G57" s="34"/>
    </row>
    <row r="58" spans="2:7" ht="20.100000000000001" customHeight="1" x14ac:dyDescent="0.25">
      <c r="B58" s="34"/>
      <c r="C58" s="34"/>
      <c r="D58" s="34"/>
      <c r="E58" s="34"/>
      <c r="F58" s="34"/>
      <c r="G58" s="34"/>
    </row>
    <row r="59" spans="2:7" ht="20.100000000000001" customHeight="1" x14ac:dyDescent="0.25">
      <c r="B59" s="34"/>
      <c r="C59" s="34"/>
      <c r="D59" s="34"/>
      <c r="E59" s="34"/>
      <c r="F59" s="34"/>
      <c r="G59" s="34"/>
    </row>
    <row r="60" spans="2:7" ht="20.100000000000001" customHeight="1" x14ac:dyDescent="0.25">
      <c r="B60" s="34"/>
      <c r="C60" s="34"/>
      <c r="D60" s="34"/>
      <c r="E60" s="34"/>
      <c r="F60" s="34"/>
      <c r="G60" s="34"/>
    </row>
    <row r="61" spans="2:7" ht="20.100000000000001" customHeight="1" x14ac:dyDescent="0.25">
      <c r="B61" s="34"/>
      <c r="C61" s="34"/>
      <c r="D61" s="34"/>
      <c r="E61" s="34"/>
      <c r="F61" s="34"/>
      <c r="G61" s="34"/>
    </row>
    <row r="62" spans="2:7" ht="20.100000000000001" customHeight="1" x14ac:dyDescent="0.25">
      <c r="B62" s="34"/>
      <c r="C62" s="34"/>
      <c r="D62" s="34"/>
      <c r="E62" s="34"/>
      <c r="F62" s="34"/>
      <c r="G62" s="34"/>
    </row>
    <row r="63" spans="2:7" ht="20.100000000000001" customHeight="1" x14ac:dyDescent="0.25">
      <c r="B63" s="34"/>
      <c r="C63" s="34"/>
      <c r="D63" s="34"/>
      <c r="E63" s="34"/>
      <c r="F63" s="34"/>
      <c r="G63" s="34"/>
    </row>
    <row r="64" spans="2:7" ht="20.100000000000001" customHeight="1" x14ac:dyDescent="0.25">
      <c r="B64" s="34"/>
      <c r="C64" s="34"/>
      <c r="D64" s="34"/>
      <c r="E64" s="34"/>
      <c r="F64" s="34"/>
      <c r="G64" s="34"/>
    </row>
    <row r="65" spans="2:7" ht="20.100000000000001" customHeight="1" x14ac:dyDescent="0.25">
      <c r="B65" s="34"/>
      <c r="C65" s="34"/>
      <c r="D65" s="34"/>
      <c r="E65" s="34"/>
      <c r="F65" s="34"/>
      <c r="G65" s="34"/>
    </row>
    <row r="66" spans="2:7" ht="20.100000000000001" customHeight="1" x14ac:dyDescent="0.25">
      <c r="B66" s="34"/>
      <c r="C66" s="34"/>
      <c r="D66" s="34"/>
      <c r="E66" s="34"/>
      <c r="F66" s="34"/>
      <c r="G66" s="34"/>
    </row>
    <row r="67" spans="2:7" ht="20.100000000000001" customHeight="1" x14ac:dyDescent="0.25">
      <c r="B67" s="34"/>
      <c r="C67" s="34"/>
      <c r="D67" s="34"/>
      <c r="E67" s="34"/>
      <c r="F67" s="34"/>
      <c r="G67" s="34"/>
    </row>
    <row r="68" spans="2:7" ht="20.100000000000001" customHeight="1" x14ac:dyDescent="0.25">
      <c r="B68" s="34"/>
      <c r="C68" s="34"/>
      <c r="D68" s="34"/>
      <c r="E68" s="34"/>
      <c r="F68" s="34"/>
      <c r="G68" s="34"/>
    </row>
    <row r="69" spans="2:7" ht="20.100000000000001" customHeight="1" x14ac:dyDescent="0.25">
      <c r="B69" s="34"/>
      <c r="C69" s="34"/>
      <c r="D69" s="34"/>
      <c r="E69" s="34"/>
      <c r="F69" s="34"/>
      <c r="G69" s="34"/>
    </row>
    <row r="70" spans="2:7" ht="20.100000000000001" customHeight="1" x14ac:dyDescent="0.25">
      <c r="B70" s="34"/>
      <c r="C70" s="34"/>
      <c r="D70" s="34"/>
      <c r="E70" s="34"/>
      <c r="F70" s="34"/>
      <c r="G70" s="34"/>
    </row>
    <row r="71" spans="2:7" ht="20.100000000000001" customHeight="1" x14ac:dyDescent="0.25">
      <c r="B71" s="34"/>
      <c r="C71" s="34"/>
      <c r="D71" s="34"/>
      <c r="E71" s="34"/>
      <c r="F71" s="34"/>
      <c r="G71" s="34"/>
    </row>
    <row r="72" spans="2:7" ht="20.100000000000001" customHeight="1" x14ac:dyDescent="0.25">
      <c r="B72" s="34"/>
      <c r="C72" s="34"/>
      <c r="D72" s="34"/>
      <c r="E72" s="34"/>
      <c r="F72" s="34"/>
      <c r="G72" s="34"/>
    </row>
    <row r="73" spans="2:7" ht="20.100000000000001" customHeight="1" x14ac:dyDescent="0.25">
      <c r="B73" s="34"/>
      <c r="C73" s="34"/>
      <c r="D73" s="34"/>
      <c r="E73" s="34"/>
      <c r="F73" s="34"/>
      <c r="G73" s="34"/>
    </row>
    <row r="74" spans="2:7" ht="20.100000000000001" customHeight="1" x14ac:dyDescent="0.25">
      <c r="B74" s="34"/>
      <c r="C74" s="34"/>
      <c r="D74" s="34"/>
      <c r="E74" s="34"/>
      <c r="F74" s="34"/>
      <c r="G74" s="34"/>
    </row>
    <row r="75" spans="2:7" ht="20.100000000000001" customHeight="1" x14ac:dyDescent="0.25">
      <c r="B75" s="34"/>
      <c r="C75" s="34"/>
      <c r="D75" s="34"/>
      <c r="E75" s="34"/>
      <c r="F75" s="34"/>
      <c r="G75" s="34"/>
    </row>
    <row r="76" spans="2:7" ht="20.100000000000001" customHeight="1" x14ac:dyDescent="0.25">
      <c r="B76" s="34"/>
      <c r="C76" s="34"/>
      <c r="D76" s="34"/>
      <c r="E76" s="34"/>
      <c r="F76" s="34"/>
      <c r="G76" s="34"/>
    </row>
    <row r="77" spans="2:7" ht="20.100000000000001" customHeight="1" x14ac:dyDescent="0.25">
      <c r="B77" s="34"/>
      <c r="C77" s="34"/>
      <c r="D77" s="34"/>
      <c r="E77" s="34"/>
      <c r="F77" s="34"/>
      <c r="G77" s="34"/>
    </row>
    <row r="78" spans="2:7" ht="20.100000000000001" customHeight="1" x14ac:dyDescent="0.25">
      <c r="B78" s="34"/>
      <c r="C78" s="34"/>
      <c r="D78" s="34"/>
      <c r="E78" s="34"/>
      <c r="F78" s="34"/>
      <c r="G78" s="34"/>
    </row>
    <row r="79" spans="2:7" ht="20.100000000000001" customHeight="1" x14ac:dyDescent="0.25">
      <c r="B79" s="34"/>
      <c r="C79" s="34"/>
      <c r="D79" s="34"/>
      <c r="E79" s="34"/>
      <c r="F79" s="34"/>
      <c r="G79" s="34"/>
    </row>
    <row r="80" spans="2:7" ht="20.100000000000001" customHeight="1" x14ac:dyDescent="0.25">
      <c r="B80" s="34"/>
      <c r="C80" s="34"/>
      <c r="D80" s="34"/>
      <c r="E80" s="34"/>
      <c r="F80" s="34"/>
      <c r="G80" s="34"/>
    </row>
    <row r="81" spans="2:7" ht="20.100000000000001" customHeight="1" x14ac:dyDescent="0.25">
      <c r="B81" s="34"/>
      <c r="C81" s="34"/>
      <c r="D81" s="34"/>
      <c r="E81" s="34"/>
      <c r="F81" s="34"/>
      <c r="G81" s="34"/>
    </row>
    <row r="82" spans="2:7" ht="20.100000000000001" customHeight="1" x14ac:dyDescent="0.25">
      <c r="B82" s="34"/>
      <c r="C82" s="34"/>
      <c r="D82" s="34"/>
      <c r="E82" s="34"/>
      <c r="F82" s="34"/>
      <c r="G82" s="34"/>
    </row>
    <row r="83" spans="2:7" ht="20.100000000000001" customHeight="1" x14ac:dyDescent="0.25">
      <c r="B83" s="34"/>
      <c r="C83" s="34"/>
      <c r="D83" s="34"/>
      <c r="E83" s="34"/>
      <c r="F83" s="34"/>
      <c r="G83" s="34"/>
    </row>
    <row r="84" spans="2:7" ht="20.100000000000001" customHeight="1" x14ac:dyDescent="0.25">
      <c r="B84" s="34"/>
      <c r="C84" s="34"/>
      <c r="D84" s="34"/>
      <c r="E84" s="34"/>
      <c r="F84" s="34"/>
      <c r="G84" s="34"/>
    </row>
    <row r="85" spans="2:7" ht="20.100000000000001" customHeight="1" x14ac:dyDescent="0.25">
      <c r="B85" s="34"/>
      <c r="C85" s="34"/>
      <c r="D85" s="34"/>
      <c r="E85" s="34"/>
      <c r="F85" s="34"/>
      <c r="G85" s="34"/>
    </row>
    <row r="86" spans="2:7" ht="20.100000000000001" customHeight="1" x14ac:dyDescent="0.25">
      <c r="B86" s="34"/>
      <c r="C86" s="34"/>
      <c r="D86" s="34"/>
      <c r="E86" s="34"/>
      <c r="F86" s="34"/>
      <c r="G86" s="34"/>
    </row>
    <row r="87" spans="2:7" ht="20.100000000000001" customHeight="1" x14ac:dyDescent="0.25">
      <c r="B87" s="34"/>
      <c r="C87" s="34"/>
      <c r="D87" s="34"/>
      <c r="E87" s="34"/>
      <c r="F87" s="34"/>
      <c r="G87" s="34"/>
    </row>
    <row r="88" spans="2:7" ht="20.100000000000001" customHeight="1" x14ac:dyDescent="0.25">
      <c r="B88" s="34"/>
      <c r="C88" s="34"/>
      <c r="D88" s="34"/>
      <c r="E88" s="34"/>
      <c r="F88" s="34"/>
      <c r="G88" s="34"/>
    </row>
    <row r="89" spans="2:7" ht="20.100000000000001" customHeight="1" x14ac:dyDescent="0.25">
      <c r="B89" s="34"/>
      <c r="C89" s="34"/>
      <c r="D89" s="34"/>
      <c r="E89" s="34"/>
      <c r="F89" s="34"/>
      <c r="G89" s="34"/>
    </row>
    <row r="90" spans="2:7" ht="20.100000000000001" customHeight="1" x14ac:dyDescent="0.25">
      <c r="B90" s="34"/>
      <c r="C90" s="34"/>
      <c r="D90" s="34"/>
      <c r="E90" s="34"/>
      <c r="F90" s="34"/>
      <c r="G90" s="34"/>
    </row>
    <row r="91" spans="2:7" ht="20.100000000000001" customHeight="1" x14ac:dyDescent="0.25">
      <c r="B91" s="34"/>
      <c r="C91" s="34"/>
      <c r="D91" s="34"/>
      <c r="E91" s="34"/>
      <c r="F91" s="34"/>
      <c r="G91" s="34"/>
    </row>
    <row r="92" spans="2:7" ht="20.100000000000001" customHeight="1" x14ac:dyDescent="0.25">
      <c r="B92" s="34"/>
      <c r="C92" s="34"/>
      <c r="D92" s="34"/>
      <c r="E92" s="34"/>
      <c r="F92" s="34"/>
      <c r="G92" s="34"/>
    </row>
    <row r="93" spans="2:7" ht="20.100000000000001" customHeight="1" x14ac:dyDescent="0.25">
      <c r="B93" s="34"/>
      <c r="C93" s="34"/>
      <c r="D93" s="34"/>
      <c r="E93" s="34"/>
      <c r="F93" s="34"/>
      <c r="G93" s="34"/>
    </row>
    <row r="94" spans="2:7" ht="20.100000000000001" customHeight="1" x14ac:dyDescent="0.25">
      <c r="B94" s="34"/>
      <c r="C94" s="34"/>
      <c r="D94" s="34"/>
      <c r="E94" s="34"/>
      <c r="F94" s="34"/>
      <c r="G94" s="34"/>
    </row>
    <row r="95" spans="2:7" ht="20.100000000000001" customHeight="1" x14ac:dyDescent="0.25">
      <c r="B95" s="34"/>
      <c r="C95" s="34"/>
      <c r="D95" s="34"/>
      <c r="E95" s="34"/>
      <c r="F95" s="34"/>
      <c r="G95" s="34"/>
    </row>
    <row r="96" spans="2:7" ht="20.100000000000001" customHeight="1" x14ac:dyDescent="0.25">
      <c r="B96" s="34"/>
      <c r="C96" s="34"/>
      <c r="D96" s="34"/>
      <c r="E96" s="34"/>
      <c r="F96" s="34"/>
      <c r="G96" s="34"/>
    </row>
    <row r="97" spans="2:7" ht="20.100000000000001" customHeight="1" x14ac:dyDescent="0.25">
      <c r="B97" s="34"/>
      <c r="C97" s="34"/>
      <c r="D97" s="34"/>
      <c r="E97" s="34"/>
      <c r="F97" s="34"/>
      <c r="G97" s="34"/>
    </row>
    <row r="98" spans="2:7" ht="20.100000000000001" customHeight="1" x14ac:dyDescent="0.25">
      <c r="B98" s="34"/>
      <c r="C98" s="34"/>
      <c r="D98" s="34"/>
      <c r="E98" s="34"/>
      <c r="F98" s="34"/>
      <c r="G98" s="34"/>
    </row>
    <row r="99" spans="2:7" ht="20.100000000000001" customHeight="1" x14ac:dyDescent="0.25">
      <c r="B99" s="34"/>
      <c r="C99" s="34"/>
      <c r="D99" s="34"/>
      <c r="E99" s="34"/>
      <c r="F99" s="34"/>
      <c r="G99" s="34"/>
    </row>
    <row r="100" spans="2:7" ht="20.100000000000001" customHeight="1" x14ac:dyDescent="0.25">
      <c r="B100" s="34"/>
      <c r="C100" s="34"/>
      <c r="D100" s="34"/>
      <c r="E100" s="34"/>
      <c r="F100" s="34"/>
      <c r="G100" s="34"/>
    </row>
    <row r="101" spans="2:7" ht="20.100000000000001" customHeight="1" x14ac:dyDescent="0.25">
      <c r="B101" s="34"/>
      <c r="C101" s="34"/>
      <c r="D101" s="34"/>
      <c r="E101" s="34"/>
      <c r="F101" s="34"/>
      <c r="G101" s="34"/>
    </row>
    <row r="102" spans="2:7" ht="20.100000000000001" customHeight="1" x14ac:dyDescent="0.25">
      <c r="B102" s="34"/>
      <c r="C102" s="34"/>
      <c r="D102" s="34"/>
      <c r="E102" s="34"/>
      <c r="F102" s="34"/>
      <c r="G102" s="34"/>
    </row>
    <row r="103" spans="2:7" ht="20.100000000000001" customHeight="1" x14ac:dyDescent="0.25">
      <c r="B103" s="34"/>
      <c r="C103" s="34"/>
      <c r="D103" s="34"/>
      <c r="E103" s="34"/>
      <c r="F103" s="34"/>
      <c r="G103" s="34"/>
    </row>
    <row r="104" spans="2:7" ht="20.100000000000001" customHeight="1" x14ac:dyDescent="0.25">
      <c r="B104" s="34"/>
      <c r="C104" s="34"/>
      <c r="D104" s="34"/>
      <c r="E104" s="34"/>
      <c r="F104" s="34"/>
      <c r="G104" s="34"/>
    </row>
    <row r="105" spans="2:7" ht="20.100000000000001" customHeight="1" x14ac:dyDescent="0.25">
      <c r="B105" s="34"/>
      <c r="C105" s="34"/>
      <c r="D105" s="34"/>
      <c r="E105" s="34"/>
      <c r="F105" s="34"/>
      <c r="G105" s="34"/>
    </row>
    <row r="106" spans="2:7" ht="20.100000000000001" customHeight="1" x14ac:dyDescent="0.25">
      <c r="B106" s="34"/>
      <c r="C106" s="34"/>
      <c r="D106" s="34"/>
      <c r="E106" s="34"/>
      <c r="F106" s="34"/>
      <c r="G106" s="34"/>
    </row>
    <row r="107" spans="2:7" ht="20.100000000000001" customHeight="1" x14ac:dyDescent="0.25">
      <c r="B107" s="34"/>
      <c r="C107" s="34"/>
      <c r="D107" s="34"/>
      <c r="E107" s="34"/>
      <c r="F107" s="34"/>
      <c r="G107" s="34"/>
    </row>
  </sheetData>
  <sheetProtection password="9084" sheet="1" objects="1" scenarios="1"/>
  <mergeCells count="1">
    <mergeCell ref="B6:G6"/>
  </mergeCells>
  <dataValidations count="1">
    <dataValidation type="list" allowBlank="1" showInputMessage="1" showErrorMessage="1" errorTitle="Erro de operação!" error="_x000a_O valor inserido é inválido._x000a_Selecione um valor da lista." sqref="G8:G107">
      <formula1>_PostoServico</formula1>
    </dataValidation>
  </dataValidations>
  <hyperlinks>
    <hyperlink ref="F8" r:id="rId1"/>
  </hyperlinks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B1:G1005"/>
  <sheetViews>
    <sheetView showGridLines="0" workbookViewId="0">
      <selection activeCell="E8" activeCellId="1" sqref="B8:C10 E8:G10"/>
    </sheetView>
  </sheetViews>
  <sheetFormatPr defaultRowHeight="15" x14ac:dyDescent="0.25"/>
  <cols>
    <col min="1" max="1" width="2.7109375" style="26" customWidth="1"/>
    <col min="2" max="2" width="10.7109375" style="30" bestFit="1" customWidth="1"/>
    <col min="3" max="3" width="35.85546875" style="30" bestFit="1" customWidth="1"/>
    <col min="4" max="4" width="11.5703125" style="30" customWidth="1"/>
    <col min="5" max="5" width="26.42578125" style="30" customWidth="1"/>
    <col min="6" max="6" width="51.85546875" style="30" customWidth="1"/>
    <col min="7" max="7" width="46.42578125" style="30" customWidth="1"/>
    <col min="8" max="16384" width="9.140625" style="26"/>
  </cols>
  <sheetData>
    <row r="1" spans="2:7" s="18" customFormat="1" ht="35.1" customHeight="1" x14ac:dyDescent="0.25">
      <c r="B1" s="16"/>
      <c r="C1" s="16"/>
      <c r="D1" s="16"/>
      <c r="E1" s="16"/>
      <c r="F1" s="16"/>
      <c r="G1" s="16"/>
    </row>
    <row r="2" spans="2:7" s="22" customFormat="1" ht="24.95" customHeight="1" x14ac:dyDescent="0.25">
      <c r="B2" s="20"/>
      <c r="C2" s="20"/>
      <c r="D2" s="20"/>
      <c r="E2" s="20"/>
      <c r="F2" s="20"/>
      <c r="G2" s="20"/>
    </row>
    <row r="4" spans="2:7" ht="21" x14ac:dyDescent="0.25">
      <c r="B4" s="24" t="s">
        <v>11</v>
      </c>
    </row>
    <row r="6" spans="2:7" ht="20.100000000000001" customHeight="1" x14ac:dyDescent="0.25">
      <c r="B6" s="67" t="s">
        <v>12</v>
      </c>
      <c r="C6" s="67"/>
      <c r="D6" s="67"/>
      <c r="E6" s="67"/>
      <c r="F6" s="67"/>
      <c r="G6" s="67"/>
    </row>
    <row r="7" spans="2:7" ht="20.100000000000001" customHeight="1" x14ac:dyDescent="0.25">
      <c r="B7" s="68" t="s">
        <v>13</v>
      </c>
      <c r="C7" s="68" t="s">
        <v>14</v>
      </c>
      <c r="D7" s="68" t="s">
        <v>3</v>
      </c>
      <c r="E7" s="68" t="s">
        <v>4</v>
      </c>
      <c r="F7" s="68" t="s">
        <v>15</v>
      </c>
      <c r="G7" s="68" t="s">
        <v>16</v>
      </c>
    </row>
    <row r="8" spans="2:7" ht="30" customHeight="1" x14ac:dyDescent="0.25">
      <c r="B8" s="71">
        <v>45065</v>
      </c>
      <c r="C8" s="72" t="s">
        <v>81</v>
      </c>
      <c r="D8" s="69">
        <f>IF(C8="","",IFERROR(VLOOKUP(C8,CadFun!$B$8:$C$107,2,FALSE),""))</f>
        <v>1234</v>
      </c>
      <c r="E8" s="72" t="s">
        <v>76</v>
      </c>
      <c r="F8" s="72" t="s">
        <v>84</v>
      </c>
      <c r="G8" s="72"/>
    </row>
    <row r="9" spans="2:7" ht="30" customHeight="1" x14ac:dyDescent="0.25">
      <c r="B9" s="71"/>
      <c r="C9" s="72"/>
      <c r="D9" s="69" t="str">
        <f>IF(C9="","",IFERROR(VLOOKUP(C9,CadFun!$B$8:$C$107,2,FALSE),""))</f>
        <v/>
      </c>
      <c r="E9" s="72"/>
      <c r="F9" s="72"/>
      <c r="G9" s="72"/>
    </row>
    <row r="10" spans="2:7" ht="30" customHeight="1" x14ac:dyDescent="0.25">
      <c r="B10" s="71"/>
      <c r="C10" s="72"/>
      <c r="D10" s="69" t="str">
        <f>IF(C10="","",IFERROR(VLOOKUP(C10,CadFun!$B$8:$C$107,2,FALSE),""))</f>
        <v/>
      </c>
      <c r="E10" s="72"/>
      <c r="F10" s="72"/>
      <c r="G10" s="72"/>
    </row>
    <row r="11" spans="2:7" ht="30" customHeight="1" x14ac:dyDescent="0.25">
      <c r="B11" s="107"/>
      <c r="C11" s="108"/>
      <c r="D11" s="69" t="str">
        <f>IF(C11="","",IFERROR(VLOOKUP(C11,CadFun!$B$8:$C$107,2,FALSE),""))</f>
        <v/>
      </c>
      <c r="E11" s="108"/>
      <c r="F11" s="108"/>
      <c r="G11" s="108"/>
    </row>
    <row r="12" spans="2:7" ht="30" customHeight="1" x14ac:dyDescent="0.25">
      <c r="B12" s="107"/>
      <c r="C12" s="108"/>
      <c r="D12" s="69" t="str">
        <f>IF(C12="","",IFERROR(VLOOKUP(C12,CadFun!$B$8:$C$107,2,FALSE),""))</f>
        <v/>
      </c>
      <c r="E12" s="108"/>
      <c r="F12" s="108"/>
      <c r="G12" s="108"/>
    </row>
    <row r="13" spans="2:7" ht="30" customHeight="1" x14ac:dyDescent="0.25">
      <c r="B13" s="107"/>
      <c r="C13" s="108"/>
      <c r="D13" s="69" t="str">
        <f>IF(C13="","",IFERROR(VLOOKUP(C13,CadFun!$B$8:$C$107,2,FALSE),""))</f>
        <v/>
      </c>
      <c r="E13" s="108"/>
      <c r="F13" s="108"/>
      <c r="G13" s="108"/>
    </row>
    <row r="14" spans="2:7" ht="30" customHeight="1" x14ac:dyDescent="0.25">
      <c r="B14" s="107"/>
      <c r="C14" s="108"/>
      <c r="D14" s="69" t="str">
        <f>IF(C14="","",IFERROR(VLOOKUP(C14,CadFun!$B$8:$C$107,2,FALSE),""))</f>
        <v/>
      </c>
      <c r="E14" s="108"/>
      <c r="F14" s="108"/>
      <c r="G14" s="108"/>
    </row>
    <row r="15" spans="2:7" ht="30" customHeight="1" x14ac:dyDescent="0.25">
      <c r="B15" s="107"/>
      <c r="C15" s="108"/>
      <c r="D15" s="69" t="str">
        <f>IF(C15="","",IFERROR(VLOOKUP(C15,CadFun!$B$8:$C$107,2,FALSE),""))</f>
        <v/>
      </c>
      <c r="E15" s="108"/>
      <c r="F15" s="108"/>
      <c r="G15" s="108"/>
    </row>
    <row r="16" spans="2:7" ht="30" customHeight="1" x14ac:dyDescent="0.25">
      <c r="B16" s="107"/>
      <c r="C16" s="108"/>
      <c r="D16" s="69" t="str">
        <f>IF(C16="","",IFERROR(VLOOKUP(C16,CadFun!$B$8:$C$107,2,FALSE),""))</f>
        <v/>
      </c>
      <c r="E16" s="108"/>
      <c r="F16" s="108"/>
      <c r="G16" s="108"/>
    </row>
    <row r="17" spans="2:7" ht="30" customHeight="1" x14ac:dyDescent="0.25">
      <c r="B17" s="107"/>
      <c r="C17" s="108"/>
      <c r="D17" s="69" t="str">
        <f>IF(C17="","",IFERROR(VLOOKUP(C17,CadFun!$B$8:$C$107,2,FALSE),""))</f>
        <v/>
      </c>
      <c r="E17" s="108"/>
      <c r="F17" s="108"/>
      <c r="G17" s="108"/>
    </row>
    <row r="18" spans="2:7" ht="30" customHeight="1" x14ac:dyDescent="0.25">
      <c r="B18" s="107"/>
      <c r="C18" s="108"/>
      <c r="D18" s="69" t="str">
        <f>IF(C18="","",IFERROR(VLOOKUP(C18,CadFun!$B$8:$C$107,2,FALSE),""))</f>
        <v/>
      </c>
      <c r="E18" s="108"/>
      <c r="F18" s="108"/>
      <c r="G18" s="108"/>
    </row>
    <row r="19" spans="2:7" ht="30" customHeight="1" x14ac:dyDescent="0.25">
      <c r="B19" s="107"/>
      <c r="C19" s="108"/>
      <c r="D19" s="69" t="str">
        <f>IF(C19="","",IFERROR(VLOOKUP(C19,CadFun!$B$8:$C$107,2,FALSE),""))</f>
        <v/>
      </c>
      <c r="E19" s="108"/>
      <c r="F19" s="108"/>
      <c r="G19" s="108"/>
    </row>
    <row r="20" spans="2:7" ht="30" customHeight="1" x14ac:dyDescent="0.25">
      <c r="B20" s="107"/>
      <c r="C20" s="108"/>
      <c r="D20" s="69" t="str">
        <f>IF(C20="","",IFERROR(VLOOKUP(C20,CadFun!$B$8:$C$107,2,FALSE),""))</f>
        <v/>
      </c>
      <c r="E20" s="108"/>
      <c r="F20" s="108"/>
      <c r="G20" s="108"/>
    </row>
    <row r="21" spans="2:7" ht="30" customHeight="1" x14ac:dyDescent="0.25">
      <c r="B21" s="107"/>
      <c r="C21" s="108"/>
      <c r="D21" s="69" t="str">
        <f>IF(C21="","",IFERROR(VLOOKUP(C21,CadFun!$B$8:$C$107,2,FALSE),""))</f>
        <v/>
      </c>
      <c r="E21" s="108"/>
      <c r="F21" s="108"/>
      <c r="G21" s="108"/>
    </row>
    <row r="22" spans="2:7" ht="30" customHeight="1" x14ac:dyDescent="0.25">
      <c r="B22" s="107"/>
      <c r="C22" s="108"/>
      <c r="D22" s="69" t="str">
        <f>IF(C22="","",IFERROR(VLOOKUP(C22,CadFun!$B$8:$C$107,2,FALSE),""))</f>
        <v/>
      </c>
      <c r="E22" s="108"/>
      <c r="F22" s="108"/>
      <c r="G22" s="108"/>
    </row>
    <row r="23" spans="2:7" ht="30" customHeight="1" x14ac:dyDescent="0.25">
      <c r="B23" s="107"/>
      <c r="C23" s="108"/>
      <c r="D23" s="69" t="str">
        <f>IF(C23="","",IFERROR(VLOOKUP(C23,CadFun!$B$8:$C$107,2,FALSE),""))</f>
        <v/>
      </c>
      <c r="E23" s="108"/>
      <c r="F23" s="108"/>
      <c r="G23" s="108"/>
    </row>
    <row r="24" spans="2:7" ht="30" customHeight="1" x14ac:dyDescent="0.25">
      <c r="B24" s="107"/>
      <c r="C24" s="108"/>
      <c r="D24" s="69" t="str">
        <f>IF(C24="","",IFERROR(VLOOKUP(C24,CadFun!$B$8:$C$107,2,FALSE),""))</f>
        <v/>
      </c>
      <c r="E24" s="108"/>
      <c r="F24" s="108"/>
      <c r="G24" s="108"/>
    </row>
    <row r="25" spans="2:7" ht="30" customHeight="1" x14ac:dyDescent="0.25">
      <c r="B25" s="107"/>
      <c r="C25" s="108"/>
      <c r="D25" s="69" t="str">
        <f>IF(C25="","",IFERROR(VLOOKUP(C25,CadFun!$B$8:$C$107,2,FALSE),""))</f>
        <v/>
      </c>
      <c r="E25" s="108"/>
      <c r="F25" s="108"/>
      <c r="G25" s="108"/>
    </row>
    <row r="26" spans="2:7" ht="30" customHeight="1" x14ac:dyDescent="0.25">
      <c r="B26" s="107"/>
      <c r="C26" s="108"/>
      <c r="D26" s="69" t="str">
        <f>IF(C26="","",IFERROR(VLOOKUP(C26,CadFun!$B$8:$C$107,2,FALSE),""))</f>
        <v/>
      </c>
      <c r="E26" s="108"/>
      <c r="F26" s="108"/>
      <c r="G26" s="108"/>
    </row>
    <row r="27" spans="2:7" ht="30" customHeight="1" x14ac:dyDescent="0.25">
      <c r="B27" s="107"/>
      <c r="C27" s="108"/>
      <c r="D27" s="69" t="str">
        <f>IF(C27="","",IFERROR(VLOOKUP(C27,CadFun!$B$8:$C$107,2,FALSE),""))</f>
        <v/>
      </c>
      <c r="E27" s="108"/>
      <c r="F27" s="108"/>
      <c r="G27" s="108"/>
    </row>
    <row r="28" spans="2:7" ht="30" customHeight="1" x14ac:dyDescent="0.25">
      <c r="B28" s="107"/>
      <c r="C28" s="108"/>
      <c r="D28" s="69" t="str">
        <f>IF(C28="","",IFERROR(VLOOKUP(C28,CadFun!$B$8:$C$107,2,FALSE),""))</f>
        <v/>
      </c>
      <c r="E28" s="108"/>
      <c r="F28" s="108"/>
      <c r="G28" s="108"/>
    </row>
    <row r="29" spans="2:7" ht="30" customHeight="1" x14ac:dyDescent="0.25">
      <c r="B29" s="107"/>
      <c r="C29" s="108"/>
      <c r="D29" s="69" t="str">
        <f>IF(C29="","",IFERROR(VLOOKUP(C29,CadFun!$B$8:$C$107,2,FALSE),""))</f>
        <v/>
      </c>
      <c r="E29" s="108"/>
      <c r="F29" s="108"/>
      <c r="G29" s="108"/>
    </row>
    <row r="30" spans="2:7" ht="30" customHeight="1" x14ac:dyDescent="0.25">
      <c r="B30" s="107"/>
      <c r="C30" s="108"/>
      <c r="D30" s="69" t="str">
        <f>IF(C30="","",IFERROR(VLOOKUP(C30,CadFun!$B$8:$C$107,2,FALSE),""))</f>
        <v/>
      </c>
      <c r="E30" s="108"/>
      <c r="F30" s="108"/>
      <c r="G30" s="108"/>
    </row>
    <row r="31" spans="2:7" ht="30" customHeight="1" x14ac:dyDescent="0.25">
      <c r="B31" s="107"/>
      <c r="C31" s="108"/>
      <c r="D31" s="69" t="str">
        <f>IF(C31="","",IFERROR(VLOOKUP(C31,CadFun!$B$8:$C$107,2,FALSE),""))</f>
        <v/>
      </c>
      <c r="E31" s="108"/>
      <c r="F31" s="108"/>
      <c r="G31" s="108"/>
    </row>
    <row r="32" spans="2:7" ht="30" customHeight="1" x14ac:dyDescent="0.25">
      <c r="B32" s="107"/>
      <c r="C32" s="108"/>
      <c r="D32" s="69" t="str">
        <f>IF(C32="","",IFERROR(VLOOKUP(C32,CadFun!$B$8:$C$107,2,FALSE),""))</f>
        <v/>
      </c>
      <c r="E32" s="108"/>
      <c r="F32" s="108"/>
      <c r="G32" s="108"/>
    </row>
    <row r="33" spans="2:7" ht="30" customHeight="1" x14ac:dyDescent="0.25">
      <c r="B33" s="107"/>
      <c r="C33" s="108"/>
      <c r="D33" s="69" t="str">
        <f>IF(C33="","",IFERROR(VLOOKUP(C33,CadFun!$B$8:$C$107,2,FALSE),""))</f>
        <v/>
      </c>
      <c r="E33" s="108"/>
      <c r="F33" s="108"/>
      <c r="G33" s="108"/>
    </row>
    <row r="34" spans="2:7" ht="30" customHeight="1" x14ac:dyDescent="0.25">
      <c r="B34" s="107"/>
      <c r="C34" s="108"/>
      <c r="D34" s="69" t="str">
        <f>IF(C34="","",IFERROR(VLOOKUP(C34,CadFun!$B$8:$C$107,2,FALSE),""))</f>
        <v/>
      </c>
      <c r="E34" s="108"/>
      <c r="F34" s="108"/>
      <c r="G34" s="108"/>
    </row>
    <row r="35" spans="2:7" ht="30" customHeight="1" x14ac:dyDescent="0.25">
      <c r="B35" s="107"/>
      <c r="C35" s="108"/>
      <c r="D35" s="69" t="str">
        <f>IF(C35="","",IFERROR(VLOOKUP(C35,CadFun!$B$8:$C$107,2,FALSE),""))</f>
        <v/>
      </c>
      <c r="E35" s="108"/>
      <c r="F35" s="108"/>
      <c r="G35" s="108"/>
    </row>
    <row r="36" spans="2:7" ht="30" customHeight="1" x14ac:dyDescent="0.25">
      <c r="B36" s="107"/>
      <c r="C36" s="108"/>
      <c r="D36" s="69" t="str">
        <f>IF(C36="","",IFERROR(VLOOKUP(C36,CadFun!$B$8:$C$107,2,FALSE),""))</f>
        <v/>
      </c>
      <c r="E36" s="108"/>
      <c r="F36" s="108"/>
      <c r="G36" s="108"/>
    </row>
    <row r="37" spans="2:7" ht="30" customHeight="1" x14ac:dyDescent="0.25">
      <c r="B37" s="107"/>
      <c r="C37" s="108"/>
      <c r="D37" s="69" t="str">
        <f>IF(C37="","",IFERROR(VLOOKUP(C37,CadFun!$B$8:$C$107,2,FALSE),""))</f>
        <v/>
      </c>
      <c r="E37" s="108"/>
      <c r="F37" s="108"/>
      <c r="G37" s="108"/>
    </row>
    <row r="38" spans="2:7" ht="30" customHeight="1" x14ac:dyDescent="0.25">
      <c r="B38" s="107"/>
      <c r="C38" s="108"/>
      <c r="D38" s="69" t="str">
        <f>IF(C38="","",IFERROR(VLOOKUP(C38,CadFun!$B$8:$C$107,2,FALSE),""))</f>
        <v/>
      </c>
      <c r="E38" s="108"/>
      <c r="F38" s="108"/>
      <c r="G38" s="108"/>
    </row>
    <row r="39" spans="2:7" ht="30" customHeight="1" x14ac:dyDescent="0.25">
      <c r="B39" s="107"/>
      <c r="C39" s="108"/>
      <c r="D39" s="69" t="str">
        <f>IF(C39="","",IFERROR(VLOOKUP(C39,CadFun!$B$8:$C$107,2,FALSE),""))</f>
        <v/>
      </c>
      <c r="E39" s="108"/>
      <c r="F39" s="108"/>
      <c r="G39" s="108"/>
    </row>
    <row r="40" spans="2:7" ht="30" customHeight="1" x14ac:dyDescent="0.25">
      <c r="B40" s="107"/>
      <c r="C40" s="108"/>
      <c r="D40" s="69" t="str">
        <f>IF(C40="","",IFERROR(VLOOKUP(C40,CadFun!$B$8:$C$107,2,FALSE),""))</f>
        <v/>
      </c>
      <c r="E40" s="108"/>
      <c r="F40" s="108"/>
      <c r="G40" s="108"/>
    </row>
    <row r="41" spans="2:7" ht="30" customHeight="1" x14ac:dyDescent="0.25">
      <c r="B41" s="107"/>
      <c r="C41" s="108"/>
      <c r="D41" s="69" t="str">
        <f>IF(C41="","",IFERROR(VLOOKUP(C41,CadFun!$B$8:$C$107,2,FALSE),""))</f>
        <v/>
      </c>
      <c r="E41" s="108"/>
      <c r="F41" s="108"/>
      <c r="G41" s="108"/>
    </row>
    <row r="42" spans="2:7" ht="30" customHeight="1" x14ac:dyDescent="0.25">
      <c r="B42" s="107"/>
      <c r="C42" s="108"/>
      <c r="D42" s="69" t="str">
        <f>IF(C42="","",IFERROR(VLOOKUP(C42,CadFun!$B$8:$C$107,2,FALSE),""))</f>
        <v/>
      </c>
      <c r="E42" s="108"/>
      <c r="F42" s="108"/>
      <c r="G42" s="108"/>
    </row>
    <row r="43" spans="2:7" ht="30" customHeight="1" x14ac:dyDescent="0.25">
      <c r="B43" s="107"/>
      <c r="C43" s="108"/>
      <c r="D43" s="69" t="str">
        <f>IF(C43="","",IFERROR(VLOOKUP(C43,CadFun!$B$8:$C$107,2,FALSE),""))</f>
        <v/>
      </c>
      <c r="E43" s="108"/>
      <c r="F43" s="108"/>
      <c r="G43" s="108"/>
    </row>
    <row r="44" spans="2:7" ht="30" customHeight="1" x14ac:dyDescent="0.25">
      <c r="B44" s="107"/>
      <c r="C44" s="108"/>
      <c r="D44" s="69" t="str">
        <f>IF(C44="","",IFERROR(VLOOKUP(C44,CadFun!$B$8:$C$107,2,FALSE),""))</f>
        <v/>
      </c>
      <c r="E44" s="108"/>
      <c r="F44" s="108"/>
      <c r="G44" s="108"/>
    </row>
    <row r="45" spans="2:7" ht="30" customHeight="1" x14ac:dyDescent="0.25">
      <c r="B45" s="107"/>
      <c r="C45" s="108"/>
      <c r="D45" s="69" t="str">
        <f>IF(C45="","",IFERROR(VLOOKUP(C45,CadFun!$B$8:$C$107,2,FALSE),""))</f>
        <v/>
      </c>
      <c r="E45" s="108"/>
      <c r="F45" s="108"/>
      <c r="G45" s="108"/>
    </row>
    <row r="46" spans="2:7" ht="30" customHeight="1" x14ac:dyDescent="0.25">
      <c r="B46" s="107"/>
      <c r="C46" s="108"/>
      <c r="D46" s="69" t="str">
        <f>IF(C46="","",IFERROR(VLOOKUP(C46,CadFun!$B$8:$C$107,2,FALSE),""))</f>
        <v/>
      </c>
      <c r="E46" s="108"/>
      <c r="F46" s="108"/>
      <c r="G46" s="108"/>
    </row>
    <row r="47" spans="2:7" ht="30" customHeight="1" x14ac:dyDescent="0.25">
      <c r="B47" s="107"/>
      <c r="C47" s="108"/>
      <c r="D47" s="69" t="str">
        <f>IF(C47="","",IFERROR(VLOOKUP(C47,CadFun!$B$8:$C$107,2,FALSE),""))</f>
        <v/>
      </c>
      <c r="E47" s="108"/>
      <c r="F47" s="108"/>
      <c r="G47" s="108"/>
    </row>
    <row r="48" spans="2:7" ht="30" customHeight="1" x14ac:dyDescent="0.25">
      <c r="B48" s="107"/>
      <c r="C48" s="108"/>
      <c r="D48" s="69" t="str">
        <f>IF(C48="","",IFERROR(VLOOKUP(C48,CadFun!$B$8:$C$107,2,FALSE),""))</f>
        <v/>
      </c>
      <c r="E48" s="108"/>
      <c r="F48" s="108"/>
      <c r="G48" s="108"/>
    </row>
    <row r="49" spans="2:7" ht="30" customHeight="1" x14ac:dyDescent="0.25">
      <c r="B49" s="107"/>
      <c r="C49" s="108"/>
      <c r="D49" s="69" t="str">
        <f>IF(C49="","",IFERROR(VLOOKUP(C49,CadFun!$B$8:$C$107,2,FALSE),""))</f>
        <v/>
      </c>
      <c r="E49" s="108"/>
      <c r="F49" s="108"/>
      <c r="G49" s="108"/>
    </row>
    <row r="50" spans="2:7" ht="30" customHeight="1" x14ac:dyDescent="0.25">
      <c r="B50" s="107"/>
      <c r="C50" s="108"/>
      <c r="D50" s="69" t="str">
        <f>IF(C50="","",IFERROR(VLOOKUP(C50,CadFun!$B$8:$C$107,2,FALSE),""))</f>
        <v/>
      </c>
      <c r="E50" s="108"/>
      <c r="F50" s="108"/>
      <c r="G50" s="108"/>
    </row>
    <row r="51" spans="2:7" ht="30" customHeight="1" x14ac:dyDescent="0.25">
      <c r="B51" s="107"/>
      <c r="C51" s="108"/>
      <c r="D51" s="69" t="str">
        <f>IF(C51="","",IFERROR(VLOOKUP(C51,CadFun!$B$8:$C$107,2,FALSE),""))</f>
        <v/>
      </c>
      <c r="E51" s="108"/>
      <c r="F51" s="108"/>
      <c r="G51" s="108"/>
    </row>
    <row r="52" spans="2:7" ht="30" customHeight="1" x14ac:dyDescent="0.25">
      <c r="B52" s="107"/>
      <c r="C52" s="108"/>
      <c r="D52" s="69" t="str">
        <f>IF(C52="","",IFERROR(VLOOKUP(C52,CadFun!$B$8:$C$107,2,FALSE),""))</f>
        <v/>
      </c>
      <c r="E52" s="108"/>
      <c r="F52" s="108"/>
      <c r="G52" s="108"/>
    </row>
    <row r="53" spans="2:7" ht="30" customHeight="1" x14ac:dyDescent="0.25">
      <c r="B53" s="107"/>
      <c r="C53" s="108"/>
      <c r="D53" s="69" t="str">
        <f>IF(C53="","",IFERROR(VLOOKUP(C53,CadFun!$B$8:$C$107,2,FALSE),""))</f>
        <v/>
      </c>
      <c r="E53" s="108"/>
      <c r="F53" s="108"/>
      <c r="G53" s="108"/>
    </row>
    <row r="54" spans="2:7" ht="30" customHeight="1" x14ac:dyDescent="0.25">
      <c r="B54" s="107"/>
      <c r="C54" s="108"/>
      <c r="D54" s="69" t="str">
        <f>IF(C54="","",IFERROR(VLOOKUP(C54,CadFun!$B$8:$C$107,2,FALSE),""))</f>
        <v/>
      </c>
      <c r="E54" s="108"/>
      <c r="F54" s="108"/>
      <c r="G54" s="108"/>
    </row>
    <row r="55" spans="2:7" ht="30" customHeight="1" x14ac:dyDescent="0.25">
      <c r="B55" s="107"/>
      <c r="C55" s="108"/>
      <c r="D55" s="69" t="str">
        <f>IF(C55="","",IFERROR(VLOOKUP(C55,CadFun!$B$8:$C$107,2,FALSE),""))</f>
        <v/>
      </c>
      <c r="E55" s="108"/>
      <c r="F55" s="108"/>
      <c r="G55" s="108"/>
    </row>
    <row r="56" spans="2:7" ht="30" customHeight="1" x14ac:dyDescent="0.25">
      <c r="B56" s="107"/>
      <c r="C56" s="108"/>
      <c r="D56" s="69" t="str">
        <f>IF(C56="","",IFERROR(VLOOKUP(C56,CadFun!$B$8:$C$107,2,FALSE),""))</f>
        <v/>
      </c>
      <c r="E56" s="108"/>
      <c r="F56" s="108"/>
      <c r="G56" s="108"/>
    </row>
    <row r="57" spans="2:7" ht="30" customHeight="1" x14ac:dyDescent="0.25">
      <c r="B57" s="107"/>
      <c r="C57" s="108"/>
      <c r="D57" s="69" t="str">
        <f>IF(C57="","",IFERROR(VLOOKUP(C57,CadFun!$B$8:$C$107,2,FALSE),""))</f>
        <v/>
      </c>
      <c r="E57" s="108"/>
      <c r="F57" s="108"/>
      <c r="G57" s="108"/>
    </row>
    <row r="58" spans="2:7" ht="30" customHeight="1" x14ac:dyDescent="0.25">
      <c r="B58" s="107"/>
      <c r="C58" s="108"/>
      <c r="D58" s="69" t="str">
        <f>IF(C58="","",IFERROR(VLOOKUP(C58,CadFun!$B$8:$C$107,2,FALSE),""))</f>
        <v/>
      </c>
      <c r="E58" s="108"/>
      <c r="F58" s="108"/>
      <c r="G58" s="108"/>
    </row>
    <row r="59" spans="2:7" ht="30" customHeight="1" x14ac:dyDescent="0.25">
      <c r="B59" s="107"/>
      <c r="C59" s="108"/>
      <c r="D59" s="69" t="str">
        <f>IF(C59="","",IFERROR(VLOOKUP(C59,CadFun!$B$8:$C$107,2,FALSE),""))</f>
        <v/>
      </c>
      <c r="E59" s="108"/>
      <c r="F59" s="108"/>
      <c r="G59" s="108"/>
    </row>
    <row r="60" spans="2:7" ht="30" customHeight="1" x14ac:dyDescent="0.25">
      <c r="B60" s="107"/>
      <c r="C60" s="108"/>
      <c r="D60" s="69" t="str">
        <f>IF(C60="","",IFERROR(VLOOKUP(C60,CadFun!$B$8:$C$107,2,FALSE),""))</f>
        <v/>
      </c>
      <c r="E60" s="108"/>
      <c r="F60" s="108"/>
      <c r="G60" s="108"/>
    </row>
    <row r="61" spans="2:7" ht="30" customHeight="1" x14ac:dyDescent="0.25">
      <c r="B61" s="107"/>
      <c r="C61" s="108"/>
      <c r="D61" s="69" t="str">
        <f>IF(C61="","",IFERROR(VLOOKUP(C61,CadFun!$B$8:$C$107,2,FALSE),""))</f>
        <v/>
      </c>
      <c r="E61" s="108"/>
      <c r="F61" s="108"/>
      <c r="G61" s="108"/>
    </row>
    <row r="62" spans="2:7" ht="30" customHeight="1" x14ac:dyDescent="0.25">
      <c r="B62" s="107"/>
      <c r="C62" s="108"/>
      <c r="D62" s="69" t="str">
        <f>IF(C62="","",IFERROR(VLOOKUP(C62,CadFun!$B$8:$C$107,2,FALSE),""))</f>
        <v/>
      </c>
      <c r="E62" s="108"/>
      <c r="F62" s="108"/>
      <c r="G62" s="108"/>
    </row>
    <row r="63" spans="2:7" ht="30" customHeight="1" x14ac:dyDescent="0.25">
      <c r="B63" s="107"/>
      <c r="C63" s="108"/>
      <c r="D63" s="69" t="str">
        <f>IF(C63="","",IFERROR(VLOOKUP(C63,CadFun!$B$8:$C$107,2,FALSE),""))</f>
        <v/>
      </c>
      <c r="E63" s="108"/>
      <c r="F63" s="108"/>
      <c r="G63" s="108"/>
    </row>
    <row r="64" spans="2:7" ht="30" customHeight="1" x14ac:dyDescent="0.25">
      <c r="B64" s="107"/>
      <c r="C64" s="108"/>
      <c r="D64" s="69" t="str">
        <f>IF(C64="","",IFERROR(VLOOKUP(C64,CadFun!$B$8:$C$107,2,FALSE),""))</f>
        <v/>
      </c>
      <c r="E64" s="108"/>
      <c r="F64" s="108"/>
      <c r="G64" s="108"/>
    </row>
    <row r="65" spans="2:7" ht="30" customHeight="1" x14ac:dyDescent="0.25">
      <c r="B65" s="107"/>
      <c r="C65" s="108"/>
      <c r="D65" s="69" t="str">
        <f>IF(C65="","",IFERROR(VLOOKUP(C65,CadFun!$B$8:$C$107,2,FALSE),""))</f>
        <v/>
      </c>
      <c r="E65" s="108"/>
      <c r="F65" s="108"/>
      <c r="G65" s="108"/>
    </row>
    <row r="66" spans="2:7" ht="30" customHeight="1" x14ac:dyDescent="0.25">
      <c r="B66" s="107"/>
      <c r="C66" s="108"/>
      <c r="D66" s="69" t="str">
        <f>IF(C66="","",IFERROR(VLOOKUP(C66,CadFun!$B$8:$C$107,2,FALSE),""))</f>
        <v/>
      </c>
      <c r="E66" s="108"/>
      <c r="F66" s="108"/>
      <c r="G66" s="108"/>
    </row>
    <row r="67" spans="2:7" ht="30" customHeight="1" x14ac:dyDescent="0.25">
      <c r="B67" s="107"/>
      <c r="C67" s="108"/>
      <c r="D67" s="69" t="str">
        <f>IF(C67="","",IFERROR(VLOOKUP(C67,CadFun!$B$8:$C$107,2,FALSE),""))</f>
        <v/>
      </c>
      <c r="E67" s="108"/>
      <c r="F67" s="108"/>
      <c r="G67" s="108"/>
    </row>
    <row r="68" spans="2:7" ht="30" customHeight="1" x14ac:dyDescent="0.25">
      <c r="B68" s="107"/>
      <c r="C68" s="108"/>
      <c r="D68" s="69" t="str">
        <f>IF(C68="","",IFERROR(VLOOKUP(C68,CadFun!$B$8:$C$107,2,FALSE),""))</f>
        <v/>
      </c>
      <c r="E68" s="108"/>
      <c r="F68" s="108"/>
      <c r="G68" s="108"/>
    </row>
    <row r="69" spans="2:7" ht="30" customHeight="1" x14ac:dyDescent="0.25">
      <c r="B69" s="107"/>
      <c r="C69" s="108"/>
      <c r="D69" s="69" t="str">
        <f>IF(C69="","",IFERROR(VLOOKUP(C69,CadFun!$B$8:$C$107,2,FALSE),""))</f>
        <v/>
      </c>
      <c r="E69" s="108"/>
      <c r="F69" s="108"/>
      <c r="G69" s="108"/>
    </row>
    <row r="70" spans="2:7" ht="30" customHeight="1" x14ac:dyDescent="0.25">
      <c r="B70" s="107"/>
      <c r="C70" s="108"/>
      <c r="D70" s="69" t="str">
        <f>IF(C70="","",IFERROR(VLOOKUP(C70,CadFun!$B$8:$C$107,2,FALSE),""))</f>
        <v/>
      </c>
      <c r="E70" s="108"/>
      <c r="F70" s="108"/>
      <c r="G70" s="108"/>
    </row>
    <row r="71" spans="2:7" ht="30" customHeight="1" x14ac:dyDescent="0.25">
      <c r="B71" s="107"/>
      <c r="C71" s="108"/>
      <c r="D71" s="69" t="str">
        <f>IF(C71="","",IFERROR(VLOOKUP(C71,CadFun!$B$8:$C$107,2,FALSE),""))</f>
        <v/>
      </c>
      <c r="E71" s="108"/>
      <c r="F71" s="108"/>
      <c r="G71" s="108"/>
    </row>
    <row r="72" spans="2:7" ht="30" customHeight="1" x14ac:dyDescent="0.25">
      <c r="B72" s="107"/>
      <c r="C72" s="108"/>
      <c r="D72" s="69" t="str">
        <f>IF(C72="","",IFERROR(VLOOKUP(C72,CadFun!$B$8:$C$107,2,FALSE),""))</f>
        <v/>
      </c>
      <c r="E72" s="108"/>
      <c r="F72" s="108"/>
      <c r="G72" s="108"/>
    </row>
    <row r="73" spans="2:7" ht="30" customHeight="1" x14ac:dyDescent="0.25">
      <c r="B73" s="107"/>
      <c r="C73" s="108"/>
      <c r="D73" s="69" t="str">
        <f>IF(C73="","",IFERROR(VLOOKUP(C73,CadFun!$B$8:$C$107,2,FALSE),""))</f>
        <v/>
      </c>
      <c r="E73" s="108"/>
      <c r="F73" s="108"/>
      <c r="G73" s="108"/>
    </row>
    <row r="74" spans="2:7" ht="30" customHeight="1" x14ac:dyDescent="0.25">
      <c r="B74" s="107"/>
      <c r="C74" s="108"/>
      <c r="D74" s="69" t="str">
        <f>IF(C74="","",IFERROR(VLOOKUP(C74,CadFun!$B$8:$C$107,2,FALSE),""))</f>
        <v/>
      </c>
      <c r="E74" s="108"/>
      <c r="F74" s="108"/>
      <c r="G74" s="108"/>
    </row>
    <row r="75" spans="2:7" ht="30" customHeight="1" x14ac:dyDescent="0.25">
      <c r="B75" s="107"/>
      <c r="C75" s="108"/>
      <c r="D75" s="69" t="str">
        <f>IF(C75="","",IFERROR(VLOOKUP(C75,CadFun!$B$8:$C$107,2,FALSE),""))</f>
        <v/>
      </c>
      <c r="E75" s="108"/>
      <c r="F75" s="108"/>
      <c r="G75" s="108"/>
    </row>
    <row r="76" spans="2:7" ht="30" customHeight="1" x14ac:dyDescent="0.25">
      <c r="B76" s="107"/>
      <c r="C76" s="108"/>
      <c r="D76" s="69" t="str">
        <f>IF(C76="","",IFERROR(VLOOKUP(C76,CadFun!$B$8:$C$107,2,FALSE),""))</f>
        <v/>
      </c>
      <c r="E76" s="108"/>
      <c r="F76" s="108"/>
      <c r="G76" s="108"/>
    </row>
    <row r="77" spans="2:7" ht="30" customHeight="1" x14ac:dyDescent="0.25">
      <c r="B77" s="107"/>
      <c r="C77" s="108"/>
      <c r="D77" s="69" t="str">
        <f>IF(C77="","",IFERROR(VLOOKUP(C77,CadFun!$B$8:$C$107,2,FALSE),""))</f>
        <v/>
      </c>
      <c r="E77" s="108"/>
      <c r="F77" s="108"/>
      <c r="G77" s="108"/>
    </row>
    <row r="78" spans="2:7" ht="30" customHeight="1" x14ac:dyDescent="0.25">
      <c r="B78" s="107"/>
      <c r="C78" s="108"/>
      <c r="D78" s="69" t="str">
        <f>IF(C78="","",IFERROR(VLOOKUP(C78,CadFun!$B$8:$C$107,2,FALSE),""))</f>
        <v/>
      </c>
      <c r="E78" s="108"/>
      <c r="F78" s="108"/>
      <c r="G78" s="108"/>
    </row>
    <row r="79" spans="2:7" ht="30" customHeight="1" x14ac:dyDescent="0.25">
      <c r="B79" s="107"/>
      <c r="C79" s="108"/>
      <c r="D79" s="69" t="str">
        <f>IF(C79="","",IFERROR(VLOOKUP(C79,CadFun!$B$8:$C$107,2,FALSE),""))</f>
        <v/>
      </c>
      <c r="E79" s="108"/>
      <c r="F79" s="108"/>
      <c r="G79" s="108"/>
    </row>
    <row r="80" spans="2:7" ht="30" customHeight="1" x14ac:dyDescent="0.25">
      <c r="B80" s="107"/>
      <c r="C80" s="108"/>
      <c r="D80" s="69" t="str">
        <f>IF(C80="","",IFERROR(VLOOKUP(C80,CadFun!$B$8:$C$107,2,FALSE),""))</f>
        <v/>
      </c>
      <c r="E80" s="108"/>
      <c r="F80" s="108"/>
      <c r="G80" s="108"/>
    </row>
    <row r="81" spans="2:7" ht="30" customHeight="1" x14ac:dyDescent="0.25">
      <c r="B81" s="107"/>
      <c r="C81" s="108"/>
      <c r="D81" s="69" t="str">
        <f>IF(C81="","",IFERROR(VLOOKUP(C81,CadFun!$B$8:$C$107,2,FALSE),""))</f>
        <v/>
      </c>
      <c r="E81" s="108"/>
      <c r="F81" s="108"/>
      <c r="G81" s="108"/>
    </row>
    <row r="82" spans="2:7" ht="30" customHeight="1" x14ac:dyDescent="0.25">
      <c r="B82" s="107"/>
      <c r="C82" s="108"/>
      <c r="D82" s="69" t="str">
        <f>IF(C82="","",IFERROR(VLOOKUP(C82,CadFun!$B$8:$C$107,2,FALSE),""))</f>
        <v/>
      </c>
      <c r="E82" s="108"/>
      <c r="F82" s="108"/>
      <c r="G82" s="108"/>
    </row>
    <row r="83" spans="2:7" ht="30" customHeight="1" x14ac:dyDescent="0.25">
      <c r="B83" s="107"/>
      <c r="C83" s="108"/>
      <c r="D83" s="69" t="str">
        <f>IF(C83="","",IFERROR(VLOOKUP(C83,CadFun!$B$8:$C$107,2,FALSE),""))</f>
        <v/>
      </c>
      <c r="E83" s="108"/>
      <c r="F83" s="108"/>
      <c r="G83" s="108"/>
    </row>
    <row r="84" spans="2:7" ht="30" customHeight="1" x14ac:dyDescent="0.25">
      <c r="B84" s="107"/>
      <c r="C84" s="108"/>
      <c r="D84" s="69" t="str">
        <f>IF(C84="","",IFERROR(VLOOKUP(C84,CadFun!$B$8:$C$107,2,FALSE),""))</f>
        <v/>
      </c>
      <c r="E84" s="108"/>
      <c r="F84" s="108"/>
      <c r="G84" s="108"/>
    </row>
    <row r="85" spans="2:7" ht="30" customHeight="1" x14ac:dyDescent="0.25">
      <c r="B85" s="107"/>
      <c r="C85" s="108"/>
      <c r="D85" s="69" t="str">
        <f>IF(C85="","",IFERROR(VLOOKUP(C85,CadFun!$B$8:$C$107,2,FALSE),""))</f>
        <v/>
      </c>
      <c r="E85" s="108"/>
      <c r="F85" s="108"/>
      <c r="G85" s="108"/>
    </row>
    <row r="86" spans="2:7" ht="30" customHeight="1" x14ac:dyDescent="0.25">
      <c r="B86" s="107"/>
      <c r="C86" s="108"/>
      <c r="D86" s="69" t="str">
        <f>IF(C86="","",IFERROR(VLOOKUP(C86,CadFun!$B$8:$C$107,2,FALSE),""))</f>
        <v/>
      </c>
      <c r="E86" s="108"/>
      <c r="F86" s="108"/>
      <c r="G86" s="108"/>
    </row>
    <row r="87" spans="2:7" ht="30" customHeight="1" x14ac:dyDescent="0.25">
      <c r="B87" s="107"/>
      <c r="C87" s="108"/>
      <c r="D87" s="69" t="str">
        <f>IF(C87="","",IFERROR(VLOOKUP(C87,CadFun!$B$8:$C$107,2,FALSE),""))</f>
        <v/>
      </c>
      <c r="E87" s="108"/>
      <c r="F87" s="108"/>
      <c r="G87" s="108"/>
    </row>
    <row r="88" spans="2:7" ht="30" customHeight="1" x14ac:dyDescent="0.25">
      <c r="B88" s="107"/>
      <c r="C88" s="108"/>
      <c r="D88" s="69" t="str">
        <f>IF(C88="","",IFERROR(VLOOKUP(C88,CadFun!$B$8:$C$107,2,FALSE),""))</f>
        <v/>
      </c>
      <c r="E88" s="108"/>
      <c r="F88" s="108"/>
      <c r="G88" s="108"/>
    </row>
    <row r="89" spans="2:7" ht="30" customHeight="1" x14ac:dyDescent="0.25">
      <c r="B89" s="107"/>
      <c r="C89" s="108"/>
      <c r="D89" s="69" t="str">
        <f>IF(C89="","",IFERROR(VLOOKUP(C89,CadFun!$B$8:$C$107,2,FALSE),""))</f>
        <v/>
      </c>
      <c r="E89" s="108"/>
      <c r="F89" s="108"/>
      <c r="G89" s="108"/>
    </row>
    <row r="90" spans="2:7" ht="30" customHeight="1" x14ac:dyDescent="0.25">
      <c r="B90" s="107"/>
      <c r="C90" s="108"/>
      <c r="D90" s="69" t="str">
        <f>IF(C90="","",IFERROR(VLOOKUP(C90,CadFun!$B$8:$C$107,2,FALSE),""))</f>
        <v/>
      </c>
      <c r="E90" s="108"/>
      <c r="F90" s="108"/>
      <c r="G90" s="108"/>
    </row>
    <row r="91" spans="2:7" ht="30" customHeight="1" x14ac:dyDescent="0.25">
      <c r="B91" s="107"/>
      <c r="C91" s="108"/>
      <c r="D91" s="69" t="str">
        <f>IF(C91="","",IFERROR(VLOOKUP(C91,CadFun!$B$8:$C$107,2,FALSE),""))</f>
        <v/>
      </c>
      <c r="E91" s="108"/>
      <c r="F91" s="108"/>
      <c r="G91" s="108"/>
    </row>
    <row r="92" spans="2:7" ht="30" customHeight="1" x14ac:dyDescent="0.25">
      <c r="B92" s="107"/>
      <c r="C92" s="108"/>
      <c r="D92" s="69" t="str">
        <f>IF(C92="","",IFERROR(VLOOKUP(C92,CadFun!$B$8:$C$107,2,FALSE),""))</f>
        <v/>
      </c>
      <c r="E92" s="108"/>
      <c r="F92" s="108"/>
      <c r="G92" s="108"/>
    </row>
    <row r="93" spans="2:7" ht="30" customHeight="1" x14ac:dyDescent="0.25">
      <c r="B93" s="107"/>
      <c r="C93" s="108"/>
      <c r="D93" s="69" t="str">
        <f>IF(C93="","",IFERROR(VLOOKUP(C93,CadFun!$B$8:$C$107,2,FALSE),""))</f>
        <v/>
      </c>
      <c r="E93" s="108"/>
      <c r="F93" s="108"/>
      <c r="G93" s="108"/>
    </row>
    <row r="94" spans="2:7" ht="30" customHeight="1" x14ac:dyDescent="0.25">
      <c r="B94" s="107"/>
      <c r="C94" s="108"/>
      <c r="D94" s="69" t="str">
        <f>IF(C94="","",IFERROR(VLOOKUP(C94,CadFun!$B$8:$C$107,2,FALSE),""))</f>
        <v/>
      </c>
      <c r="E94" s="108"/>
      <c r="F94" s="108"/>
      <c r="G94" s="108"/>
    </row>
    <row r="95" spans="2:7" ht="30" customHeight="1" x14ac:dyDescent="0.25">
      <c r="B95" s="107"/>
      <c r="C95" s="108"/>
      <c r="D95" s="69" t="str">
        <f>IF(C95="","",IFERROR(VLOOKUP(C95,CadFun!$B$8:$C$107,2,FALSE),""))</f>
        <v/>
      </c>
      <c r="E95" s="108"/>
      <c r="F95" s="108"/>
      <c r="G95" s="108"/>
    </row>
    <row r="96" spans="2:7" ht="30" customHeight="1" x14ac:dyDescent="0.25">
      <c r="B96" s="107"/>
      <c r="C96" s="108"/>
      <c r="D96" s="69" t="str">
        <f>IF(C96="","",IFERROR(VLOOKUP(C96,CadFun!$B$8:$C$107,2,FALSE),""))</f>
        <v/>
      </c>
      <c r="E96" s="108"/>
      <c r="F96" s="108"/>
      <c r="G96" s="108"/>
    </row>
    <row r="97" spans="2:7" ht="30" customHeight="1" x14ac:dyDescent="0.25">
      <c r="B97" s="107"/>
      <c r="C97" s="108"/>
      <c r="D97" s="69" t="str">
        <f>IF(C97="","",IFERROR(VLOOKUP(C97,CadFun!$B$8:$C$107,2,FALSE),""))</f>
        <v/>
      </c>
      <c r="E97" s="108"/>
      <c r="F97" s="108"/>
      <c r="G97" s="108"/>
    </row>
    <row r="98" spans="2:7" ht="30" customHeight="1" x14ac:dyDescent="0.25">
      <c r="B98" s="107"/>
      <c r="C98" s="108"/>
      <c r="D98" s="69" t="str">
        <f>IF(C98="","",IFERROR(VLOOKUP(C98,CadFun!$B$8:$C$107,2,FALSE),""))</f>
        <v/>
      </c>
      <c r="E98" s="108"/>
      <c r="F98" s="108"/>
      <c r="G98" s="108"/>
    </row>
    <row r="99" spans="2:7" ht="30" customHeight="1" x14ac:dyDescent="0.25">
      <c r="B99" s="107"/>
      <c r="C99" s="108"/>
      <c r="D99" s="69" t="str">
        <f>IF(C99="","",IFERROR(VLOOKUP(C99,CadFun!$B$8:$C$107,2,FALSE),""))</f>
        <v/>
      </c>
      <c r="E99" s="108"/>
      <c r="F99" s="108"/>
      <c r="G99" s="108"/>
    </row>
    <row r="100" spans="2:7" ht="30" customHeight="1" x14ac:dyDescent="0.25">
      <c r="B100" s="107"/>
      <c r="C100" s="108"/>
      <c r="D100" s="69" t="str">
        <f>IF(C100="","",IFERROR(VLOOKUP(C100,CadFun!$B$8:$C$107,2,FALSE),""))</f>
        <v/>
      </c>
      <c r="E100" s="108"/>
      <c r="F100" s="108"/>
      <c r="G100" s="108"/>
    </row>
    <row r="101" spans="2:7" ht="30" customHeight="1" x14ac:dyDescent="0.25">
      <c r="B101" s="107"/>
      <c r="C101" s="108"/>
      <c r="D101" s="69" t="str">
        <f>IF(C101="","",IFERROR(VLOOKUP(C101,CadFun!$B$8:$C$107,2,FALSE),""))</f>
        <v/>
      </c>
      <c r="E101" s="108"/>
      <c r="F101" s="108"/>
      <c r="G101" s="108"/>
    </row>
    <row r="102" spans="2:7" ht="30" customHeight="1" x14ac:dyDescent="0.25">
      <c r="B102" s="107"/>
      <c r="C102" s="108"/>
      <c r="D102" s="69" t="str">
        <f>IF(C102="","",IFERROR(VLOOKUP(C102,CadFun!$B$8:$C$107,2,FALSE),""))</f>
        <v/>
      </c>
      <c r="E102" s="108"/>
      <c r="F102" s="108"/>
      <c r="G102" s="108"/>
    </row>
    <row r="103" spans="2:7" ht="30" customHeight="1" x14ac:dyDescent="0.25">
      <c r="B103" s="107"/>
      <c r="C103" s="108"/>
      <c r="D103" s="69" t="str">
        <f>IF(C103="","",IFERROR(VLOOKUP(C103,CadFun!$B$8:$C$107,2,FALSE),""))</f>
        <v/>
      </c>
      <c r="E103" s="108"/>
      <c r="F103" s="108"/>
      <c r="G103" s="108"/>
    </row>
    <row r="104" spans="2:7" ht="30" customHeight="1" x14ac:dyDescent="0.25">
      <c r="B104" s="107"/>
      <c r="C104" s="108"/>
      <c r="D104" s="69" t="str">
        <f>IF(C104="","",IFERROR(VLOOKUP(C104,CadFun!$B$8:$C$107,2,FALSE),""))</f>
        <v/>
      </c>
      <c r="E104" s="108"/>
      <c r="F104" s="108"/>
      <c r="G104" s="108"/>
    </row>
    <row r="105" spans="2:7" ht="30" customHeight="1" x14ac:dyDescent="0.25">
      <c r="B105" s="107"/>
      <c r="C105" s="108"/>
      <c r="D105" s="69" t="str">
        <f>IF(C105="","",IFERROR(VLOOKUP(C105,CadFun!$B$8:$C$107,2,FALSE),""))</f>
        <v/>
      </c>
      <c r="E105" s="108"/>
      <c r="F105" s="108"/>
      <c r="G105" s="108"/>
    </row>
    <row r="106" spans="2:7" ht="30" customHeight="1" x14ac:dyDescent="0.25">
      <c r="B106" s="107"/>
      <c r="C106" s="108"/>
      <c r="D106" s="69" t="str">
        <f>IF(C106="","",IFERROR(VLOOKUP(C106,CadFun!$B$8:$C$107,2,FALSE),""))</f>
        <v/>
      </c>
      <c r="E106" s="108"/>
      <c r="F106" s="108"/>
      <c r="G106" s="108"/>
    </row>
    <row r="107" spans="2:7" ht="30" customHeight="1" x14ac:dyDescent="0.25">
      <c r="B107" s="107"/>
      <c r="C107" s="108"/>
      <c r="D107" s="69" t="str">
        <f>IF(C107="","",IFERROR(VLOOKUP(C107,CadFun!$B$8:$C$107,2,FALSE),""))</f>
        <v/>
      </c>
      <c r="E107" s="108"/>
      <c r="F107" s="108"/>
      <c r="G107" s="108"/>
    </row>
    <row r="108" spans="2:7" ht="30" customHeight="1" x14ac:dyDescent="0.25">
      <c r="B108" s="107"/>
      <c r="C108" s="108"/>
      <c r="D108" s="69" t="str">
        <f>IF(C108="","",IFERROR(VLOOKUP(C108,CadFun!$B$8:$C$107,2,FALSE),""))</f>
        <v/>
      </c>
      <c r="E108" s="108"/>
      <c r="F108" s="108"/>
      <c r="G108" s="108"/>
    </row>
    <row r="109" spans="2:7" ht="30" customHeight="1" x14ac:dyDescent="0.25">
      <c r="B109" s="107"/>
      <c r="C109" s="108"/>
      <c r="D109" s="69" t="str">
        <f>IF(C109="","",IFERROR(VLOOKUP(C109,CadFun!$B$8:$C$107,2,FALSE),""))</f>
        <v/>
      </c>
      <c r="E109" s="108"/>
      <c r="F109" s="108"/>
      <c r="G109" s="108"/>
    </row>
    <row r="110" spans="2:7" ht="30" customHeight="1" x14ac:dyDescent="0.25">
      <c r="B110" s="107"/>
      <c r="C110" s="108"/>
      <c r="D110" s="69" t="str">
        <f>IF(C110="","",IFERROR(VLOOKUP(C110,CadFun!$B$8:$C$107,2,FALSE),""))</f>
        <v/>
      </c>
      <c r="E110" s="108"/>
      <c r="F110" s="108"/>
      <c r="G110" s="108"/>
    </row>
    <row r="111" spans="2:7" ht="30" customHeight="1" x14ac:dyDescent="0.25">
      <c r="B111" s="107"/>
      <c r="C111" s="108"/>
      <c r="D111" s="69" t="str">
        <f>IF(C111="","",IFERROR(VLOOKUP(C111,CadFun!$B$8:$C$107,2,FALSE),""))</f>
        <v/>
      </c>
      <c r="E111" s="108"/>
      <c r="F111" s="108"/>
      <c r="G111" s="108"/>
    </row>
    <row r="112" spans="2:7" ht="30" customHeight="1" x14ac:dyDescent="0.25">
      <c r="B112" s="107"/>
      <c r="C112" s="108"/>
      <c r="D112" s="69" t="str">
        <f>IF(C112="","",IFERROR(VLOOKUP(C112,CadFun!$B$8:$C$107,2,FALSE),""))</f>
        <v/>
      </c>
      <c r="E112" s="108"/>
      <c r="F112" s="108"/>
      <c r="G112" s="108"/>
    </row>
    <row r="113" spans="2:7" ht="30" customHeight="1" x14ac:dyDescent="0.25">
      <c r="B113" s="107"/>
      <c r="C113" s="108"/>
      <c r="D113" s="69" t="str">
        <f>IF(C113="","",IFERROR(VLOOKUP(C113,CadFun!$B$8:$C$107,2,FALSE),""))</f>
        <v/>
      </c>
      <c r="E113" s="108"/>
      <c r="F113" s="108"/>
      <c r="G113" s="108"/>
    </row>
    <row r="114" spans="2:7" ht="30" customHeight="1" x14ac:dyDescent="0.25">
      <c r="B114" s="107"/>
      <c r="C114" s="108"/>
      <c r="D114" s="69" t="str">
        <f>IF(C114="","",IFERROR(VLOOKUP(C114,CadFun!$B$8:$C$107,2,FALSE),""))</f>
        <v/>
      </c>
      <c r="E114" s="108"/>
      <c r="F114" s="108"/>
      <c r="G114" s="108"/>
    </row>
    <row r="115" spans="2:7" ht="30" customHeight="1" x14ac:dyDescent="0.25">
      <c r="B115" s="107"/>
      <c r="C115" s="108"/>
      <c r="D115" s="69" t="str">
        <f>IF(C115="","",IFERROR(VLOOKUP(C115,CadFun!$B$8:$C$107,2,FALSE),""))</f>
        <v/>
      </c>
      <c r="E115" s="108"/>
      <c r="F115" s="108"/>
      <c r="G115" s="108"/>
    </row>
    <row r="116" spans="2:7" ht="30" customHeight="1" x14ac:dyDescent="0.25">
      <c r="B116" s="107"/>
      <c r="C116" s="108"/>
      <c r="D116" s="69" t="str">
        <f>IF(C116="","",IFERROR(VLOOKUP(C116,CadFun!$B$8:$C$107,2,FALSE),""))</f>
        <v/>
      </c>
      <c r="E116" s="108"/>
      <c r="F116" s="108"/>
      <c r="G116" s="108"/>
    </row>
    <row r="117" spans="2:7" ht="30" customHeight="1" x14ac:dyDescent="0.25">
      <c r="B117" s="107"/>
      <c r="C117" s="108"/>
      <c r="D117" s="69" t="str">
        <f>IF(C117="","",IFERROR(VLOOKUP(C117,CadFun!$B$8:$C$107,2,FALSE),""))</f>
        <v/>
      </c>
      <c r="E117" s="108"/>
      <c r="F117" s="108"/>
      <c r="G117" s="108"/>
    </row>
    <row r="118" spans="2:7" ht="30" customHeight="1" x14ac:dyDescent="0.25">
      <c r="B118" s="107"/>
      <c r="C118" s="108"/>
      <c r="D118" s="69" t="str">
        <f>IF(C118="","",IFERROR(VLOOKUP(C118,CadFun!$B$8:$C$107,2,FALSE),""))</f>
        <v/>
      </c>
      <c r="E118" s="108"/>
      <c r="F118" s="108"/>
      <c r="G118" s="108"/>
    </row>
    <row r="119" spans="2:7" ht="30" customHeight="1" x14ac:dyDescent="0.25">
      <c r="B119" s="107"/>
      <c r="C119" s="108"/>
      <c r="D119" s="69" t="str">
        <f>IF(C119="","",IFERROR(VLOOKUP(C119,CadFun!$B$8:$C$107,2,FALSE),""))</f>
        <v/>
      </c>
      <c r="E119" s="108"/>
      <c r="F119" s="108"/>
      <c r="G119" s="108"/>
    </row>
    <row r="120" spans="2:7" ht="30" customHeight="1" x14ac:dyDescent="0.25">
      <c r="B120" s="107"/>
      <c r="C120" s="108"/>
      <c r="D120" s="69" t="str">
        <f>IF(C120="","",IFERROR(VLOOKUP(C120,CadFun!$B$8:$C$107,2,FALSE),""))</f>
        <v/>
      </c>
      <c r="E120" s="108"/>
      <c r="F120" s="108"/>
      <c r="G120" s="108"/>
    </row>
    <row r="121" spans="2:7" ht="30" customHeight="1" x14ac:dyDescent="0.25">
      <c r="B121" s="107"/>
      <c r="C121" s="108"/>
      <c r="D121" s="69" t="str">
        <f>IF(C121="","",IFERROR(VLOOKUP(C121,CadFun!$B$8:$C$107,2,FALSE),""))</f>
        <v/>
      </c>
      <c r="E121" s="108"/>
      <c r="F121" s="108"/>
      <c r="G121" s="108"/>
    </row>
    <row r="122" spans="2:7" ht="30" customHeight="1" x14ac:dyDescent="0.25">
      <c r="B122" s="107"/>
      <c r="C122" s="108"/>
      <c r="D122" s="69" t="str">
        <f>IF(C122="","",IFERROR(VLOOKUP(C122,CadFun!$B$8:$C$107,2,FALSE),""))</f>
        <v/>
      </c>
      <c r="E122" s="108"/>
      <c r="F122" s="108"/>
      <c r="G122" s="108"/>
    </row>
    <row r="123" spans="2:7" ht="30" customHeight="1" x14ac:dyDescent="0.25">
      <c r="B123" s="107"/>
      <c r="C123" s="108"/>
      <c r="D123" s="69" t="str">
        <f>IF(C123="","",IFERROR(VLOOKUP(C123,CadFun!$B$8:$C$107,2,FALSE),""))</f>
        <v/>
      </c>
      <c r="E123" s="108"/>
      <c r="F123" s="108"/>
      <c r="G123" s="108"/>
    </row>
    <row r="124" spans="2:7" ht="30" customHeight="1" x14ac:dyDescent="0.25">
      <c r="B124" s="107"/>
      <c r="C124" s="108"/>
      <c r="D124" s="69" t="str">
        <f>IF(C124="","",IFERROR(VLOOKUP(C124,CadFun!$B$8:$C$107,2,FALSE),""))</f>
        <v/>
      </c>
      <c r="E124" s="108"/>
      <c r="F124" s="108"/>
      <c r="G124" s="108"/>
    </row>
    <row r="125" spans="2:7" ht="30" customHeight="1" x14ac:dyDescent="0.25">
      <c r="B125" s="107"/>
      <c r="C125" s="108"/>
      <c r="D125" s="69" t="str">
        <f>IF(C125="","",IFERROR(VLOOKUP(C125,CadFun!$B$8:$C$107,2,FALSE),""))</f>
        <v/>
      </c>
      <c r="E125" s="108"/>
      <c r="F125" s="108"/>
      <c r="G125" s="108"/>
    </row>
    <row r="126" spans="2:7" ht="30" customHeight="1" x14ac:dyDescent="0.25">
      <c r="B126" s="107"/>
      <c r="C126" s="108"/>
      <c r="D126" s="69" t="str">
        <f>IF(C126="","",IFERROR(VLOOKUP(C126,CadFun!$B$8:$C$107,2,FALSE),""))</f>
        <v/>
      </c>
      <c r="E126" s="108"/>
      <c r="F126" s="108"/>
      <c r="G126" s="108"/>
    </row>
    <row r="127" spans="2:7" ht="30" customHeight="1" x14ac:dyDescent="0.25">
      <c r="B127" s="107"/>
      <c r="C127" s="108"/>
      <c r="D127" s="69" t="str">
        <f>IF(C127="","",IFERROR(VLOOKUP(C127,CadFun!$B$8:$C$107,2,FALSE),""))</f>
        <v/>
      </c>
      <c r="E127" s="108"/>
      <c r="F127" s="108"/>
      <c r="G127" s="108"/>
    </row>
    <row r="128" spans="2:7" ht="30" customHeight="1" x14ac:dyDescent="0.25">
      <c r="B128" s="107"/>
      <c r="C128" s="108"/>
      <c r="D128" s="69" t="str">
        <f>IF(C128="","",IFERROR(VLOOKUP(C128,CadFun!$B$8:$C$107,2,FALSE),""))</f>
        <v/>
      </c>
      <c r="E128" s="108"/>
      <c r="F128" s="108"/>
      <c r="G128" s="108"/>
    </row>
    <row r="129" spans="2:7" ht="30" customHeight="1" x14ac:dyDescent="0.25">
      <c r="B129" s="107"/>
      <c r="C129" s="108"/>
      <c r="D129" s="69" t="str">
        <f>IF(C129="","",IFERROR(VLOOKUP(C129,CadFun!$B$8:$C$107,2,FALSE),""))</f>
        <v/>
      </c>
      <c r="E129" s="108"/>
      <c r="F129" s="108"/>
      <c r="G129" s="108"/>
    </row>
    <row r="130" spans="2:7" ht="30" customHeight="1" x14ac:dyDescent="0.25">
      <c r="B130" s="107"/>
      <c r="C130" s="108"/>
      <c r="D130" s="69" t="str">
        <f>IF(C130="","",IFERROR(VLOOKUP(C130,CadFun!$B$8:$C$107,2,FALSE),""))</f>
        <v/>
      </c>
      <c r="E130" s="108"/>
      <c r="F130" s="108"/>
      <c r="G130" s="108"/>
    </row>
    <row r="131" spans="2:7" ht="30" customHeight="1" x14ac:dyDescent="0.25">
      <c r="B131" s="107"/>
      <c r="C131" s="108"/>
      <c r="D131" s="69" t="str">
        <f>IF(C131="","",IFERROR(VLOOKUP(C131,CadFun!$B$8:$C$107,2,FALSE),""))</f>
        <v/>
      </c>
      <c r="E131" s="108"/>
      <c r="F131" s="108"/>
      <c r="G131" s="108"/>
    </row>
    <row r="132" spans="2:7" ht="30" customHeight="1" x14ac:dyDescent="0.25">
      <c r="B132" s="107"/>
      <c r="C132" s="108"/>
      <c r="D132" s="69" t="str">
        <f>IF(C132="","",IFERROR(VLOOKUP(C132,CadFun!$B$8:$C$107,2,FALSE),""))</f>
        <v/>
      </c>
      <c r="E132" s="108"/>
      <c r="F132" s="108"/>
      <c r="G132" s="108"/>
    </row>
    <row r="133" spans="2:7" ht="30" customHeight="1" x14ac:dyDescent="0.25">
      <c r="B133" s="107"/>
      <c r="C133" s="108"/>
      <c r="D133" s="69" t="str">
        <f>IF(C133="","",IFERROR(VLOOKUP(C133,CadFun!$B$8:$C$107,2,FALSE),""))</f>
        <v/>
      </c>
      <c r="E133" s="108"/>
      <c r="F133" s="108"/>
      <c r="G133" s="108"/>
    </row>
    <row r="134" spans="2:7" ht="30" customHeight="1" x14ac:dyDescent="0.25">
      <c r="B134" s="107"/>
      <c r="C134" s="108"/>
      <c r="D134" s="69" t="str">
        <f>IF(C134="","",IFERROR(VLOOKUP(C134,CadFun!$B$8:$C$107,2,FALSE),""))</f>
        <v/>
      </c>
      <c r="E134" s="108"/>
      <c r="F134" s="108"/>
      <c r="G134" s="108"/>
    </row>
    <row r="135" spans="2:7" ht="30" customHeight="1" x14ac:dyDescent="0.25">
      <c r="B135" s="107"/>
      <c r="C135" s="108"/>
      <c r="D135" s="69" t="str">
        <f>IF(C135="","",IFERROR(VLOOKUP(C135,CadFun!$B$8:$C$107,2,FALSE),""))</f>
        <v/>
      </c>
      <c r="E135" s="108"/>
      <c r="F135" s="108"/>
      <c r="G135" s="108"/>
    </row>
    <row r="136" spans="2:7" ht="30" customHeight="1" x14ac:dyDescent="0.25">
      <c r="B136" s="107"/>
      <c r="C136" s="108"/>
      <c r="D136" s="69" t="str">
        <f>IF(C136="","",IFERROR(VLOOKUP(C136,CadFun!$B$8:$C$107,2,FALSE),""))</f>
        <v/>
      </c>
      <c r="E136" s="108"/>
      <c r="F136" s="108"/>
      <c r="G136" s="108"/>
    </row>
    <row r="137" spans="2:7" ht="30" customHeight="1" x14ac:dyDescent="0.25">
      <c r="B137" s="107"/>
      <c r="C137" s="108"/>
      <c r="D137" s="69" t="str">
        <f>IF(C137="","",IFERROR(VLOOKUP(C137,CadFun!$B$8:$C$107,2,FALSE),""))</f>
        <v/>
      </c>
      <c r="E137" s="108"/>
      <c r="F137" s="108"/>
      <c r="G137" s="108"/>
    </row>
    <row r="138" spans="2:7" ht="30" customHeight="1" x14ac:dyDescent="0.25">
      <c r="B138" s="107"/>
      <c r="C138" s="108"/>
      <c r="D138" s="69" t="str">
        <f>IF(C138="","",IFERROR(VLOOKUP(C138,CadFun!$B$8:$C$107,2,FALSE),""))</f>
        <v/>
      </c>
      <c r="E138" s="108"/>
      <c r="F138" s="108"/>
      <c r="G138" s="108"/>
    </row>
    <row r="139" spans="2:7" ht="30" customHeight="1" x14ac:dyDescent="0.25">
      <c r="B139" s="107"/>
      <c r="C139" s="108"/>
      <c r="D139" s="69" t="str">
        <f>IF(C139="","",IFERROR(VLOOKUP(C139,CadFun!$B$8:$C$107,2,FALSE),""))</f>
        <v/>
      </c>
      <c r="E139" s="108"/>
      <c r="F139" s="108"/>
      <c r="G139" s="108"/>
    </row>
    <row r="140" spans="2:7" ht="30" customHeight="1" x14ac:dyDescent="0.25">
      <c r="B140" s="107"/>
      <c r="C140" s="108"/>
      <c r="D140" s="69" t="str">
        <f>IF(C140="","",IFERROR(VLOOKUP(C140,CadFun!$B$8:$C$107,2,FALSE),""))</f>
        <v/>
      </c>
      <c r="E140" s="108"/>
      <c r="F140" s="108"/>
      <c r="G140" s="108"/>
    </row>
    <row r="141" spans="2:7" ht="30" customHeight="1" x14ac:dyDescent="0.25">
      <c r="B141" s="107"/>
      <c r="C141" s="108"/>
      <c r="D141" s="69" t="str">
        <f>IF(C141="","",IFERROR(VLOOKUP(C141,CadFun!$B$8:$C$107,2,FALSE),""))</f>
        <v/>
      </c>
      <c r="E141" s="108"/>
      <c r="F141" s="108"/>
      <c r="G141" s="108"/>
    </row>
    <row r="142" spans="2:7" ht="30" customHeight="1" x14ac:dyDescent="0.25">
      <c r="B142" s="107"/>
      <c r="C142" s="108"/>
      <c r="D142" s="69" t="str">
        <f>IF(C142="","",IFERROR(VLOOKUP(C142,CadFun!$B$8:$C$107,2,FALSE),""))</f>
        <v/>
      </c>
      <c r="E142" s="108"/>
      <c r="F142" s="108"/>
      <c r="G142" s="108"/>
    </row>
    <row r="143" spans="2:7" ht="30" customHeight="1" x14ac:dyDescent="0.25">
      <c r="B143" s="107"/>
      <c r="C143" s="108"/>
      <c r="D143" s="69" t="str">
        <f>IF(C143="","",IFERROR(VLOOKUP(C143,CadFun!$B$8:$C$107,2,FALSE),""))</f>
        <v/>
      </c>
      <c r="E143" s="108"/>
      <c r="F143" s="108"/>
      <c r="G143" s="108"/>
    </row>
    <row r="144" spans="2:7" ht="30" customHeight="1" x14ac:dyDescent="0.25">
      <c r="B144" s="107"/>
      <c r="C144" s="108"/>
      <c r="D144" s="69" t="str">
        <f>IF(C144="","",IFERROR(VLOOKUP(C144,CadFun!$B$8:$C$107,2,FALSE),""))</f>
        <v/>
      </c>
      <c r="E144" s="108"/>
      <c r="F144" s="108"/>
      <c r="G144" s="108"/>
    </row>
    <row r="145" spans="2:7" ht="30" customHeight="1" x14ac:dyDescent="0.25">
      <c r="B145" s="107"/>
      <c r="C145" s="108"/>
      <c r="D145" s="69" t="str">
        <f>IF(C145="","",IFERROR(VLOOKUP(C145,CadFun!$B$8:$C$107,2,FALSE),""))</f>
        <v/>
      </c>
      <c r="E145" s="108"/>
      <c r="F145" s="108"/>
      <c r="G145" s="108"/>
    </row>
    <row r="146" spans="2:7" ht="30" customHeight="1" x14ac:dyDescent="0.25">
      <c r="B146" s="107"/>
      <c r="C146" s="108"/>
      <c r="D146" s="69" t="str">
        <f>IF(C146="","",IFERROR(VLOOKUP(C146,CadFun!$B$8:$C$107,2,FALSE),""))</f>
        <v/>
      </c>
      <c r="E146" s="108"/>
      <c r="F146" s="108"/>
      <c r="G146" s="108"/>
    </row>
    <row r="147" spans="2:7" ht="30" customHeight="1" x14ac:dyDescent="0.25">
      <c r="B147" s="107"/>
      <c r="C147" s="108"/>
      <c r="D147" s="69" t="str">
        <f>IF(C147="","",IFERROR(VLOOKUP(C147,CadFun!$B$8:$C$107,2,FALSE),""))</f>
        <v/>
      </c>
      <c r="E147" s="108"/>
      <c r="F147" s="108"/>
      <c r="G147" s="108"/>
    </row>
    <row r="148" spans="2:7" ht="30" customHeight="1" x14ac:dyDescent="0.25">
      <c r="B148" s="107"/>
      <c r="C148" s="108"/>
      <c r="D148" s="69" t="str">
        <f>IF(C148="","",IFERROR(VLOOKUP(C148,CadFun!$B$8:$C$107,2,FALSE),""))</f>
        <v/>
      </c>
      <c r="E148" s="108"/>
      <c r="F148" s="108"/>
      <c r="G148" s="108"/>
    </row>
    <row r="149" spans="2:7" ht="30" customHeight="1" x14ac:dyDescent="0.25">
      <c r="B149" s="107"/>
      <c r="C149" s="108"/>
      <c r="D149" s="69" t="str">
        <f>IF(C149="","",IFERROR(VLOOKUP(C149,CadFun!$B$8:$C$107,2,FALSE),""))</f>
        <v/>
      </c>
      <c r="E149" s="108"/>
      <c r="F149" s="108"/>
      <c r="G149" s="108"/>
    </row>
    <row r="150" spans="2:7" ht="30" customHeight="1" x14ac:dyDescent="0.25">
      <c r="B150" s="107"/>
      <c r="C150" s="108"/>
      <c r="D150" s="69" t="str">
        <f>IF(C150="","",IFERROR(VLOOKUP(C150,CadFun!$B$8:$C$107,2,FALSE),""))</f>
        <v/>
      </c>
      <c r="E150" s="108"/>
      <c r="F150" s="108"/>
      <c r="G150" s="108"/>
    </row>
    <row r="151" spans="2:7" ht="30" customHeight="1" x14ac:dyDescent="0.25">
      <c r="B151" s="107"/>
      <c r="C151" s="108"/>
      <c r="D151" s="69" t="str">
        <f>IF(C151="","",IFERROR(VLOOKUP(C151,CadFun!$B$8:$C$107,2,FALSE),""))</f>
        <v/>
      </c>
      <c r="E151" s="108"/>
      <c r="F151" s="108"/>
      <c r="G151" s="108"/>
    </row>
    <row r="152" spans="2:7" ht="30" customHeight="1" x14ac:dyDescent="0.25">
      <c r="B152" s="107"/>
      <c r="C152" s="108"/>
      <c r="D152" s="69" t="str">
        <f>IF(C152="","",IFERROR(VLOOKUP(C152,CadFun!$B$8:$C$107,2,FALSE),""))</f>
        <v/>
      </c>
      <c r="E152" s="108"/>
      <c r="F152" s="108"/>
      <c r="G152" s="108"/>
    </row>
    <row r="153" spans="2:7" ht="30" customHeight="1" x14ac:dyDescent="0.25">
      <c r="B153" s="107"/>
      <c r="C153" s="108"/>
      <c r="D153" s="69" t="str">
        <f>IF(C153="","",IFERROR(VLOOKUP(C153,CadFun!$B$8:$C$107,2,FALSE),""))</f>
        <v/>
      </c>
      <c r="E153" s="108"/>
      <c r="F153" s="108"/>
      <c r="G153" s="108"/>
    </row>
    <row r="154" spans="2:7" ht="30" customHeight="1" x14ac:dyDescent="0.25">
      <c r="B154" s="107"/>
      <c r="C154" s="108"/>
      <c r="D154" s="69" t="str">
        <f>IF(C154="","",IFERROR(VLOOKUP(C154,CadFun!$B$8:$C$107,2,FALSE),""))</f>
        <v/>
      </c>
      <c r="E154" s="108"/>
      <c r="F154" s="108"/>
      <c r="G154" s="108"/>
    </row>
    <row r="155" spans="2:7" ht="30" customHeight="1" x14ac:dyDescent="0.25">
      <c r="B155" s="107"/>
      <c r="C155" s="108"/>
      <c r="D155" s="69" t="str">
        <f>IF(C155="","",IFERROR(VLOOKUP(C155,CadFun!$B$8:$C$107,2,FALSE),""))</f>
        <v/>
      </c>
      <c r="E155" s="108"/>
      <c r="F155" s="108"/>
      <c r="G155" s="108"/>
    </row>
    <row r="156" spans="2:7" ht="30" customHeight="1" x14ac:dyDescent="0.25">
      <c r="B156" s="107"/>
      <c r="C156" s="108"/>
      <c r="D156" s="69" t="str">
        <f>IF(C156="","",IFERROR(VLOOKUP(C156,CadFun!$B$8:$C$107,2,FALSE),""))</f>
        <v/>
      </c>
      <c r="E156" s="108"/>
      <c r="F156" s="108"/>
      <c r="G156" s="108"/>
    </row>
    <row r="157" spans="2:7" ht="30" customHeight="1" x14ac:dyDescent="0.25">
      <c r="B157" s="107"/>
      <c r="C157" s="108"/>
      <c r="D157" s="69" t="str">
        <f>IF(C157="","",IFERROR(VLOOKUP(C157,CadFun!$B$8:$C$107,2,FALSE),""))</f>
        <v/>
      </c>
      <c r="E157" s="108"/>
      <c r="F157" s="108"/>
      <c r="G157" s="108"/>
    </row>
    <row r="158" spans="2:7" ht="30" customHeight="1" x14ac:dyDescent="0.25">
      <c r="B158" s="107"/>
      <c r="C158" s="108"/>
      <c r="D158" s="69" t="str">
        <f>IF(C158="","",IFERROR(VLOOKUP(C158,CadFun!$B$8:$C$107,2,FALSE),""))</f>
        <v/>
      </c>
      <c r="E158" s="108"/>
      <c r="F158" s="108"/>
      <c r="G158" s="108"/>
    </row>
    <row r="159" spans="2:7" ht="30" customHeight="1" x14ac:dyDescent="0.25">
      <c r="B159" s="107"/>
      <c r="C159" s="108"/>
      <c r="D159" s="69" t="str">
        <f>IF(C159="","",IFERROR(VLOOKUP(C159,CadFun!$B$8:$C$107,2,FALSE),""))</f>
        <v/>
      </c>
      <c r="E159" s="108"/>
      <c r="F159" s="108"/>
      <c r="G159" s="108"/>
    </row>
    <row r="160" spans="2:7" ht="30" customHeight="1" x14ac:dyDescent="0.25">
      <c r="B160" s="107"/>
      <c r="C160" s="108"/>
      <c r="D160" s="69" t="str">
        <f>IF(C160="","",IFERROR(VLOOKUP(C160,CadFun!$B$8:$C$107,2,FALSE),""))</f>
        <v/>
      </c>
      <c r="E160" s="108"/>
      <c r="F160" s="108"/>
      <c r="G160" s="108"/>
    </row>
    <row r="161" spans="2:7" ht="30" customHeight="1" x14ac:dyDescent="0.25">
      <c r="B161" s="107"/>
      <c r="C161" s="108"/>
      <c r="D161" s="69" t="str">
        <f>IF(C161="","",IFERROR(VLOOKUP(C161,CadFun!$B$8:$C$107,2,FALSE),""))</f>
        <v/>
      </c>
      <c r="E161" s="108"/>
      <c r="F161" s="108"/>
      <c r="G161" s="108"/>
    </row>
    <row r="162" spans="2:7" ht="30" customHeight="1" x14ac:dyDescent="0.25">
      <c r="B162" s="107"/>
      <c r="C162" s="108"/>
      <c r="D162" s="69" t="str">
        <f>IF(C162="","",IFERROR(VLOOKUP(C162,CadFun!$B$8:$C$107,2,FALSE),""))</f>
        <v/>
      </c>
      <c r="E162" s="108"/>
      <c r="F162" s="108"/>
      <c r="G162" s="108"/>
    </row>
    <row r="163" spans="2:7" ht="30" customHeight="1" x14ac:dyDescent="0.25">
      <c r="B163" s="107"/>
      <c r="C163" s="108"/>
      <c r="D163" s="69" t="str">
        <f>IF(C163="","",IFERROR(VLOOKUP(C163,CadFun!$B$8:$C$107,2,FALSE),""))</f>
        <v/>
      </c>
      <c r="E163" s="108"/>
      <c r="F163" s="108"/>
      <c r="G163" s="108"/>
    </row>
    <row r="164" spans="2:7" ht="30" customHeight="1" x14ac:dyDescent="0.25">
      <c r="B164" s="107"/>
      <c r="C164" s="108"/>
      <c r="D164" s="69" t="str">
        <f>IF(C164="","",IFERROR(VLOOKUP(C164,CadFun!$B$8:$C$107,2,FALSE),""))</f>
        <v/>
      </c>
      <c r="E164" s="108"/>
      <c r="F164" s="108"/>
      <c r="G164" s="108"/>
    </row>
    <row r="165" spans="2:7" ht="30" customHeight="1" x14ac:dyDescent="0.25">
      <c r="B165" s="107"/>
      <c r="C165" s="108"/>
      <c r="D165" s="69" t="str">
        <f>IF(C165="","",IFERROR(VLOOKUP(C165,CadFun!$B$8:$C$107,2,FALSE),""))</f>
        <v/>
      </c>
      <c r="E165" s="108"/>
      <c r="F165" s="108"/>
      <c r="G165" s="108"/>
    </row>
    <row r="166" spans="2:7" ht="30" customHeight="1" x14ac:dyDescent="0.25">
      <c r="B166" s="107"/>
      <c r="C166" s="108"/>
      <c r="D166" s="69" t="str">
        <f>IF(C166="","",IFERROR(VLOOKUP(C166,CadFun!$B$8:$C$107,2,FALSE),""))</f>
        <v/>
      </c>
      <c r="E166" s="108"/>
      <c r="F166" s="108"/>
      <c r="G166" s="108"/>
    </row>
    <row r="167" spans="2:7" ht="30" customHeight="1" x14ac:dyDescent="0.25">
      <c r="B167" s="107"/>
      <c r="C167" s="108"/>
      <c r="D167" s="69" t="str">
        <f>IF(C167="","",IFERROR(VLOOKUP(C167,CadFun!$B$8:$C$107,2,FALSE),""))</f>
        <v/>
      </c>
      <c r="E167" s="108"/>
      <c r="F167" s="108"/>
      <c r="G167" s="108"/>
    </row>
    <row r="168" spans="2:7" ht="30" customHeight="1" x14ac:dyDescent="0.25">
      <c r="B168" s="107"/>
      <c r="C168" s="108"/>
      <c r="D168" s="69" t="str">
        <f>IF(C168="","",IFERROR(VLOOKUP(C168,CadFun!$B$8:$C$107,2,FALSE),""))</f>
        <v/>
      </c>
      <c r="E168" s="108"/>
      <c r="F168" s="108"/>
      <c r="G168" s="108"/>
    </row>
    <row r="169" spans="2:7" ht="30" customHeight="1" x14ac:dyDescent="0.25">
      <c r="B169" s="107"/>
      <c r="C169" s="108"/>
      <c r="D169" s="69" t="str">
        <f>IF(C169="","",IFERROR(VLOOKUP(C169,CadFun!$B$8:$C$107,2,FALSE),""))</f>
        <v/>
      </c>
      <c r="E169" s="108"/>
      <c r="F169" s="108"/>
      <c r="G169" s="108"/>
    </row>
    <row r="170" spans="2:7" ht="30" customHeight="1" x14ac:dyDescent="0.25">
      <c r="B170" s="107"/>
      <c r="C170" s="108"/>
      <c r="D170" s="69" t="str">
        <f>IF(C170="","",IFERROR(VLOOKUP(C170,CadFun!$B$8:$C$107,2,FALSE),""))</f>
        <v/>
      </c>
      <c r="E170" s="108"/>
      <c r="F170" s="108"/>
      <c r="G170" s="108"/>
    </row>
    <row r="171" spans="2:7" ht="30" customHeight="1" x14ac:dyDescent="0.25">
      <c r="B171" s="107"/>
      <c r="C171" s="108"/>
      <c r="D171" s="69" t="str">
        <f>IF(C171="","",IFERROR(VLOOKUP(C171,CadFun!$B$8:$C$107,2,FALSE),""))</f>
        <v/>
      </c>
      <c r="E171" s="108"/>
      <c r="F171" s="108"/>
      <c r="G171" s="108"/>
    </row>
    <row r="172" spans="2:7" ht="30" customHeight="1" x14ac:dyDescent="0.25">
      <c r="B172" s="107"/>
      <c r="C172" s="108"/>
      <c r="D172" s="69" t="str">
        <f>IF(C172="","",IFERROR(VLOOKUP(C172,CadFun!$B$8:$C$107,2,FALSE),""))</f>
        <v/>
      </c>
      <c r="E172" s="108"/>
      <c r="F172" s="108"/>
      <c r="G172" s="108"/>
    </row>
    <row r="173" spans="2:7" ht="30" customHeight="1" x14ac:dyDescent="0.25">
      <c r="B173" s="107"/>
      <c r="C173" s="108"/>
      <c r="D173" s="69" t="str">
        <f>IF(C173="","",IFERROR(VLOOKUP(C173,CadFun!$B$8:$C$107,2,FALSE),""))</f>
        <v/>
      </c>
      <c r="E173" s="108"/>
      <c r="F173" s="108"/>
      <c r="G173" s="108"/>
    </row>
    <row r="174" spans="2:7" ht="30" customHeight="1" x14ac:dyDescent="0.25">
      <c r="B174" s="107"/>
      <c r="C174" s="108"/>
      <c r="D174" s="69" t="str">
        <f>IF(C174="","",IFERROR(VLOOKUP(C174,CadFun!$B$8:$C$107,2,FALSE),""))</f>
        <v/>
      </c>
      <c r="E174" s="108"/>
      <c r="F174" s="108"/>
      <c r="G174" s="108"/>
    </row>
    <row r="175" spans="2:7" ht="30" customHeight="1" x14ac:dyDescent="0.25">
      <c r="B175" s="107"/>
      <c r="C175" s="108"/>
      <c r="D175" s="69" t="str">
        <f>IF(C175="","",IFERROR(VLOOKUP(C175,CadFun!$B$8:$C$107,2,FALSE),""))</f>
        <v/>
      </c>
      <c r="E175" s="108"/>
      <c r="F175" s="108"/>
      <c r="G175" s="108"/>
    </row>
    <row r="176" spans="2:7" ht="30" customHeight="1" x14ac:dyDescent="0.25">
      <c r="B176" s="107"/>
      <c r="C176" s="108"/>
      <c r="D176" s="69" t="str">
        <f>IF(C176="","",IFERROR(VLOOKUP(C176,CadFun!$B$8:$C$107,2,FALSE),""))</f>
        <v/>
      </c>
      <c r="E176" s="108"/>
      <c r="F176" s="108"/>
      <c r="G176" s="108"/>
    </row>
    <row r="177" spans="2:7" ht="30" customHeight="1" x14ac:dyDescent="0.25">
      <c r="B177" s="107"/>
      <c r="C177" s="108"/>
      <c r="D177" s="69" t="str">
        <f>IF(C177="","",IFERROR(VLOOKUP(C177,CadFun!$B$8:$C$107,2,FALSE),""))</f>
        <v/>
      </c>
      <c r="E177" s="108"/>
      <c r="F177" s="108"/>
      <c r="G177" s="108"/>
    </row>
    <row r="178" spans="2:7" ht="30" customHeight="1" x14ac:dyDescent="0.25">
      <c r="B178" s="107"/>
      <c r="C178" s="108"/>
      <c r="D178" s="69" t="str">
        <f>IF(C178="","",IFERROR(VLOOKUP(C178,CadFun!$B$8:$C$107,2,FALSE),""))</f>
        <v/>
      </c>
      <c r="E178" s="108"/>
      <c r="F178" s="108"/>
      <c r="G178" s="108"/>
    </row>
    <row r="179" spans="2:7" ht="30" customHeight="1" x14ac:dyDescent="0.25">
      <c r="B179" s="107"/>
      <c r="C179" s="108"/>
      <c r="D179" s="69" t="str">
        <f>IF(C179="","",IFERROR(VLOOKUP(C179,CadFun!$B$8:$C$107,2,FALSE),""))</f>
        <v/>
      </c>
      <c r="E179" s="108"/>
      <c r="F179" s="108"/>
      <c r="G179" s="108"/>
    </row>
    <row r="180" spans="2:7" ht="30" customHeight="1" x14ac:dyDescent="0.25">
      <c r="B180" s="107"/>
      <c r="C180" s="108"/>
      <c r="D180" s="69" t="str">
        <f>IF(C180="","",IFERROR(VLOOKUP(C180,CadFun!$B$8:$C$107,2,FALSE),""))</f>
        <v/>
      </c>
      <c r="E180" s="108"/>
      <c r="F180" s="108"/>
      <c r="G180" s="108"/>
    </row>
    <row r="181" spans="2:7" ht="30" customHeight="1" x14ac:dyDescent="0.25">
      <c r="B181" s="107"/>
      <c r="C181" s="108"/>
      <c r="D181" s="69" t="str">
        <f>IF(C181="","",IFERROR(VLOOKUP(C181,CadFun!$B$8:$C$107,2,FALSE),""))</f>
        <v/>
      </c>
      <c r="E181" s="108"/>
      <c r="F181" s="108"/>
      <c r="G181" s="108"/>
    </row>
    <row r="182" spans="2:7" ht="30" customHeight="1" x14ac:dyDescent="0.25">
      <c r="B182" s="107"/>
      <c r="C182" s="108"/>
      <c r="D182" s="69" t="str">
        <f>IF(C182="","",IFERROR(VLOOKUP(C182,CadFun!$B$8:$C$107,2,FALSE),""))</f>
        <v/>
      </c>
      <c r="E182" s="108"/>
      <c r="F182" s="108"/>
      <c r="G182" s="108"/>
    </row>
    <row r="183" spans="2:7" ht="30" customHeight="1" x14ac:dyDescent="0.25">
      <c r="B183" s="107"/>
      <c r="C183" s="108"/>
      <c r="D183" s="69" t="str">
        <f>IF(C183="","",IFERROR(VLOOKUP(C183,CadFun!$B$8:$C$107,2,FALSE),""))</f>
        <v/>
      </c>
      <c r="E183" s="108"/>
      <c r="F183" s="108"/>
      <c r="G183" s="108"/>
    </row>
    <row r="184" spans="2:7" ht="30" customHeight="1" x14ac:dyDescent="0.25">
      <c r="B184" s="107"/>
      <c r="C184" s="108"/>
      <c r="D184" s="69" t="str">
        <f>IF(C184="","",IFERROR(VLOOKUP(C184,CadFun!$B$8:$C$107,2,FALSE),""))</f>
        <v/>
      </c>
      <c r="E184" s="108"/>
      <c r="F184" s="108"/>
      <c r="G184" s="108"/>
    </row>
    <row r="185" spans="2:7" ht="30" customHeight="1" x14ac:dyDescent="0.25">
      <c r="B185" s="107"/>
      <c r="C185" s="108"/>
      <c r="D185" s="69" t="str">
        <f>IF(C185="","",IFERROR(VLOOKUP(C185,CadFun!$B$8:$C$107,2,FALSE),""))</f>
        <v/>
      </c>
      <c r="E185" s="108"/>
      <c r="F185" s="108"/>
      <c r="G185" s="108"/>
    </row>
    <row r="186" spans="2:7" ht="30" customHeight="1" x14ac:dyDescent="0.25">
      <c r="B186" s="107"/>
      <c r="C186" s="108"/>
      <c r="D186" s="69" t="str">
        <f>IF(C186="","",IFERROR(VLOOKUP(C186,CadFun!$B$8:$C$107,2,FALSE),""))</f>
        <v/>
      </c>
      <c r="E186" s="108"/>
      <c r="F186" s="108"/>
      <c r="G186" s="108"/>
    </row>
    <row r="187" spans="2:7" ht="30" customHeight="1" x14ac:dyDescent="0.25">
      <c r="B187" s="107"/>
      <c r="C187" s="108"/>
      <c r="D187" s="69" t="str">
        <f>IF(C187="","",IFERROR(VLOOKUP(C187,CadFun!$B$8:$C$107,2,FALSE),""))</f>
        <v/>
      </c>
      <c r="E187" s="108"/>
      <c r="F187" s="108"/>
      <c r="G187" s="108"/>
    </row>
    <row r="188" spans="2:7" ht="30" customHeight="1" x14ac:dyDescent="0.25">
      <c r="B188" s="107"/>
      <c r="C188" s="108"/>
      <c r="D188" s="69" t="str">
        <f>IF(C188="","",IFERROR(VLOOKUP(C188,CadFun!$B$8:$C$107,2,FALSE),""))</f>
        <v/>
      </c>
      <c r="E188" s="108"/>
      <c r="F188" s="108"/>
      <c r="G188" s="108"/>
    </row>
    <row r="189" spans="2:7" ht="30" customHeight="1" x14ac:dyDescent="0.25">
      <c r="B189" s="107"/>
      <c r="C189" s="108"/>
      <c r="D189" s="69" t="str">
        <f>IF(C189="","",IFERROR(VLOOKUP(C189,CadFun!$B$8:$C$107,2,FALSE),""))</f>
        <v/>
      </c>
      <c r="E189" s="108"/>
      <c r="F189" s="108"/>
      <c r="G189" s="108"/>
    </row>
    <row r="190" spans="2:7" ht="30" customHeight="1" x14ac:dyDescent="0.25">
      <c r="B190" s="107"/>
      <c r="C190" s="108"/>
      <c r="D190" s="69" t="str">
        <f>IF(C190="","",IFERROR(VLOOKUP(C190,CadFun!$B$8:$C$107,2,FALSE),""))</f>
        <v/>
      </c>
      <c r="E190" s="108"/>
      <c r="F190" s="108"/>
      <c r="G190" s="108"/>
    </row>
    <row r="191" spans="2:7" ht="30" customHeight="1" x14ac:dyDescent="0.25">
      <c r="B191" s="107"/>
      <c r="C191" s="108"/>
      <c r="D191" s="69" t="str">
        <f>IF(C191="","",IFERROR(VLOOKUP(C191,CadFun!$B$8:$C$107,2,FALSE),""))</f>
        <v/>
      </c>
      <c r="E191" s="108"/>
      <c r="F191" s="108"/>
      <c r="G191" s="108"/>
    </row>
    <row r="192" spans="2:7" ht="30" customHeight="1" x14ac:dyDescent="0.25">
      <c r="B192" s="107"/>
      <c r="C192" s="108"/>
      <c r="D192" s="69" t="str">
        <f>IF(C192="","",IFERROR(VLOOKUP(C192,CadFun!$B$8:$C$107,2,FALSE),""))</f>
        <v/>
      </c>
      <c r="E192" s="108"/>
      <c r="F192" s="108"/>
      <c r="G192" s="108"/>
    </row>
    <row r="193" spans="2:7" ht="30" customHeight="1" x14ac:dyDescent="0.25">
      <c r="B193" s="107"/>
      <c r="C193" s="108"/>
      <c r="D193" s="69" t="str">
        <f>IF(C193="","",IFERROR(VLOOKUP(C193,CadFun!$B$8:$C$107,2,FALSE),""))</f>
        <v/>
      </c>
      <c r="E193" s="108"/>
      <c r="F193" s="108"/>
      <c r="G193" s="108"/>
    </row>
    <row r="194" spans="2:7" ht="30" customHeight="1" x14ac:dyDescent="0.25">
      <c r="B194" s="107"/>
      <c r="C194" s="108"/>
      <c r="D194" s="69" t="str">
        <f>IF(C194="","",IFERROR(VLOOKUP(C194,CadFun!$B$8:$C$107,2,FALSE),""))</f>
        <v/>
      </c>
      <c r="E194" s="108"/>
      <c r="F194" s="108"/>
      <c r="G194" s="108"/>
    </row>
    <row r="195" spans="2:7" ht="30" customHeight="1" x14ac:dyDescent="0.25">
      <c r="B195" s="107"/>
      <c r="C195" s="108"/>
      <c r="D195" s="69" t="str">
        <f>IF(C195="","",IFERROR(VLOOKUP(C195,CadFun!$B$8:$C$107,2,FALSE),""))</f>
        <v/>
      </c>
      <c r="E195" s="108"/>
      <c r="F195" s="108"/>
      <c r="G195" s="108"/>
    </row>
    <row r="196" spans="2:7" ht="30" customHeight="1" x14ac:dyDescent="0.25">
      <c r="B196" s="107"/>
      <c r="C196" s="108"/>
      <c r="D196" s="69" t="str">
        <f>IF(C196="","",IFERROR(VLOOKUP(C196,CadFun!$B$8:$C$107,2,FALSE),""))</f>
        <v/>
      </c>
      <c r="E196" s="108"/>
      <c r="F196" s="108"/>
      <c r="G196" s="108"/>
    </row>
    <row r="197" spans="2:7" ht="30" customHeight="1" x14ac:dyDescent="0.25">
      <c r="B197" s="107"/>
      <c r="C197" s="108"/>
      <c r="D197" s="69" t="str">
        <f>IF(C197="","",IFERROR(VLOOKUP(C197,CadFun!$B$8:$C$107,2,FALSE),""))</f>
        <v/>
      </c>
      <c r="E197" s="108"/>
      <c r="F197" s="108"/>
      <c r="G197" s="108"/>
    </row>
    <row r="198" spans="2:7" ht="30" customHeight="1" x14ac:dyDescent="0.25">
      <c r="B198" s="107"/>
      <c r="C198" s="108"/>
      <c r="D198" s="69" t="str">
        <f>IF(C198="","",IFERROR(VLOOKUP(C198,CadFun!$B$8:$C$107,2,FALSE),""))</f>
        <v/>
      </c>
      <c r="E198" s="108"/>
      <c r="F198" s="108"/>
      <c r="G198" s="108"/>
    </row>
    <row r="199" spans="2:7" ht="30" customHeight="1" x14ac:dyDescent="0.25">
      <c r="B199" s="107"/>
      <c r="C199" s="108"/>
      <c r="D199" s="69" t="str">
        <f>IF(C199="","",IFERROR(VLOOKUP(C199,CadFun!$B$8:$C$107,2,FALSE),""))</f>
        <v/>
      </c>
      <c r="E199" s="108"/>
      <c r="F199" s="108"/>
      <c r="G199" s="108"/>
    </row>
    <row r="200" spans="2:7" ht="30" customHeight="1" x14ac:dyDescent="0.25">
      <c r="B200" s="107"/>
      <c r="C200" s="108"/>
      <c r="D200" s="69" t="str">
        <f>IF(C200="","",IFERROR(VLOOKUP(C200,CadFun!$B$8:$C$107,2,FALSE),""))</f>
        <v/>
      </c>
      <c r="E200" s="108"/>
      <c r="F200" s="108"/>
      <c r="G200" s="108"/>
    </row>
    <row r="201" spans="2:7" ht="30" customHeight="1" x14ac:dyDescent="0.25">
      <c r="B201" s="107"/>
      <c r="C201" s="108"/>
      <c r="D201" s="69" t="str">
        <f>IF(C201="","",IFERROR(VLOOKUP(C201,CadFun!$B$8:$C$107,2,FALSE),""))</f>
        <v/>
      </c>
      <c r="E201" s="108"/>
      <c r="F201" s="108"/>
      <c r="G201" s="108"/>
    </row>
    <row r="202" spans="2:7" ht="30" customHeight="1" x14ac:dyDescent="0.25">
      <c r="B202" s="107"/>
      <c r="C202" s="108"/>
      <c r="D202" s="69" t="str">
        <f>IF(C202="","",IFERROR(VLOOKUP(C202,CadFun!$B$8:$C$107,2,FALSE),""))</f>
        <v/>
      </c>
      <c r="E202" s="108"/>
      <c r="F202" s="108"/>
      <c r="G202" s="108"/>
    </row>
    <row r="203" spans="2:7" ht="30" customHeight="1" x14ac:dyDescent="0.25">
      <c r="B203" s="107"/>
      <c r="C203" s="108"/>
      <c r="D203" s="69" t="str">
        <f>IF(C203="","",IFERROR(VLOOKUP(C203,CadFun!$B$8:$C$107,2,FALSE),""))</f>
        <v/>
      </c>
      <c r="E203" s="108"/>
      <c r="F203" s="108"/>
      <c r="G203" s="108"/>
    </row>
    <row r="204" spans="2:7" ht="30" customHeight="1" x14ac:dyDescent="0.25">
      <c r="B204" s="107"/>
      <c r="C204" s="108"/>
      <c r="D204" s="69" t="str">
        <f>IF(C204="","",IFERROR(VLOOKUP(C204,CadFun!$B$8:$C$107,2,FALSE),""))</f>
        <v/>
      </c>
      <c r="E204" s="108"/>
      <c r="F204" s="108"/>
      <c r="G204" s="108"/>
    </row>
    <row r="205" spans="2:7" ht="30" customHeight="1" x14ac:dyDescent="0.25">
      <c r="B205" s="107"/>
      <c r="C205" s="108"/>
      <c r="D205" s="69" t="str">
        <f>IF(C205="","",IFERROR(VLOOKUP(C205,CadFun!$B$8:$C$107,2,FALSE),""))</f>
        <v/>
      </c>
      <c r="E205" s="108"/>
      <c r="F205" s="108"/>
      <c r="G205" s="108"/>
    </row>
    <row r="206" spans="2:7" ht="30" customHeight="1" x14ac:dyDescent="0.25">
      <c r="B206" s="107"/>
      <c r="C206" s="108"/>
      <c r="D206" s="69" t="str">
        <f>IF(C206="","",IFERROR(VLOOKUP(C206,CadFun!$B$8:$C$107,2,FALSE),""))</f>
        <v/>
      </c>
      <c r="E206" s="108"/>
      <c r="F206" s="108"/>
      <c r="G206" s="108"/>
    </row>
    <row r="207" spans="2:7" ht="30" customHeight="1" x14ac:dyDescent="0.25">
      <c r="B207" s="107"/>
      <c r="C207" s="108"/>
      <c r="D207" s="69" t="str">
        <f>IF(C207="","",IFERROR(VLOOKUP(C207,CadFun!$B$8:$C$107,2,FALSE),""))</f>
        <v/>
      </c>
      <c r="E207" s="108"/>
      <c r="F207" s="108"/>
      <c r="G207" s="108"/>
    </row>
    <row r="208" spans="2:7" ht="30" customHeight="1" x14ac:dyDescent="0.25">
      <c r="B208" s="107"/>
      <c r="C208" s="108"/>
      <c r="D208" s="69" t="str">
        <f>IF(C208="","",IFERROR(VLOOKUP(C208,CadFun!$B$8:$C$107,2,FALSE),""))</f>
        <v/>
      </c>
      <c r="E208" s="108"/>
      <c r="F208" s="108"/>
      <c r="G208" s="108"/>
    </row>
    <row r="209" spans="2:7" ht="30" customHeight="1" x14ac:dyDescent="0.25">
      <c r="B209" s="107"/>
      <c r="C209" s="108"/>
      <c r="D209" s="69" t="str">
        <f>IF(C209="","",IFERROR(VLOOKUP(C209,CadFun!$B$8:$C$107,2,FALSE),""))</f>
        <v/>
      </c>
      <c r="E209" s="108"/>
      <c r="F209" s="108"/>
      <c r="G209" s="108"/>
    </row>
    <row r="210" spans="2:7" ht="30" customHeight="1" x14ac:dyDescent="0.25">
      <c r="B210" s="107"/>
      <c r="C210" s="108"/>
      <c r="D210" s="69" t="str">
        <f>IF(C210="","",IFERROR(VLOOKUP(C210,CadFun!$B$8:$C$107,2,FALSE),""))</f>
        <v/>
      </c>
      <c r="E210" s="108"/>
      <c r="F210" s="108"/>
      <c r="G210" s="108"/>
    </row>
    <row r="211" spans="2:7" ht="30" customHeight="1" x14ac:dyDescent="0.25">
      <c r="B211" s="107"/>
      <c r="C211" s="108"/>
      <c r="D211" s="69" t="str">
        <f>IF(C211="","",IFERROR(VLOOKUP(C211,CadFun!$B$8:$C$107,2,FALSE),""))</f>
        <v/>
      </c>
      <c r="E211" s="108"/>
      <c r="F211" s="108"/>
      <c r="G211" s="108"/>
    </row>
    <row r="212" spans="2:7" ht="30" customHeight="1" x14ac:dyDescent="0.25">
      <c r="B212" s="107"/>
      <c r="C212" s="108"/>
      <c r="D212" s="69" t="str">
        <f>IF(C212="","",IFERROR(VLOOKUP(C212,CadFun!$B$8:$C$107,2,FALSE),""))</f>
        <v/>
      </c>
      <c r="E212" s="108"/>
      <c r="F212" s="108"/>
      <c r="G212" s="108"/>
    </row>
    <row r="213" spans="2:7" ht="30" customHeight="1" x14ac:dyDescent="0.25">
      <c r="B213" s="107"/>
      <c r="C213" s="108"/>
      <c r="D213" s="69" t="str">
        <f>IF(C213="","",IFERROR(VLOOKUP(C213,CadFun!$B$8:$C$107,2,FALSE),""))</f>
        <v/>
      </c>
      <c r="E213" s="108"/>
      <c r="F213" s="108"/>
      <c r="G213" s="108"/>
    </row>
    <row r="214" spans="2:7" ht="30" customHeight="1" x14ac:dyDescent="0.25">
      <c r="B214" s="107"/>
      <c r="C214" s="108"/>
      <c r="D214" s="69" t="str">
        <f>IF(C214="","",IFERROR(VLOOKUP(C214,CadFun!$B$8:$C$107,2,FALSE),""))</f>
        <v/>
      </c>
      <c r="E214" s="108"/>
      <c r="F214" s="108"/>
      <c r="G214" s="108"/>
    </row>
    <row r="215" spans="2:7" ht="30" customHeight="1" x14ac:dyDescent="0.25">
      <c r="B215" s="107"/>
      <c r="C215" s="108"/>
      <c r="D215" s="69" t="str">
        <f>IF(C215="","",IFERROR(VLOOKUP(C215,CadFun!$B$8:$C$107,2,FALSE),""))</f>
        <v/>
      </c>
      <c r="E215" s="108"/>
      <c r="F215" s="108"/>
      <c r="G215" s="108"/>
    </row>
    <row r="216" spans="2:7" ht="30" customHeight="1" x14ac:dyDescent="0.25">
      <c r="B216" s="107"/>
      <c r="C216" s="108"/>
      <c r="D216" s="69" t="str">
        <f>IF(C216="","",IFERROR(VLOOKUP(C216,CadFun!$B$8:$C$107,2,FALSE),""))</f>
        <v/>
      </c>
      <c r="E216" s="108"/>
      <c r="F216" s="108"/>
      <c r="G216" s="108"/>
    </row>
    <row r="217" spans="2:7" ht="30" customHeight="1" x14ac:dyDescent="0.25">
      <c r="B217" s="107"/>
      <c r="C217" s="108"/>
      <c r="D217" s="69" t="str">
        <f>IF(C217="","",IFERROR(VLOOKUP(C217,CadFun!$B$8:$C$107,2,FALSE),""))</f>
        <v/>
      </c>
      <c r="E217" s="108"/>
      <c r="F217" s="108"/>
      <c r="G217" s="108"/>
    </row>
    <row r="218" spans="2:7" ht="30" customHeight="1" x14ac:dyDescent="0.25">
      <c r="B218" s="107"/>
      <c r="C218" s="108"/>
      <c r="D218" s="69" t="str">
        <f>IF(C218="","",IFERROR(VLOOKUP(C218,CadFun!$B$8:$C$107,2,FALSE),""))</f>
        <v/>
      </c>
      <c r="E218" s="108"/>
      <c r="F218" s="108"/>
      <c r="G218" s="108"/>
    </row>
    <row r="219" spans="2:7" ht="30" customHeight="1" x14ac:dyDescent="0.25">
      <c r="B219" s="107"/>
      <c r="C219" s="108"/>
      <c r="D219" s="69" t="str">
        <f>IF(C219="","",IFERROR(VLOOKUP(C219,CadFun!$B$8:$C$107,2,FALSE),""))</f>
        <v/>
      </c>
      <c r="E219" s="108"/>
      <c r="F219" s="108"/>
      <c r="G219" s="108"/>
    </row>
    <row r="220" spans="2:7" ht="30" customHeight="1" x14ac:dyDescent="0.25">
      <c r="B220" s="107"/>
      <c r="C220" s="108"/>
      <c r="D220" s="69" t="str">
        <f>IF(C220="","",IFERROR(VLOOKUP(C220,CadFun!$B$8:$C$107,2,FALSE),""))</f>
        <v/>
      </c>
      <c r="E220" s="108"/>
      <c r="F220" s="108"/>
      <c r="G220" s="108"/>
    </row>
    <row r="221" spans="2:7" ht="30" customHeight="1" x14ac:dyDescent="0.25">
      <c r="B221" s="107"/>
      <c r="C221" s="108"/>
      <c r="D221" s="69" t="str">
        <f>IF(C221="","",IFERROR(VLOOKUP(C221,CadFun!$B$8:$C$107,2,FALSE),""))</f>
        <v/>
      </c>
      <c r="E221" s="108"/>
      <c r="F221" s="108"/>
      <c r="G221" s="108"/>
    </row>
    <row r="222" spans="2:7" ht="30" customHeight="1" x14ac:dyDescent="0.25">
      <c r="B222" s="107"/>
      <c r="C222" s="108"/>
      <c r="D222" s="69" t="str">
        <f>IF(C222="","",IFERROR(VLOOKUP(C222,CadFun!$B$8:$C$107,2,FALSE),""))</f>
        <v/>
      </c>
      <c r="E222" s="108"/>
      <c r="F222" s="108"/>
      <c r="G222" s="108"/>
    </row>
    <row r="223" spans="2:7" ht="30" customHeight="1" x14ac:dyDescent="0.25">
      <c r="B223" s="107"/>
      <c r="C223" s="108"/>
      <c r="D223" s="69" t="str">
        <f>IF(C223="","",IFERROR(VLOOKUP(C223,CadFun!$B$8:$C$107,2,FALSE),""))</f>
        <v/>
      </c>
      <c r="E223" s="108"/>
      <c r="F223" s="108"/>
      <c r="G223" s="108"/>
    </row>
    <row r="224" spans="2:7" ht="30" customHeight="1" x14ac:dyDescent="0.25">
      <c r="B224" s="107"/>
      <c r="C224" s="108"/>
      <c r="D224" s="69" t="str">
        <f>IF(C224="","",IFERROR(VLOOKUP(C224,CadFun!$B$8:$C$107,2,FALSE),""))</f>
        <v/>
      </c>
      <c r="E224" s="108"/>
      <c r="F224" s="108"/>
      <c r="G224" s="108"/>
    </row>
    <row r="225" spans="2:7" ht="30" customHeight="1" x14ac:dyDescent="0.25">
      <c r="B225" s="107"/>
      <c r="C225" s="108"/>
      <c r="D225" s="69" t="str">
        <f>IF(C225="","",IFERROR(VLOOKUP(C225,CadFun!$B$8:$C$107,2,FALSE),""))</f>
        <v/>
      </c>
      <c r="E225" s="108"/>
      <c r="F225" s="108"/>
      <c r="G225" s="108"/>
    </row>
    <row r="226" spans="2:7" ht="30" customHeight="1" x14ac:dyDescent="0.25">
      <c r="B226" s="107"/>
      <c r="C226" s="108"/>
      <c r="D226" s="69" t="str">
        <f>IF(C226="","",IFERROR(VLOOKUP(C226,CadFun!$B$8:$C$107,2,FALSE),""))</f>
        <v/>
      </c>
      <c r="E226" s="108"/>
      <c r="F226" s="108"/>
      <c r="G226" s="108"/>
    </row>
    <row r="227" spans="2:7" ht="30" customHeight="1" x14ac:dyDescent="0.25">
      <c r="B227" s="107"/>
      <c r="C227" s="108"/>
      <c r="D227" s="69" t="str">
        <f>IF(C227="","",IFERROR(VLOOKUP(C227,CadFun!$B$8:$C$107,2,FALSE),""))</f>
        <v/>
      </c>
      <c r="E227" s="108"/>
      <c r="F227" s="108"/>
      <c r="G227" s="108"/>
    </row>
    <row r="228" spans="2:7" ht="30" customHeight="1" x14ac:dyDescent="0.25">
      <c r="B228" s="107"/>
      <c r="C228" s="108"/>
      <c r="D228" s="69" t="str">
        <f>IF(C228="","",IFERROR(VLOOKUP(C228,CadFun!$B$8:$C$107,2,FALSE),""))</f>
        <v/>
      </c>
      <c r="E228" s="108"/>
      <c r="F228" s="108"/>
      <c r="G228" s="108"/>
    </row>
    <row r="229" spans="2:7" ht="30" customHeight="1" x14ac:dyDescent="0.25">
      <c r="B229" s="107"/>
      <c r="C229" s="108"/>
      <c r="D229" s="69" t="str">
        <f>IF(C229="","",IFERROR(VLOOKUP(C229,CadFun!$B$8:$C$107,2,FALSE),""))</f>
        <v/>
      </c>
      <c r="E229" s="108"/>
      <c r="F229" s="108"/>
      <c r="G229" s="108"/>
    </row>
    <row r="230" spans="2:7" ht="30" customHeight="1" x14ac:dyDescent="0.25">
      <c r="B230" s="107"/>
      <c r="C230" s="108"/>
      <c r="D230" s="69" t="str">
        <f>IF(C230="","",IFERROR(VLOOKUP(C230,CadFun!$B$8:$C$107,2,FALSE),""))</f>
        <v/>
      </c>
      <c r="E230" s="108"/>
      <c r="F230" s="108"/>
      <c r="G230" s="108"/>
    </row>
    <row r="231" spans="2:7" ht="30" customHeight="1" x14ac:dyDescent="0.25">
      <c r="B231" s="107"/>
      <c r="C231" s="108"/>
      <c r="D231" s="69" t="str">
        <f>IF(C231="","",IFERROR(VLOOKUP(C231,CadFun!$B$8:$C$107,2,FALSE),""))</f>
        <v/>
      </c>
      <c r="E231" s="108"/>
      <c r="F231" s="108"/>
      <c r="G231" s="108"/>
    </row>
    <row r="232" spans="2:7" ht="30" customHeight="1" x14ac:dyDescent="0.25">
      <c r="B232" s="107"/>
      <c r="C232" s="108"/>
      <c r="D232" s="69" t="str">
        <f>IF(C232="","",IFERROR(VLOOKUP(C232,CadFun!$B$8:$C$107,2,FALSE),""))</f>
        <v/>
      </c>
      <c r="E232" s="108"/>
      <c r="F232" s="108"/>
      <c r="G232" s="108"/>
    </row>
    <row r="233" spans="2:7" ht="30" customHeight="1" x14ac:dyDescent="0.25">
      <c r="B233" s="107"/>
      <c r="C233" s="108"/>
      <c r="D233" s="69" t="str">
        <f>IF(C233="","",IFERROR(VLOOKUP(C233,CadFun!$B$8:$C$107,2,FALSE),""))</f>
        <v/>
      </c>
      <c r="E233" s="108"/>
      <c r="F233" s="108"/>
      <c r="G233" s="108"/>
    </row>
    <row r="234" spans="2:7" ht="30" customHeight="1" x14ac:dyDescent="0.25">
      <c r="B234" s="107"/>
      <c r="C234" s="108"/>
      <c r="D234" s="69" t="str">
        <f>IF(C234="","",IFERROR(VLOOKUP(C234,CadFun!$B$8:$C$107,2,FALSE),""))</f>
        <v/>
      </c>
      <c r="E234" s="108"/>
      <c r="F234" s="108"/>
      <c r="G234" s="108"/>
    </row>
    <row r="235" spans="2:7" ht="30" customHeight="1" x14ac:dyDescent="0.25">
      <c r="B235" s="107"/>
      <c r="C235" s="108"/>
      <c r="D235" s="69" t="str">
        <f>IF(C235="","",IFERROR(VLOOKUP(C235,CadFun!$B$8:$C$107,2,FALSE),""))</f>
        <v/>
      </c>
      <c r="E235" s="108"/>
      <c r="F235" s="108"/>
      <c r="G235" s="108"/>
    </row>
    <row r="236" spans="2:7" ht="30" customHeight="1" x14ac:dyDescent="0.25">
      <c r="B236" s="107"/>
      <c r="C236" s="108"/>
      <c r="D236" s="69" t="str">
        <f>IF(C236="","",IFERROR(VLOOKUP(C236,CadFun!$B$8:$C$107,2,FALSE),""))</f>
        <v/>
      </c>
      <c r="E236" s="108"/>
      <c r="F236" s="108"/>
      <c r="G236" s="108"/>
    </row>
    <row r="237" spans="2:7" ht="30" customHeight="1" x14ac:dyDescent="0.25">
      <c r="B237" s="107"/>
      <c r="C237" s="108"/>
      <c r="D237" s="69" t="str">
        <f>IF(C237="","",IFERROR(VLOOKUP(C237,CadFun!$B$8:$C$107,2,FALSE),""))</f>
        <v/>
      </c>
      <c r="E237" s="108"/>
      <c r="F237" s="108"/>
      <c r="G237" s="108"/>
    </row>
    <row r="238" spans="2:7" ht="30" customHeight="1" x14ac:dyDescent="0.25">
      <c r="B238" s="107"/>
      <c r="C238" s="108"/>
      <c r="D238" s="69" t="str">
        <f>IF(C238="","",IFERROR(VLOOKUP(C238,CadFun!$B$8:$C$107,2,FALSE),""))</f>
        <v/>
      </c>
      <c r="E238" s="108"/>
      <c r="F238" s="108"/>
      <c r="G238" s="108"/>
    </row>
    <row r="239" spans="2:7" ht="30" customHeight="1" x14ac:dyDescent="0.25">
      <c r="B239" s="107"/>
      <c r="C239" s="108"/>
      <c r="D239" s="69" t="str">
        <f>IF(C239="","",IFERROR(VLOOKUP(C239,CadFun!$B$8:$C$107,2,FALSE),""))</f>
        <v/>
      </c>
      <c r="E239" s="108"/>
      <c r="F239" s="108"/>
      <c r="G239" s="108"/>
    </row>
    <row r="240" spans="2:7" ht="30" customHeight="1" x14ac:dyDescent="0.25">
      <c r="B240" s="107"/>
      <c r="C240" s="108"/>
      <c r="D240" s="69" t="str">
        <f>IF(C240="","",IFERROR(VLOOKUP(C240,CadFun!$B$8:$C$107,2,FALSE),""))</f>
        <v/>
      </c>
      <c r="E240" s="108"/>
      <c r="F240" s="108"/>
      <c r="G240" s="108"/>
    </row>
    <row r="241" spans="2:7" ht="30" customHeight="1" x14ac:dyDescent="0.25">
      <c r="B241" s="107"/>
      <c r="C241" s="108"/>
      <c r="D241" s="69" t="str">
        <f>IF(C241="","",IFERROR(VLOOKUP(C241,CadFun!$B$8:$C$107,2,FALSE),""))</f>
        <v/>
      </c>
      <c r="E241" s="108"/>
      <c r="F241" s="108"/>
      <c r="G241" s="108"/>
    </row>
    <row r="242" spans="2:7" ht="30" customHeight="1" x14ac:dyDescent="0.25">
      <c r="B242" s="107"/>
      <c r="C242" s="108"/>
      <c r="D242" s="69" t="str">
        <f>IF(C242="","",IFERROR(VLOOKUP(C242,CadFun!$B$8:$C$107,2,FALSE),""))</f>
        <v/>
      </c>
      <c r="E242" s="108"/>
      <c r="F242" s="108"/>
      <c r="G242" s="108"/>
    </row>
    <row r="243" spans="2:7" ht="30" customHeight="1" x14ac:dyDescent="0.25">
      <c r="B243" s="107"/>
      <c r="C243" s="108"/>
      <c r="D243" s="69" t="str">
        <f>IF(C243="","",IFERROR(VLOOKUP(C243,CadFun!$B$8:$C$107,2,FALSE),""))</f>
        <v/>
      </c>
      <c r="E243" s="108"/>
      <c r="F243" s="108"/>
      <c r="G243" s="108"/>
    </row>
    <row r="244" spans="2:7" ht="30" customHeight="1" x14ac:dyDescent="0.25">
      <c r="B244" s="107"/>
      <c r="C244" s="108"/>
      <c r="D244" s="69" t="str">
        <f>IF(C244="","",IFERROR(VLOOKUP(C244,CadFun!$B$8:$C$107,2,FALSE),""))</f>
        <v/>
      </c>
      <c r="E244" s="108"/>
      <c r="F244" s="108"/>
      <c r="G244" s="108"/>
    </row>
    <row r="245" spans="2:7" ht="30" customHeight="1" x14ac:dyDescent="0.25">
      <c r="B245" s="107"/>
      <c r="C245" s="108"/>
      <c r="D245" s="69" t="str">
        <f>IF(C245="","",IFERROR(VLOOKUP(C245,CadFun!$B$8:$C$107,2,FALSE),""))</f>
        <v/>
      </c>
      <c r="E245" s="108"/>
      <c r="F245" s="108"/>
      <c r="G245" s="108"/>
    </row>
    <row r="246" spans="2:7" ht="30" customHeight="1" x14ac:dyDescent="0.25">
      <c r="B246" s="107"/>
      <c r="C246" s="108"/>
      <c r="D246" s="69" t="str">
        <f>IF(C246="","",IFERROR(VLOOKUP(C246,CadFun!$B$8:$C$107,2,FALSE),""))</f>
        <v/>
      </c>
      <c r="E246" s="108"/>
      <c r="F246" s="108"/>
      <c r="G246" s="108"/>
    </row>
    <row r="247" spans="2:7" ht="30" customHeight="1" x14ac:dyDescent="0.25">
      <c r="B247" s="107"/>
      <c r="C247" s="108"/>
      <c r="D247" s="69" t="str">
        <f>IF(C247="","",IFERROR(VLOOKUP(C247,CadFun!$B$8:$C$107,2,FALSE),""))</f>
        <v/>
      </c>
      <c r="E247" s="108"/>
      <c r="F247" s="108"/>
      <c r="G247" s="108"/>
    </row>
    <row r="248" spans="2:7" ht="30" customHeight="1" x14ac:dyDescent="0.25">
      <c r="B248" s="107"/>
      <c r="C248" s="108"/>
      <c r="D248" s="69" t="str">
        <f>IF(C248="","",IFERROR(VLOOKUP(C248,CadFun!$B$8:$C$107,2,FALSE),""))</f>
        <v/>
      </c>
      <c r="E248" s="108"/>
      <c r="F248" s="108"/>
      <c r="G248" s="108"/>
    </row>
    <row r="249" spans="2:7" ht="30" customHeight="1" x14ac:dyDescent="0.25">
      <c r="B249" s="107"/>
      <c r="C249" s="108"/>
      <c r="D249" s="69" t="str">
        <f>IF(C249="","",IFERROR(VLOOKUP(C249,CadFun!$B$8:$C$107,2,FALSE),""))</f>
        <v/>
      </c>
      <c r="E249" s="108"/>
      <c r="F249" s="108"/>
      <c r="G249" s="108"/>
    </row>
    <row r="250" spans="2:7" ht="30" customHeight="1" x14ac:dyDescent="0.25">
      <c r="B250" s="107"/>
      <c r="C250" s="108"/>
      <c r="D250" s="69" t="str">
        <f>IF(C250="","",IFERROR(VLOOKUP(C250,CadFun!$B$8:$C$107,2,FALSE),""))</f>
        <v/>
      </c>
      <c r="E250" s="108"/>
      <c r="F250" s="108"/>
      <c r="G250" s="108"/>
    </row>
    <row r="251" spans="2:7" ht="30" customHeight="1" x14ac:dyDescent="0.25">
      <c r="B251" s="107"/>
      <c r="C251" s="108"/>
      <c r="D251" s="69" t="str">
        <f>IF(C251="","",IFERROR(VLOOKUP(C251,CadFun!$B$8:$C$107,2,FALSE),""))</f>
        <v/>
      </c>
      <c r="E251" s="108"/>
      <c r="F251" s="108"/>
      <c r="G251" s="108"/>
    </row>
    <row r="252" spans="2:7" ht="30" customHeight="1" x14ac:dyDescent="0.25">
      <c r="B252" s="107"/>
      <c r="C252" s="108"/>
      <c r="D252" s="69" t="str">
        <f>IF(C252="","",IFERROR(VLOOKUP(C252,CadFun!$B$8:$C$107,2,FALSE),""))</f>
        <v/>
      </c>
      <c r="E252" s="108"/>
      <c r="F252" s="108"/>
      <c r="G252" s="108"/>
    </row>
    <row r="253" spans="2:7" ht="30" customHeight="1" x14ac:dyDescent="0.25">
      <c r="B253" s="107"/>
      <c r="C253" s="108"/>
      <c r="D253" s="69" t="str">
        <f>IF(C253="","",IFERROR(VLOOKUP(C253,CadFun!$B$8:$C$107,2,FALSE),""))</f>
        <v/>
      </c>
      <c r="E253" s="108"/>
      <c r="F253" s="108"/>
      <c r="G253" s="108"/>
    </row>
    <row r="254" spans="2:7" ht="30" customHeight="1" x14ac:dyDescent="0.25">
      <c r="B254" s="107"/>
      <c r="C254" s="108"/>
      <c r="D254" s="69" t="str">
        <f>IF(C254="","",IFERROR(VLOOKUP(C254,CadFun!$B$8:$C$107,2,FALSE),""))</f>
        <v/>
      </c>
      <c r="E254" s="108"/>
      <c r="F254" s="108"/>
      <c r="G254" s="108"/>
    </row>
    <row r="255" spans="2:7" ht="30" customHeight="1" x14ac:dyDescent="0.25">
      <c r="B255" s="107"/>
      <c r="C255" s="108"/>
      <c r="D255" s="69" t="str">
        <f>IF(C255="","",IFERROR(VLOOKUP(C255,CadFun!$B$8:$C$107,2,FALSE),""))</f>
        <v/>
      </c>
      <c r="E255" s="108"/>
      <c r="F255" s="108"/>
      <c r="G255" s="108"/>
    </row>
    <row r="256" spans="2:7" ht="30" customHeight="1" x14ac:dyDescent="0.25">
      <c r="B256" s="107"/>
      <c r="C256" s="108"/>
      <c r="D256" s="69" t="str">
        <f>IF(C256="","",IFERROR(VLOOKUP(C256,CadFun!$B$8:$C$107,2,FALSE),""))</f>
        <v/>
      </c>
      <c r="E256" s="108"/>
      <c r="F256" s="108"/>
      <c r="G256" s="108"/>
    </row>
    <row r="257" spans="2:7" ht="30" customHeight="1" x14ac:dyDescent="0.25">
      <c r="B257" s="107"/>
      <c r="C257" s="108"/>
      <c r="D257" s="69" t="str">
        <f>IF(C257="","",IFERROR(VLOOKUP(C257,CadFun!$B$8:$C$107,2,FALSE),""))</f>
        <v/>
      </c>
      <c r="E257" s="108"/>
      <c r="F257" s="108"/>
      <c r="G257" s="108"/>
    </row>
    <row r="258" spans="2:7" ht="30" customHeight="1" x14ac:dyDescent="0.25">
      <c r="B258" s="107"/>
      <c r="C258" s="108"/>
      <c r="D258" s="69" t="str">
        <f>IF(C258="","",IFERROR(VLOOKUP(C258,CadFun!$B$8:$C$107,2,FALSE),""))</f>
        <v/>
      </c>
      <c r="E258" s="108"/>
      <c r="F258" s="108"/>
      <c r="G258" s="108"/>
    </row>
    <row r="259" spans="2:7" ht="30" customHeight="1" x14ac:dyDescent="0.25">
      <c r="B259" s="107"/>
      <c r="C259" s="108"/>
      <c r="D259" s="69" t="str">
        <f>IF(C259="","",IFERROR(VLOOKUP(C259,CadFun!$B$8:$C$107,2,FALSE),""))</f>
        <v/>
      </c>
      <c r="E259" s="108"/>
      <c r="F259" s="108"/>
      <c r="G259" s="108"/>
    </row>
    <row r="260" spans="2:7" ht="30" customHeight="1" x14ac:dyDescent="0.25">
      <c r="B260" s="107"/>
      <c r="C260" s="108"/>
      <c r="D260" s="69" t="str">
        <f>IF(C260="","",IFERROR(VLOOKUP(C260,CadFun!$B$8:$C$107,2,FALSE),""))</f>
        <v/>
      </c>
      <c r="E260" s="108"/>
      <c r="F260" s="108"/>
      <c r="G260" s="108"/>
    </row>
    <row r="261" spans="2:7" ht="30" customHeight="1" x14ac:dyDescent="0.25">
      <c r="B261" s="107"/>
      <c r="C261" s="108"/>
      <c r="D261" s="69" t="str">
        <f>IF(C261="","",IFERROR(VLOOKUP(C261,CadFun!$B$8:$C$107,2,FALSE),""))</f>
        <v/>
      </c>
      <c r="E261" s="108"/>
      <c r="F261" s="108"/>
      <c r="G261" s="108"/>
    </row>
    <row r="262" spans="2:7" ht="30" customHeight="1" x14ac:dyDescent="0.25">
      <c r="B262" s="107"/>
      <c r="C262" s="108"/>
      <c r="D262" s="69" t="str">
        <f>IF(C262="","",IFERROR(VLOOKUP(C262,CadFun!$B$8:$C$107,2,FALSE),""))</f>
        <v/>
      </c>
      <c r="E262" s="108"/>
      <c r="F262" s="108"/>
      <c r="G262" s="108"/>
    </row>
    <row r="263" spans="2:7" ht="30" customHeight="1" x14ac:dyDescent="0.25">
      <c r="B263" s="107"/>
      <c r="C263" s="108"/>
      <c r="D263" s="69" t="str">
        <f>IF(C263="","",IFERROR(VLOOKUP(C263,CadFun!$B$8:$C$107,2,FALSE),""))</f>
        <v/>
      </c>
      <c r="E263" s="108"/>
      <c r="F263" s="108"/>
      <c r="G263" s="108"/>
    </row>
    <row r="264" spans="2:7" ht="30" customHeight="1" x14ac:dyDescent="0.25">
      <c r="B264" s="107"/>
      <c r="C264" s="108"/>
      <c r="D264" s="69" t="str">
        <f>IF(C264="","",IFERROR(VLOOKUP(C264,CadFun!$B$8:$C$107,2,FALSE),""))</f>
        <v/>
      </c>
      <c r="E264" s="108"/>
      <c r="F264" s="108"/>
      <c r="G264" s="108"/>
    </row>
    <row r="265" spans="2:7" ht="30" customHeight="1" x14ac:dyDescent="0.25">
      <c r="B265" s="107"/>
      <c r="C265" s="108"/>
      <c r="D265" s="69" t="str">
        <f>IF(C265="","",IFERROR(VLOOKUP(C265,CadFun!$B$8:$C$107,2,FALSE),""))</f>
        <v/>
      </c>
      <c r="E265" s="108"/>
      <c r="F265" s="108"/>
      <c r="G265" s="108"/>
    </row>
    <row r="266" spans="2:7" ht="30" customHeight="1" x14ac:dyDescent="0.25">
      <c r="B266" s="107"/>
      <c r="C266" s="108"/>
      <c r="D266" s="69" t="str">
        <f>IF(C266="","",IFERROR(VLOOKUP(C266,CadFun!$B$8:$C$107,2,FALSE),""))</f>
        <v/>
      </c>
      <c r="E266" s="108"/>
      <c r="F266" s="108"/>
      <c r="G266" s="108"/>
    </row>
    <row r="267" spans="2:7" ht="30" customHeight="1" x14ac:dyDescent="0.25">
      <c r="B267" s="107"/>
      <c r="C267" s="108"/>
      <c r="D267" s="69" t="str">
        <f>IF(C267="","",IFERROR(VLOOKUP(C267,CadFun!$B$8:$C$107,2,FALSE),""))</f>
        <v/>
      </c>
      <c r="E267" s="108"/>
      <c r="F267" s="108"/>
      <c r="G267" s="108"/>
    </row>
    <row r="268" spans="2:7" ht="30" customHeight="1" x14ac:dyDescent="0.25">
      <c r="B268" s="107"/>
      <c r="C268" s="108"/>
      <c r="D268" s="69" t="str">
        <f>IF(C268="","",IFERROR(VLOOKUP(C268,CadFun!$B$8:$C$107,2,FALSE),""))</f>
        <v/>
      </c>
      <c r="E268" s="108"/>
      <c r="F268" s="108"/>
      <c r="G268" s="108"/>
    </row>
    <row r="269" spans="2:7" ht="30" customHeight="1" x14ac:dyDescent="0.25">
      <c r="B269" s="107"/>
      <c r="C269" s="108"/>
      <c r="D269" s="69" t="str">
        <f>IF(C269="","",IFERROR(VLOOKUP(C269,CadFun!$B$8:$C$107,2,FALSE),""))</f>
        <v/>
      </c>
      <c r="E269" s="108"/>
      <c r="F269" s="108"/>
      <c r="G269" s="108"/>
    </row>
    <row r="270" spans="2:7" ht="30" customHeight="1" x14ac:dyDescent="0.25">
      <c r="B270" s="107"/>
      <c r="C270" s="108"/>
      <c r="D270" s="69" t="str">
        <f>IF(C270="","",IFERROR(VLOOKUP(C270,CadFun!$B$8:$C$107,2,FALSE),""))</f>
        <v/>
      </c>
      <c r="E270" s="108"/>
      <c r="F270" s="108"/>
      <c r="G270" s="108"/>
    </row>
    <row r="271" spans="2:7" ht="30" customHeight="1" x14ac:dyDescent="0.25">
      <c r="B271" s="107"/>
      <c r="C271" s="108"/>
      <c r="D271" s="69" t="str">
        <f>IF(C271="","",IFERROR(VLOOKUP(C271,CadFun!$B$8:$C$107,2,FALSE),""))</f>
        <v/>
      </c>
      <c r="E271" s="108"/>
      <c r="F271" s="108"/>
      <c r="G271" s="108"/>
    </row>
    <row r="272" spans="2:7" ht="30" customHeight="1" x14ac:dyDescent="0.25">
      <c r="B272" s="107"/>
      <c r="C272" s="108"/>
      <c r="D272" s="69" t="str">
        <f>IF(C272="","",IFERROR(VLOOKUP(C272,CadFun!$B$8:$C$107,2,FALSE),""))</f>
        <v/>
      </c>
      <c r="E272" s="108"/>
      <c r="F272" s="108"/>
      <c r="G272" s="108"/>
    </row>
    <row r="273" spans="2:7" ht="30" customHeight="1" x14ac:dyDescent="0.25">
      <c r="B273" s="107"/>
      <c r="C273" s="108"/>
      <c r="D273" s="69" t="str">
        <f>IF(C273="","",IFERROR(VLOOKUP(C273,CadFun!$B$8:$C$107,2,FALSE),""))</f>
        <v/>
      </c>
      <c r="E273" s="108"/>
      <c r="F273" s="108"/>
      <c r="G273" s="108"/>
    </row>
    <row r="274" spans="2:7" ht="30" customHeight="1" x14ac:dyDescent="0.25">
      <c r="B274" s="107"/>
      <c r="C274" s="108"/>
      <c r="D274" s="69" t="str">
        <f>IF(C274="","",IFERROR(VLOOKUP(C274,CadFun!$B$8:$C$107,2,FALSE),""))</f>
        <v/>
      </c>
      <c r="E274" s="108"/>
      <c r="F274" s="108"/>
      <c r="G274" s="108"/>
    </row>
    <row r="275" spans="2:7" ht="30" customHeight="1" x14ac:dyDescent="0.25">
      <c r="B275" s="107"/>
      <c r="C275" s="108"/>
      <c r="D275" s="69" t="str">
        <f>IF(C275="","",IFERROR(VLOOKUP(C275,CadFun!$B$8:$C$107,2,FALSE),""))</f>
        <v/>
      </c>
      <c r="E275" s="108"/>
      <c r="F275" s="108"/>
      <c r="G275" s="108"/>
    </row>
    <row r="276" spans="2:7" ht="30" customHeight="1" x14ac:dyDescent="0.25">
      <c r="B276" s="107"/>
      <c r="C276" s="108"/>
      <c r="D276" s="69" t="str">
        <f>IF(C276="","",IFERROR(VLOOKUP(C276,CadFun!$B$8:$C$107,2,FALSE),""))</f>
        <v/>
      </c>
      <c r="E276" s="108"/>
      <c r="F276" s="108"/>
      <c r="G276" s="108"/>
    </row>
    <row r="277" spans="2:7" ht="30" customHeight="1" x14ac:dyDescent="0.25">
      <c r="B277" s="107"/>
      <c r="C277" s="108"/>
      <c r="D277" s="69" t="str">
        <f>IF(C277="","",IFERROR(VLOOKUP(C277,CadFun!$B$8:$C$107,2,FALSE),""))</f>
        <v/>
      </c>
      <c r="E277" s="108"/>
      <c r="F277" s="108"/>
      <c r="G277" s="108"/>
    </row>
    <row r="278" spans="2:7" ht="30" customHeight="1" x14ac:dyDescent="0.25">
      <c r="B278" s="107"/>
      <c r="C278" s="108"/>
      <c r="D278" s="69" t="str">
        <f>IF(C278="","",IFERROR(VLOOKUP(C278,CadFun!$B$8:$C$107,2,FALSE),""))</f>
        <v/>
      </c>
      <c r="E278" s="108"/>
      <c r="F278" s="108"/>
      <c r="G278" s="108"/>
    </row>
    <row r="279" spans="2:7" ht="30" customHeight="1" x14ac:dyDescent="0.25">
      <c r="B279" s="107"/>
      <c r="C279" s="108"/>
      <c r="D279" s="69" t="str">
        <f>IF(C279="","",IFERROR(VLOOKUP(C279,CadFun!$B$8:$C$107,2,FALSE),""))</f>
        <v/>
      </c>
      <c r="E279" s="108"/>
      <c r="F279" s="108"/>
      <c r="G279" s="108"/>
    </row>
    <row r="280" spans="2:7" ht="30" customHeight="1" x14ac:dyDescent="0.25">
      <c r="B280" s="107"/>
      <c r="C280" s="108"/>
      <c r="D280" s="69" t="str">
        <f>IF(C280="","",IFERROR(VLOOKUP(C280,CadFun!$B$8:$C$107,2,FALSE),""))</f>
        <v/>
      </c>
      <c r="E280" s="108"/>
      <c r="F280" s="108"/>
      <c r="G280" s="108"/>
    </row>
    <row r="281" spans="2:7" ht="30" customHeight="1" x14ac:dyDescent="0.25">
      <c r="B281" s="107"/>
      <c r="C281" s="108"/>
      <c r="D281" s="69" t="str">
        <f>IF(C281="","",IFERROR(VLOOKUP(C281,CadFun!$B$8:$C$107,2,FALSE),""))</f>
        <v/>
      </c>
      <c r="E281" s="108"/>
      <c r="F281" s="108"/>
      <c r="G281" s="108"/>
    </row>
    <row r="282" spans="2:7" ht="30" customHeight="1" x14ac:dyDescent="0.25">
      <c r="B282" s="107"/>
      <c r="C282" s="108"/>
      <c r="D282" s="69" t="str">
        <f>IF(C282="","",IFERROR(VLOOKUP(C282,CadFun!$B$8:$C$107,2,FALSE),""))</f>
        <v/>
      </c>
      <c r="E282" s="108"/>
      <c r="F282" s="108"/>
      <c r="G282" s="108"/>
    </row>
    <row r="283" spans="2:7" ht="30" customHeight="1" x14ac:dyDescent="0.25">
      <c r="B283" s="107"/>
      <c r="C283" s="108"/>
      <c r="D283" s="69" t="str">
        <f>IF(C283="","",IFERROR(VLOOKUP(C283,CadFun!$B$8:$C$107,2,FALSE),""))</f>
        <v/>
      </c>
      <c r="E283" s="108"/>
      <c r="F283" s="108"/>
      <c r="G283" s="108"/>
    </row>
    <row r="284" spans="2:7" ht="30" customHeight="1" x14ac:dyDescent="0.25">
      <c r="B284" s="107"/>
      <c r="C284" s="108"/>
      <c r="D284" s="69" t="str">
        <f>IF(C284="","",IFERROR(VLOOKUP(C284,CadFun!$B$8:$C$107,2,FALSE),""))</f>
        <v/>
      </c>
      <c r="E284" s="108"/>
      <c r="F284" s="108"/>
      <c r="G284" s="108"/>
    </row>
    <row r="285" spans="2:7" ht="30" customHeight="1" x14ac:dyDescent="0.25">
      <c r="B285" s="107"/>
      <c r="C285" s="108"/>
      <c r="D285" s="69" t="str">
        <f>IF(C285="","",IFERROR(VLOOKUP(C285,CadFun!$B$8:$C$107,2,FALSE),""))</f>
        <v/>
      </c>
      <c r="E285" s="108"/>
      <c r="F285" s="108"/>
      <c r="G285" s="108"/>
    </row>
    <row r="286" spans="2:7" ht="30" customHeight="1" x14ac:dyDescent="0.25">
      <c r="B286" s="107"/>
      <c r="C286" s="108"/>
      <c r="D286" s="69" t="str">
        <f>IF(C286="","",IFERROR(VLOOKUP(C286,CadFun!$B$8:$C$107,2,FALSE),""))</f>
        <v/>
      </c>
      <c r="E286" s="108"/>
      <c r="F286" s="108"/>
      <c r="G286" s="108"/>
    </row>
    <row r="287" spans="2:7" ht="30" customHeight="1" x14ac:dyDescent="0.25">
      <c r="B287" s="107"/>
      <c r="C287" s="108"/>
      <c r="D287" s="69" t="str">
        <f>IF(C287="","",IFERROR(VLOOKUP(C287,CadFun!$B$8:$C$107,2,FALSE),""))</f>
        <v/>
      </c>
      <c r="E287" s="108"/>
      <c r="F287" s="108"/>
      <c r="G287" s="108"/>
    </row>
    <row r="288" spans="2:7" ht="30" customHeight="1" x14ac:dyDescent="0.25">
      <c r="B288" s="107"/>
      <c r="C288" s="108"/>
      <c r="D288" s="69" t="str">
        <f>IF(C288="","",IFERROR(VLOOKUP(C288,CadFun!$B$8:$C$107,2,FALSE),""))</f>
        <v/>
      </c>
      <c r="E288" s="108"/>
      <c r="F288" s="108"/>
      <c r="G288" s="108"/>
    </row>
    <row r="289" spans="2:7" ht="30" customHeight="1" x14ac:dyDescent="0.25">
      <c r="B289" s="107"/>
      <c r="C289" s="108"/>
      <c r="D289" s="69" t="str">
        <f>IF(C289="","",IFERROR(VLOOKUP(C289,CadFun!$B$8:$C$107,2,FALSE),""))</f>
        <v/>
      </c>
      <c r="E289" s="108"/>
      <c r="F289" s="108"/>
      <c r="G289" s="108"/>
    </row>
    <row r="290" spans="2:7" ht="30" customHeight="1" x14ac:dyDescent="0.25">
      <c r="B290" s="107"/>
      <c r="C290" s="108"/>
      <c r="D290" s="69" t="str">
        <f>IF(C290="","",IFERROR(VLOOKUP(C290,CadFun!$B$8:$C$107,2,FALSE),""))</f>
        <v/>
      </c>
      <c r="E290" s="108"/>
      <c r="F290" s="108"/>
      <c r="G290" s="108"/>
    </row>
    <row r="291" spans="2:7" ht="30" customHeight="1" x14ac:dyDescent="0.25">
      <c r="B291" s="107"/>
      <c r="C291" s="108"/>
      <c r="D291" s="69" t="str">
        <f>IF(C291="","",IFERROR(VLOOKUP(C291,CadFun!$B$8:$C$107,2,FALSE),""))</f>
        <v/>
      </c>
      <c r="E291" s="108"/>
      <c r="F291" s="108"/>
      <c r="G291" s="108"/>
    </row>
    <row r="292" spans="2:7" ht="30" customHeight="1" x14ac:dyDescent="0.25">
      <c r="B292" s="107"/>
      <c r="C292" s="108"/>
      <c r="D292" s="69" t="str">
        <f>IF(C292="","",IFERROR(VLOOKUP(C292,CadFun!$B$8:$C$107,2,FALSE),""))</f>
        <v/>
      </c>
      <c r="E292" s="108"/>
      <c r="F292" s="108"/>
      <c r="G292" s="108"/>
    </row>
    <row r="293" spans="2:7" ht="30" customHeight="1" x14ac:dyDescent="0.25">
      <c r="B293" s="107"/>
      <c r="C293" s="108"/>
      <c r="D293" s="69" t="str">
        <f>IF(C293="","",IFERROR(VLOOKUP(C293,CadFun!$B$8:$C$107,2,FALSE),""))</f>
        <v/>
      </c>
      <c r="E293" s="108"/>
      <c r="F293" s="108"/>
      <c r="G293" s="108"/>
    </row>
    <row r="294" spans="2:7" ht="30" customHeight="1" x14ac:dyDescent="0.25">
      <c r="B294" s="107"/>
      <c r="C294" s="108"/>
      <c r="D294" s="69" t="str">
        <f>IF(C294="","",IFERROR(VLOOKUP(C294,CadFun!$B$8:$C$107,2,FALSE),""))</f>
        <v/>
      </c>
      <c r="E294" s="108"/>
      <c r="F294" s="108"/>
      <c r="G294" s="108"/>
    </row>
    <row r="295" spans="2:7" ht="30" customHeight="1" x14ac:dyDescent="0.25">
      <c r="B295" s="107"/>
      <c r="C295" s="108"/>
      <c r="D295" s="69" t="str">
        <f>IF(C295="","",IFERROR(VLOOKUP(C295,CadFun!$B$8:$C$107,2,FALSE),""))</f>
        <v/>
      </c>
      <c r="E295" s="108"/>
      <c r="F295" s="108"/>
      <c r="G295" s="108"/>
    </row>
    <row r="296" spans="2:7" ht="30" customHeight="1" x14ac:dyDescent="0.25">
      <c r="B296" s="107"/>
      <c r="C296" s="108"/>
      <c r="D296" s="69" t="str">
        <f>IF(C296="","",IFERROR(VLOOKUP(C296,CadFun!$B$8:$C$107,2,FALSE),""))</f>
        <v/>
      </c>
      <c r="E296" s="108"/>
      <c r="F296" s="108"/>
      <c r="G296" s="108"/>
    </row>
    <row r="297" spans="2:7" ht="30" customHeight="1" x14ac:dyDescent="0.25">
      <c r="B297" s="107"/>
      <c r="C297" s="108"/>
      <c r="D297" s="69" t="str">
        <f>IF(C297="","",IFERROR(VLOOKUP(C297,CadFun!$B$8:$C$107,2,FALSE),""))</f>
        <v/>
      </c>
      <c r="E297" s="108"/>
      <c r="F297" s="108"/>
      <c r="G297" s="108"/>
    </row>
    <row r="298" spans="2:7" ht="30" customHeight="1" x14ac:dyDescent="0.25">
      <c r="B298" s="107"/>
      <c r="C298" s="108"/>
      <c r="D298" s="69" t="str">
        <f>IF(C298="","",IFERROR(VLOOKUP(C298,CadFun!$B$8:$C$107,2,FALSE),""))</f>
        <v/>
      </c>
      <c r="E298" s="108"/>
      <c r="F298" s="108"/>
      <c r="G298" s="108"/>
    </row>
    <row r="299" spans="2:7" ht="30" customHeight="1" x14ac:dyDescent="0.25">
      <c r="B299" s="107"/>
      <c r="C299" s="108"/>
      <c r="D299" s="69" t="str">
        <f>IF(C299="","",IFERROR(VLOOKUP(C299,CadFun!$B$8:$C$107,2,FALSE),""))</f>
        <v/>
      </c>
      <c r="E299" s="108"/>
      <c r="F299" s="108"/>
      <c r="G299" s="108"/>
    </row>
    <row r="300" spans="2:7" ht="30" customHeight="1" x14ac:dyDescent="0.25">
      <c r="B300" s="107"/>
      <c r="C300" s="108"/>
      <c r="D300" s="69" t="str">
        <f>IF(C300="","",IFERROR(VLOOKUP(C300,CadFun!$B$8:$C$107,2,FALSE),""))</f>
        <v/>
      </c>
      <c r="E300" s="108"/>
      <c r="F300" s="108"/>
      <c r="G300" s="108"/>
    </row>
    <row r="301" spans="2:7" ht="30" customHeight="1" x14ac:dyDescent="0.25">
      <c r="B301" s="107"/>
      <c r="C301" s="108"/>
      <c r="D301" s="69" t="str">
        <f>IF(C301="","",IFERROR(VLOOKUP(C301,CadFun!$B$8:$C$107,2,FALSE),""))</f>
        <v/>
      </c>
      <c r="E301" s="108"/>
      <c r="F301" s="108"/>
      <c r="G301" s="108"/>
    </row>
    <row r="302" spans="2:7" ht="30" customHeight="1" x14ac:dyDescent="0.25">
      <c r="B302" s="107"/>
      <c r="C302" s="108"/>
      <c r="D302" s="69" t="str">
        <f>IF(C302="","",IFERROR(VLOOKUP(C302,CadFun!$B$8:$C$107,2,FALSE),""))</f>
        <v/>
      </c>
      <c r="E302" s="108"/>
      <c r="F302" s="108"/>
      <c r="G302" s="108"/>
    </row>
    <row r="303" spans="2:7" ht="30" customHeight="1" x14ac:dyDescent="0.25">
      <c r="B303" s="107"/>
      <c r="C303" s="108"/>
      <c r="D303" s="69" t="str">
        <f>IF(C303="","",IFERROR(VLOOKUP(C303,CadFun!$B$8:$C$107,2,FALSE),""))</f>
        <v/>
      </c>
      <c r="E303" s="108"/>
      <c r="F303" s="108"/>
      <c r="G303" s="108"/>
    </row>
    <row r="304" spans="2:7" ht="30" customHeight="1" x14ac:dyDescent="0.25">
      <c r="B304" s="107"/>
      <c r="C304" s="108"/>
      <c r="D304" s="69" t="str">
        <f>IF(C304="","",IFERROR(VLOOKUP(C304,CadFun!$B$8:$C$107,2,FALSE),""))</f>
        <v/>
      </c>
      <c r="E304" s="108"/>
      <c r="F304" s="108"/>
      <c r="G304" s="108"/>
    </row>
    <row r="305" spans="2:7" ht="30" customHeight="1" x14ac:dyDescent="0.25">
      <c r="B305" s="107"/>
      <c r="C305" s="108"/>
      <c r="D305" s="69" t="str">
        <f>IF(C305="","",IFERROR(VLOOKUP(C305,CadFun!$B$8:$C$107,2,FALSE),""))</f>
        <v/>
      </c>
      <c r="E305" s="108"/>
      <c r="F305" s="108"/>
      <c r="G305" s="108"/>
    </row>
    <row r="306" spans="2:7" ht="30" customHeight="1" x14ac:dyDescent="0.25">
      <c r="B306" s="107"/>
      <c r="C306" s="108"/>
      <c r="D306" s="69" t="str">
        <f>IF(C306="","",IFERROR(VLOOKUP(C306,CadFun!$B$8:$C$107,2,FALSE),""))</f>
        <v/>
      </c>
      <c r="E306" s="108"/>
      <c r="F306" s="108"/>
      <c r="G306" s="108"/>
    </row>
    <row r="307" spans="2:7" ht="30" customHeight="1" x14ac:dyDescent="0.25">
      <c r="B307" s="107"/>
      <c r="C307" s="108"/>
      <c r="D307" s="69" t="str">
        <f>IF(C307="","",IFERROR(VLOOKUP(C307,CadFun!$B$8:$C$107,2,FALSE),""))</f>
        <v/>
      </c>
      <c r="E307" s="108"/>
      <c r="F307" s="108"/>
      <c r="G307" s="108"/>
    </row>
    <row r="308" spans="2:7" ht="30" customHeight="1" x14ac:dyDescent="0.25">
      <c r="B308" s="107"/>
      <c r="C308" s="108"/>
      <c r="D308" s="69" t="str">
        <f>IF(C308="","",IFERROR(VLOOKUP(C308,CadFun!$B$8:$C$107,2,FALSE),""))</f>
        <v/>
      </c>
      <c r="E308" s="108"/>
      <c r="F308" s="108"/>
      <c r="G308" s="108"/>
    </row>
    <row r="309" spans="2:7" ht="30" customHeight="1" x14ac:dyDescent="0.25">
      <c r="B309" s="107"/>
      <c r="C309" s="108"/>
      <c r="D309" s="69" t="str">
        <f>IF(C309="","",IFERROR(VLOOKUP(C309,CadFun!$B$8:$C$107,2,FALSE),""))</f>
        <v/>
      </c>
      <c r="E309" s="108"/>
      <c r="F309" s="108"/>
      <c r="G309" s="108"/>
    </row>
    <row r="310" spans="2:7" ht="30" customHeight="1" x14ac:dyDescent="0.25">
      <c r="B310" s="107"/>
      <c r="C310" s="108"/>
      <c r="D310" s="69" t="str">
        <f>IF(C310="","",IFERROR(VLOOKUP(C310,CadFun!$B$8:$C$107,2,FALSE),""))</f>
        <v/>
      </c>
      <c r="E310" s="108"/>
      <c r="F310" s="108"/>
      <c r="G310" s="108"/>
    </row>
    <row r="311" spans="2:7" ht="30" customHeight="1" x14ac:dyDescent="0.25">
      <c r="B311" s="107"/>
      <c r="C311" s="108"/>
      <c r="D311" s="69" t="str">
        <f>IF(C311="","",IFERROR(VLOOKUP(C311,CadFun!$B$8:$C$107,2,FALSE),""))</f>
        <v/>
      </c>
      <c r="E311" s="108"/>
      <c r="F311" s="108"/>
      <c r="G311" s="108"/>
    </row>
    <row r="312" spans="2:7" ht="30" customHeight="1" x14ac:dyDescent="0.25">
      <c r="B312" s="107"/>
      <c r="C312" s="108"/>
      <c r="D312" s="69" t="str">
        <f>IF(C312="","",IFERROR(VLOOKUP(C312,CadFun!$B$8:$C$107,2,FALSE),""))</f>
        <v/>
      </c>
      <c r="E312" s="108"/>
      <c r="F312" s="108"/>
      <c r="G312" s="108"/>
    </row>
    <row r="313" spans="2:7" ht="30" customHeight="1" x14ac:dyDescent="0.25">
      <c r="B313" s="107"/>
      <c r="C313" s="108"/>
      <c r="D313" s="69" t="str">
        <f>IF(C313="","",IFERROR(VLOOKUP(C313,CadFun!$B$8:$C$107,2,FALSE),""))</f>
        <v/>
      </c>
      <c r="E313" s="108"/>
      <c r="F313" s="108"/>
      <c r="G313" s="108"/>
    </row>
    <row r="314" spans="2:7" ht="30" customHeight="1" x14ac:dyDescent="0.25">
      <c r="B314" s="107"/>
      <c r="C314" s="108"/>
      <c r="D314" s="69" t="str">
        <f>IF(C314="","",IFERROR(VLOOKUP(C314,CadFun!$B$8:$C$107,2,FALSE),""))</f>
        <v/>
      </c>
      <c r="E314" s="108"/>
      <c r="F314" s="108"/>
      <c r="G314" s="108"/>
    </row>
    <row r="315" spans="2:7" ht="30" customHeight="1" x14ac:dyDescent="0.25">
      <c r="B315" s="107"/>
      <c r="C315" s="108"/>
      <c r="D315" s="69" t="str">
        <f>IF(C315="","",IFERROR(VLOOKUP(C315,CadFun!$B$8:$C$107,2,FALSE),""))</f>
        <v/>
      </c>
      <c r="E315" s="108"/>
      <c r="F315" s="108"/>
      <c r="G315" s="108"/>
    </row>
    <row r="316" spans="2:7" ht="30" customHeight="1" x14ac:dyDescent="0.25">
      <c r="B316" s="107"/>
      <c r="C316" s="108"/>
      <c r="D316" s="69" t="str">
        <f>IF(C316="","",IFERROR(VLOOKUP(C316,CadFun!$B$8:$C$107,2,FALSE),""))</f>
        <v/>
      </c>
      <c r="E316" s="108"/>
      <c r="F316" s="108"/>
      <c r="G316" s="108"/>
    </row>
    <row r="317" spans="2:7" ht="30" customHeight="1" x14ac:dyDescent="0.25">
      <c r="B317" s="107"/>
      <c r="C317" s="108"/>
      <c r="D317" s="69" t="str">
        <f>IF(C317="","",IFERROR(VLOOKUP(C317,CadFun!$B$8:$C$107,2,FALSE),""))</f>
        <v/>
      </c>
      <c r="E317" s="108"/>
      <c r="F317" s="108"/>
      <c r="G317" s="108"/>
    </row>
    <row r="318" spans="2:7" ht="30" customHeight="1" x14ac:dyDescent="0.25">
      <c r="B318" s="107"/>
      <c r="C318" s="108"/>
      <c r="D318" s="69" t="str">
        <f>IF(C318="","",IFERROR(VLOOKUP(C318,CadFun!$B$8:$C$107,2,FALSE),""))</f>
        <v/>
      </c>
      <c r="E318" s="108"/>
      <c r="F318" s="108"/>
      <c r="G318" s="108"/>
    </row>
    <row r="319" spans="2:7" ht="30" customHeight="1" x14ac:dyDescent="0.25">
      <c r="B319" s="107"/>
      <c r="C319" s="108"/>
      <c r="D319" s="69" t="str">
        <f>IF(C319="","",IFERROR(VLOOKUP(C319,CadFun!$B$8:$C$107,2,FALSE),""))</f>
        <v/>
      </c>
      <c r="E319" s="108"/>
      <c r="F319" s="108"/>
      <c r="G319" s="108"/>
    </row>
    <row r="320" spans="2:7" ht="30" customHeight="1" x14ac:dyDescent="0.25">
      <c r="B320" s="107"/>
      <c r="C320" s="108"/>
      <c r="D320" s="69" t="str">
        <f>IF(C320="","",IFERROR(VLOOKUP(C320,CadFun!$B$8:$C$107,2,FALSE),""))</f>
        <v/>
      </c>
      <c r="E320" s="108"/>
      <c r="F320" s="108"/>
      <c r="G320" s="108"/>
    </row>
    <row r="321" spans="2:7" ht="30" customHeight="1" x14ac:dyDescent="0.25">
      <c r="B321" s="107"/>
      <c r="C321" s="108"/>
      <c r="D321" s="69" t="str">
        <f>IF(C321="","",IFERROR(VLOOKUP(C321,CadFun!$B$8:$C$107,2,FALSE),""))</f>
        <v/>
      </c>
      <c r="E321" s="108"/>
      <c r="F321" s="108"/>
      <c r="G321" s="108"/>
    </row>
    <row r="322" spans="2:7" ht="30" customHeight="1" x14ac:dyDescent="0.25">
      <c r="B322" s="107"/>
      <c r="C322" s="108"/>
      <c r="D322" s="69" t="str">
        <f>IF(C322="","",IFERROR(VLOOKUP(C322,CadFun!$B$8:$C$107,2,FALSE),""))</f>
        <v/>
      </c>
      <c r="E322" s="108"/>
      <c r="F322" s="108"/>
      <c r="G322" s="108"/>
    </row>
    <row r="323" spans="2:7" ht="30" customHeight="1" x14ac:dyDescent="0.25">
      <c r="B323" s="107"/>
      <c r="C323" s="108"/>
      <c r="D323" s="69" t="str">
        <f>IF(C323="","",IFERROR(VLOOKUP(C323,CadFun!$B$8:$C$107,2,FALSE),""))</f>
        <v/>
      </c>
      <c r="E323" s="108"/>
      <c r="F323" s="108"/>
      <c r="G323" s="108"/>
    </row>
    <row r="324" spans="2:7" ht="30" customHeight="1" x14ac:dyDescent="0.25">
      <c r="B324" s="107"/>
      <c r="C324" s="108"/>
      <c r="D324" s="69" t="str">
        <f>IF(C324="","",IFERROR(VLOOKUP(C324,CadFun!$B$8:$C$107,2,FALSE),""))</f>
        <v/>
      </c>
      <c r="E324" s="108"/>
      <c r="F324" s="108"/>
      <c r="G324" s="108"/>
    </row>
    <row r="325" spans="2:7" ht="30" customHeight="1" x14ac:dyDescent="0.25">
      <c r="B325" s="107"/>
      <c r="C325" s="108"/>
      <c r="D325" s="69" t="str">
        <f>IF(C325="","",IFERROR(VLOOKUP(C325,CadFun!$B$8:$C$107,2,FALSE),""))</f>
        <v/>
      </c>
      <c r="E325" s="108"/>
      <c r="F325" s="108"/>
      <c r="G325" s="108"/>
    </row>
    <row r="326" spans="2:7" ht="30" customHeight="1" x14ac:dyDescent="0.25">
      <c r="B326" s="107"/>
      <c r="C326" s="108"/>
      <c r="D326" s="69" t="str">
        <f>IF(C326="","",IFERROR(VLOOKUP(C326,CadFun!$B$8:$C$107,2,FALSE),""))</f>
        <v/>
      </c>
      <c r="E326" s="108"/>
      <c r="F326" s="108"/>
      <c r="G326" s="108"/>
    </row>
    <row r="327" spans="2:7" ht="30" customHeight="1" x14ac:dyDescent="0.25">
      <c r="B327" s="107"/>
      <c r="C327" s="108"/>
      <c r="D327" s="69" t="str">
        <f>IF(C327="","",IFERROR(VLOOKUP(C327,CadFun!$B$8:$C$107,2,FALSE),""))</f>
        <v/>
      </c>
      <c r="E327" s="108"/>
      <c r="F327" s="108"/>
      <c r="G327" s="108"/>
    </row>
    <row r="328" spans="2:7" ht="30" customHeight="1" x14ac:dyDescent="0.25">
      <c r="B328" s="107"/>
      <c r="C328" s="108"/>
      <c r="D328" s="69" t="str">
        <f>IF(C328="","",IFERROR(VLOOKUP(C328,CadFun!$B$8:$C$107,2,FALSE),""))</f>
        <v/>
      </c>
      <c r="E328" s="108"/>
      <c r="F328" s="108"/>
      <c r="G328" s="108"/>
    </row>
    <row r="329" spans="2:7" ht="30" customHeight="1" x14ac:dyDescent="0.25">
      <c r="B329" s="107"/>
      <c r="C329" s="108"/>
      <c r="D329" s="69" t="str">
        <f>IF(C329="","",IFERROR(VLOOKUP(C329,CadFun!$B$8:$C$107,2,FALSE),""))</f>
        <v/>
      </c>
      <c r="E329" s="108"/>
      <c r="F329" s="108"/>
      <c r="G329" s="108"/>
    </row>
    <row r="330" spans="2:7" ht="30" customHeight="1" x14ac:dyDescent="0.25">
      <c r="B330" s="107"/>
      <c r="C330" s="108"/>
      <c r="D330" s="69" t="str">
        <f>IF(C330="","",IFERROR(VLOOKUP(C330,CadFun!$B$8:$C$107,2,FALSE),""))</f>
        <v/>
      </c>
      <c r="E330" s="108"/>
      <c r="F330" s="108"/>
      <c r="G330" s="108"/>
    </row>
    <row r="331" spans="2:7" ht="30" customHeight="1" x14ac:dyDescent="0.25">
      <c r="B331" s="107"/>
      <c r="C331" s="108"/>
      <c r="D331" s="69" t="str">
        <f>IF(C331="","",IFERROR(VLOOKUP(C331,CadFun!$B$8:$C$107,2,FALSE),""))</f>
        <v/>
      </c>
      <c r="E331" s="108"/>
      <c r="F331" s="108"/>
      <c r="G331" s="108"/>
    </row>
    <row r="332" spans="2:7" ht="30" customHeight="1" x14ac:dyDescent="0.25">
      <c r="B332" s="107"/>
      <c r="C332" s="108"/>
      <c r="D332" s="69" t="str">
        <f>IF(C332="","",IFERROR(VLOOKUP(C332,CadFun!$B$8:$C$107,2,FALSE),""))</f>
        <v/>
      </c>
      <c r="E332" s="108"/>
      <c r="F332" s="108"/>
      <c r="G332" s="108"/>
    </row>
    <row r="333" spans="2:7" ht="30" customHeight="1" x14ac:dyDescent="0.25">
      <c r="B333" s="107"/>
      <c r="C333" s="108"/>
      <c r="D333" s="69" t="str">
        <f>IF(C333="","",IFERROR(VLOOKUP(C333,CadFun!$B$8:$C$107,2,FALSE),""))</f>
        <v/>
      </c>
      <c r="E333" s="108"/>
      <c r="F333" s="108"/>
      <c r="G333" s="108"/>
    </row>
    <row r="334" spans="2:7" ht="30" customHeight="1" x14ac:dyDescent="0.25">
      <c r="B334" s="107"/>
      <c r="C334" s="108"/>
      <c r="D334" s="69" t="str">
        <f>IF(C334="","",IFERROR(VLOOKUP(C334,CadFun!$B$8:$C$107,2,FALSE),""))</f>
        <v/>
      </c>
      <c r="E334" s="108"/>
      <c r="F334" s="108"/>
      <c r="G334" s="108"/>
    </row>
    <row r="335" spans="2:7" ht="30" customHeight="1" x14ac:dyDescent="0.25">
      <c r="B335" s="107"/>
      <c r="C335" s="108"/>
      <c r="D335" s="69" t="str">
        <f>IF(C335="","",IFERROR(VLOOKUP(C335,CadFun!$B$8:$C$107,2,FALSE),""))</f>
        <v/>
      </c>
      <c r="E335" s="108"/>
      <c r="F335" s="108"/>
      <c r="G335" s="108"/>
    </row>
    <row r="336" spans="2:7" ht="30" customHeight="1" x14ac:dyDescent="0.25">
      <c r="B336" s="107"/>
      <c r="C336" s="108"/>
      <c r="D336" s="69" t="str">
        <f>IF(C336="","",IFERROR(VLOOKUP(C336,CadFun!$B$8:$C$107,2,FALSE),""))</f>
        <v/>
      </c>
      <c r="E336" s="108"/>
      <c r="F336" s="108"/>
      <c r="G336" s="108"/>
    </row>
    <row r="337" spans="2:7" ht="30" customHeight="1" x14ac:dyDescent="0.25">
      <c r="B337" s="107"/>
      <c r="C337" s="108"/>
      <c r="D337" s="69" t="str">
        <f>IF(C337="","",IFERROR(VLOOKUP(C337,CadFun!$B$8:$C$107,2,FALSE),""))</f>
        <v/>
      </c>
      <c r="E337" s="108"/>
      <c r="F337" s="108"/>
      <c r="G337" s="108"/>
    </row>
    <row r="338" spans="2:7" ht="30" customHeight="1" x14ac:dyDescent="0.25">
      <c r="B338" s="107"/>
      <c r="C338" s="108"/>
      <c r="D338" s="69" t="str">
        <f>IF(C338="","",IFERROR(VLOOKUP(C338,CadFun!$B$8:$C$107,2,FALSE),""))</f>
        <v/>
      </c>
      <c r="E338" s="108"/>
      <c r="F338" s="108"/>
      <c r="G338" s="108"/>
    </row>
    <row r="339" spans="2:7" ht="30" customHeight="1" x14ac:dyDescent="0.25">
      <c r="B339" s="107"/>
      <c r="C339" s="108"/>
      <c r="D339" s="69" t="str">
        <f>IF(C339="","",IFERROR(VLOOKUP(C339,CadFun!$B$8:$C$107,2,FALSE),""))</f>
        <v/>
      </c>
      <c r="E339" s="108"/>
      <c r="F339" s="108"/>
      <c r="G339" s="108"/>
    </row>
    <row r="340" spans="2:7" ht="30" customHeight="1" x14ac:dyDescent="0.25">
      <c r="B340" s="107"/>
      <c r="C340" s="108"/>
      <c r="D340" s="69" t="str">
        <f>IF(C340="","",IFERROR(VLOOKUP(C340,CadFun!$B$8:$C$107,2,FALSE),""))</f>
        <v/>
      </c>
      <c r="E340" s="108"/>
      <c r="F340" s="108"/>
      <c r="G340" s="108"/>
    </row>
    <row r="341" spans="2:7" ht="30" customHeight="1" x14ac:dyDescent="0.25">
      <c r="B341" s="107"/>
      <c r="C341" s="108"/>
      <c r="D341" s="69" t="str">
        <f>IF(C341="","",IFERROR(VLOOKUP(C341,CadFun!$B$8:$C$107,2,FALSE),""))</f>
        <v/>
      </c>
      <c r="E341" s="108"/>
      <c r="F341" s="108"/>
      <c r="G341" s="108"/>
    </row>
    <row r="342" spans="2:7" ht="30" customHeight="1" x14ac:dyDescent="0.25">
      <c r="B342" s="107"/>
      <c r="C342" s="108"/>
      <c r="D342" s="69" t="str">
        <f>IF(C342="","",IFERROR(VLOOKUP(C342,CadFun!$B$8:$C$107,2,FALSE),""))</f>
        <v/>
      </c>
      <c r="E342" s="108"/>
      <c r="F342" s="108"/>
      <c r="G342" s="108"/>
    </row>
    <row r="343" spans="2:7" ht="30" customHeight="1" x14ac:dyDescent="0.25">
      <c r="B343" s="107"/>
      <c r="C343" s="108"/>
      <c r="D343" s="69" t="str">
        <f>IF(C343="","",IFERROR(VLOOKUP(C343,CadFun!$B$8:$C$107,2,FALSE),""))</f>
        <v/>
      </c>
      <c r="E343" s="108"/>
      <c r="F343" s="108"/>
      <c r="G343" s="108"/>
    </row>
    <row r="344" spans="2:7" ht="30" customHeight="1" x14ac:dyDescent="0.25">
      <c r="B344" s="107"/>
      <c r="C344" s="108"/>
      <c r="D344" s="69" t="str">
        <f>IF(C344="","",IFERROR(VLOOKUP(C344,CadFun!$B$8:$C$107,2,FALSE),""))</f>
        <v/>
      </c>
      <c r="E344" s="108"/>
      <c r="F344" s="108"/>
      <c r="G344" s="108"/>
    </row>
    <row r="345" spans="2:7" ht="30" customHeight="1" x14ac:dyDescent="0.25">
      <c r="B345" s="107"/>
      <c r="C345" s="108"/>
      <c r="D345" s="69" t="str">
        <f>IF(C345="","",IFERROR(VLOOKUP(C345,CadFun!$B$8:$C$107,2,FALSE),""))</f>
        <v/>
      </c>
      <c r="E345" s="108"/>
      <c r="F345" s="108"/>
      <c r="G345" s="108"/>
    </row>
    <row r="346" spans="2:7" ht="30" customHeight="1" x14ac:dyDescent="0.25">
      <c r="B346" s="107"/>
      <c r="C346" s="108"/>
      <c r="D346" s="69" t="str">
        <f>IF(C346="","",IFERROR(VLOOKUP(C346,CadFun!$B$8:$C$107,2,FALSE),""))</f>
        <v/>
      </c>
      <c r="E346" s="108"/>
      <c r="F346" s="108"/>
      <c r="G346" s="108"/>
    </row>
    <row r="347" spans="2:7" ht="30" customHeight="1" x14ac:dyDescent="0.25">
      <c r="B347" s="107"/>
      <c r="C347" s="108"/>
      <c r="D347" s="69" t="str">
        <f>IF(C347="","",IFERROR(VLOOKUP(C347,CadFun!$B$8:$C$107,2,FALSE),""))</f>
        <v/>
      </c>
      <c r="E347" s="108"/>
      <c r="F347" s="108"/>
      <c r="G347" s="108"/>
    </row>
    <row r="348" spans="2:7" ht="30" customHeight="1" x14ac:dyDescent="0.25">
      <c r="B348" s="107"/>
      <c r="C348" s="108"/>
      <c r="D348" s="69" t="str">
        <f>IF(C348="","",IFERROR(VLOOKUP(C348,CadFun!$B$8:$C$107,2,FALSE),""))</f>
        <v/>
      </c>
      <c r="E348" s="108"/>
      <c r="F348" s="108"/>
      <c r="G348" s="108"/>
    </row>
    <row r="349" spans="2:7" ht="30" customHeight="1" x14ac:dyDescent="0.25">
      <c r="B349" s="107"/>
      <c r="C349" s="108"/>
      <c r="D349" s="69" t="str">
        <f>IF(C349="","",IFERROR(VLOOKUP(C349,CadFun!$B$8:$C$107,2,FALSE),""))</f>
        <v/>
      </c>
      <c r="E349" s="108"/>
      <c r="F349" s="108"/>
      <c r="G349" s="108"/>
    </row>
    <row r="350" spans="2:7" ht="30" customHeight="1" x14ac:dyDescent="0.25">
      <c r="B350" s="107"/>
      <c r="C350" s="108"/>
      <c r="D350" s="69" t="str">
        <f>IF(C350="","",IFERROR(VLOOKUP(C350,CadFun!$B$8:$C$107,2,FALSE),""))</f>
        <v/>
      </c>
      <c r="E350" s="108"/>
      <c r="F350" s="108"/>
      <c r="G350" s="108"/>
    </row>
    <row r="351" spans="2:7" ht="30" customHeight="1" x14ac:dyDescent="0.25">
      <c r="B351" s="107"/>
      <c r="C351" s="108"/>
      <c r="D351" s="69" t="str">
        <f>IF(C351="","",IFERROR(VLOOKUP(C351,CadFun!$B$8:$C$107,2,FALSE),""))</f>
        <v/>
      </c>
      <c r="E351" s="108"/>
      <c r="F351" s="108"/>
      <c r="G351" s="108"/>
    </row>
    <row r="352" spans="2:7" ht="30" customHeight="1" x14ac:dyDescent="0.25">
      <c r="B352" s="107"/>
      <c r="C352" s="108"/>
      <c r="D352" s="69" t="str">
        <f>IF(C352="","",IFERROR(VLOOKUP(C352,CadFun!$B$8:$C$107,2,FALSE),""))</f>
        <v/>
      </c>
      <c r="E352" s="108"/>
      <c r="F352" s="108"/>
      <c r="G352" s="108"/>
    </row>
    <row r="353" spans="2:7" ht="30" customHeight="1" x14ac:dyDescent="0.25">
      <c r="B353" s="107"/>
      <c r="C353" s="108"/>
      <c r="D353" s="69" t="str">
        <f>IF(C353="","",IFERROR(VLOOKUP(C353,CadFun!$B$8:$C$107,2,FALSE),""))</f>
        <v/>
      </c>
      <c r="E353" s="108"/>
      <c r="F353" s="108"/>
      <c r="G353" s="108"/>
    </row>
    <row r="354" spans="2:7" ht="30" customHeight="1" x14ac:dyDescent="0.25">
      <c r="B354" s="107"/>
      <c r="C354" s="108"/>
      <c r="D354" s="69" t="str">
        <f>IF(C354="","",IFERROR(VLOOKUP(C354,CadFun!$B$8:$C$107,2,FALSE),""))</f>
        <v/>
      </c>
      <c r="E354" s="108"/>
      <c r="F354" s="108"/>
      <c r="G354" s="108"/>
    </row>
    <row r="355" spans="2:7" ht="30" customHeight="1" x14ac:dyDescent="0.25">
      <c r="B355" s="107"/>
      <c r="C355" s="108"/>
      <c r="D355" s="69" t="str">
        <f>IF(C355="","",IFERROR(VLOOKUP(C355,CadFun!$B$8:$C$107,2,FALSE),""))</f>
        <v/>
      </c>
      <c r="E355" s="108"/>
      <c r="F355" s="108"/>
      <c r="G355" s="108"/>
    </row>
    <row r="356" spans="2:7" ht="30" customHeight="1" x14ac:dyDescent="0.25">
      <c r="B356" s="107"/>
      <c r="C356" s="108"/>
      <c r="D356" s="69" t="str">
        <f>IF(C356="","",IFERROR(VLOOKUP(C356,CadFun!$B$8:$C$107,2,FALSE),""))</f>
        <v/>
      </c>
      <c r="E356" s="108"/>
      <c r="F356" s="108"/>
      <c r="G356" s="108"/>
    </row>
    <row r="357" spans="2:7" ht="30" customHeight="1" x14ac:dyDescent="0.25">
      <c r="B357" s="107"/>
      <c r="C357" s="108"/>
      <c r="D357" s="69" t="str">
        <f>IF(C357="","",IFERROR(VLOOKUP(C357,CadFun!$B$8:$C$107,2,FALSE),""))</f>
        <v/>
      </c>
      <c r="E357" s="108"/>
      <c r="F357" s="108"/>
      <c r="G357" s="108"/>
    </row>
    <row r="358" spans="2:7" ht="30" customHeight="1" x14ac:dyDescent="0.25">
      <c r="B358" s="107"/>
      <c r="C358" s="108"/>
      <c r="D358" s="69" t="str">
        <f>IF(C358="","",IFERROR(VLOOKUP(C358,CadFun!$B$8:$C$107,2,FALSE),""))</f>
        <v/>
      </c>
      <c r="E358" s="108"/>
      <c r="F358" s="108"/>
      <c r="G358" s="108"/>
    </row>
    <row r="359" spans="2:7" ht="30" customHeight="1" x14ac:dyDescent="0.25">
      <c r="B359" s="107"/>
      <c r="C359" s="108"/>
      <c r="D359" s="69" t="str">
        <f>IF(C359="","",IFERROR(VLOOKUP(C359,CadFun!$B$8:$C$107,2,FALSE),""))</f>
        <v/>
      </c>
      <c r="E359" s="108"/>
      <c r="F359" s="108"/>
      <c r="G359" s="108"/>
    </row>
    <row r="360" spans="2:7" ht="30" customHeight="1" x14ac:dyDescent="0.25">
      <c r="B360" s="107"/>
      <c r="C360" s="108"/>
      <c r="D360" s="69" t="str">
        <f>IF(C360="","",IFERROR(VLOOKUP(C360,CadFun!$B$8:$C$107,2,FALSE),""))</f>
        <v/>
      </c>
      <c r="E360" s="108"/>
      <c r="F360" s="108"/>
      <c r="G360" s="108"/>
    </row>
    <row r="361" spans="2:7" ht="30" customHeight="1" x14ac:dyDescent="0.25">
      <c r="B361" s="107"/>
      <c r="C361" s="108"/>
      <c r="D361" s="69" t="str">
        <f>IF(C361="","",IFERROR(VLOOKUP(C361,CadFun!$B$8:$C$107,2,FALSE),""))</f>
        <v/>
      </c>
      <c r="E361" s="108"/>
      <c r="F361" s="108"/>
      <c r="G361" s="108"/>
    </row>
    <row r="362" spans="2:7" ht="30" customHeight="1" x14ac:dyDescent="0.25">
      <c r="B362" s="107"/>
      <c r="C362" s="108"/>
      <c r="D362" s="69" t="str">
        <f>IF(C362="","",IFERROR(VLOOKUP(C362,CadFun!$B$8:$C$107,2,FALSE),""))</f>
        <v/>
      </c>
      <c r="E362" s="108"/>
      <c r="F362" s="108"/>
      <c r="G362" s="108"/>
    </row>
    <row r="363" spans="2:7" ht="30" customHeight="1" x14ac:dyDescent="0.25">
      <c r="B363" s="107"/>
      <c r="C363" s="108"/>
      <c r="D363" s="69" t="str">
        <f>IF(C363="","",IFERROR(VLOOKUP(C363,CadFun!$B$8:$C$107,2,FALSE),""))</f>
        <v/>
      </c>
      <c r="E363" s="108"/>
      <c r="F363" s="108"/>
      <c r="G363" s="108"/>
    </row>
    <row r="364" spans="2:7" ht="30" customHeight="1" x14ac:dyDescent="0.25">
      <c r="B364" s="107"/>
      <c r="C364" s="108"/>
      <c r="D364" s="69" t="str">
        <f>IF(C364="","",IFERROR(VLOOKUP(C364,CadFun!$B$8:$C$107,2,FALSE),""))</f>
        <v/>
      </c>
      <c r="E364" s="108"/>
      <c r="F364" s="108"/>
      <c r="G364" s="108"/>
    </row>
    <row r="365" spans="2:7" ht="30" customHeight="1" x14ac:dyDescent="0.25">
      <c r="B365" s="107"/>
      <c r="C365" s="108"/>
      <c r="D365" s="69" t="str">
        <f>IF(C365="","",IFERROR(VLOOKUP(C365,CadFun!$B$8:$C$107,2,FALSE),""))</f>
        <v/>
      </c>
      <c r="E365" s="108"/>
      <c r="F365" s="108"/>
      <c r="G365" s="108"/>
    </row>
    <row r="366" spans="2:7" ht="30" customHeight="1" x14ac:dyDescent="0.25">
      <c r="B366" s="107"/>
      <c r="C366" s="108"/>
      <c r="D366" s="69" t="str">
        <f>IF(C366="","",IFERROR(VLOOKUP(C366,CadFun!$B$8:$C$107,2,FALSE),""))</f>
        <v/>
      </c>
      <c r="E366" s="108"/>
      <c r="F366" s="108"/>
      <c r="G366" s="108"/>
    </row>
    <row r="367" spans="2:7" ht="30" customHeight="1" x14ac:dyDescent="0.25">
      <c r="B367" s="107"/>
      <c r="C367" s="108"/>
      <c r="D367" s="69" t="str">
        <f>IF(C367="","",IFERROR(VLOOKUP(C367,CadFun!$B$8:$C$107,2,FALSE),""))</f>
        <v/>
      </c>
      <c r="E367" s="108"/>
      <c r="F367" s="108"/>
      <c r="G367" s="108"/>
    </row>
    <row r="368" spans="2:7" ht="30" customHeight="1" x14ac:dyDescent="0.25">
      <c r="B368" s="107"/>
      <c r="C368" s="108"/>
      <c r="D368" s="69" t="str">
        <f>IF(C368="","",IFERROR(VLOOKUP(C368,CadFun!$B$8:$C$107,2,FALSE),""))</f>
        <v/>
      </c>
      <c r="E368" s="108"/>
      <c r="F368" s="108"/>
      <c r="G368" s="108"/>
    </row>
    <row r="369" spans="2:7" ht="30" customHeight="1" x14ac:dyDescent="0.25">
      <c r="B369" s="107"/>
      <c r="C369" s="108"/>
      <c r="D369" s="69" t="str">
        <f>IF(C369="","",IFERROR(VLOOKUP(C369,CadFun!$B$8:$C$107,2,FALSE),""))</f>
        <v/>
      </c>
      <c r="E369" s="108"/>
      <c r="F369" s="108"/>
      <c r="G369" s="108"/>
    </row>
    <row r="370" spans="2:7" ht="30" customHeight="1" x14ac:dyDescent="0.25">
      <c r="B370" s="107"/>
      <c r="C370" s="108"/>
      <c r="D370" s="69" t="str">
        <f>IF(C370="","",IFERROR(VLOOKUP(C370,CadFun!$B$8:$C$107,2,FALSE),""))</f>
        <v/>
      </c>
      <c r="E370" s="108"/>
      <c r="F370" s="108"/>
      <c r="G370" s="108"/>
    </row>
    <row r="371" spans="2:7" ht="30" customHeight="1" x14ac:dyDescent="0.25">
      <c r="B371" s="107"/>
      <c r="C371" s="108"/>
      <c r="D371" s="69" t="str">
        <f>IF(C371="","",IFERROR(VLOOKUP(C371,CadFun!$B$8:$C$107,2,FALSE),""))</f>
        <v/>
      </c>
      <c r="E371" s="108"/>
      <c r="F371" s="108"/>
      <c r="G371" s="108"/>
    </row>
    <row r="372" spans="2:7" ht="30" customHeight="1" x14ac:dyDescent="0.25">
      <c r="B372" s="107"/>
      <c r="C372" s="108"/>
      <c r="D372" s="69" t="str">
        <f>IF(C372="","",IFERROR(VLOOKUP(C372,CadFun!$B$8:$C$107,2,FALSE),""))</f>
        <v/>
      </c>
      <c r="E372" s="108"/>
      <c r="F372" s="108"/>
      <c r="G372" s="108"/>
    </row>
    <row r="373" spans="2:7" ht="30" customHeight="1" x14ac:dyDescent="0.25">
      <c r="B373" s="107"/>
      <c r="C373" s="108"/>
      <c r="D373" s="69" t="str">
        <f>IF(C373="","",IFERROR(VLOOKUP(C373,CadFun!$B$8:$C$107,2,FALSE),""))</f>
        <v/>
      </c>
      <c r="E373" s="108"/>
      <c r="F373" s="108"/>
      <c r="G373" s="108"/>
    </row>
    <row r="374" spans="2:7" ht="30" customHeight="1" x14ac:dyDescent="0.25">
      <c r="B374" s="107"/>
      <c r="C374" s="108"/>
      <c r="D374" s="69" t="str">
        <f>IF(C374="","",IFERROR(VLOOKUP(C374,CadFun!$B$8:$C$107,2,FALSE),""))</f>
        <v/>
      </c>
      <c r="E374" s="108"/>
      <c r="F374" s="108"/>
      <c r="G374" s="108"/>
    </row>
    <row r="375" spans="2:7" ht="30" customHeight="1" x14ac:dyDescent="0.25">
      <c r="B375" s="107"/>
      <c r="C375" s="108"/>
      <c r="D375" s="69" t="str">
        <f>IF(C375="","",IFERROR(VLOOKUP(C375,CadFun!$B$8:$C$107,2,FALSE),""))</f>
        <v/>
      </c>
      <c r="E375" s="108"/>
      <c r="F375" s="108"/>
      <c r="G375" s="108"/>
    </row>
    <row r="376" spans="2:7" ht="30" customHeight="1" x14ac:dyDescent="0.25">
      <c r="B376" s="107"/>
      <c r="C376" s="108"/>
      <c r="D376" s="69" t="str">
        <f>IF(C376="","",IFERROR(VLOOKUP(C376,CadFun!$B$8:$C$107,2,FALSE),""))</f>
        <v/>
      </c>
      <c r="E376" s="108"/>
      <c r="F376" s="108"/>
      <c r="G376" s="108"/>
    </row>
    <row r="377" spans="2:7" ht="30" customHeight="1" x14ac:dyDescent="0.25">
      <c r="B377" s="107"/>
      <c r="C377" s="108"/>
      <c r="D377" s="69" t="str">
        <f>IF(C377="","",IFERROR(VLOOKUP(C377,CadFun!$B$8:$C$107,2,FALSE),""))</f>
        <v/>
      </c>
      <c r="E377" s="108"/>
      <c r="F377" s="108"/>
      <c r="G377" s="108"/>
    </row>
    <row r="378" spans="2:7" ht="30" customHeight="1" x14ac:dyDescent="0.25">
      <c r="B378" s="107"/>
      <c r="C378" s="108"/>
      <c r="D378" s="69" t="str">
        <f>IF(C378="","",IFERROR(VLOOKUP(C378,CadFun!$B$8:$C$107,2,FALSE),""))</f>
        <v/>
      </c>
      <c r="E378" s="108"/>
      <c r="F378" s="108"/>
      <c r="G378" s="108"/>
    </row>
    <row r="379" spans="2:7" ht="30" customHeight="1" x14ac:dyDescent="0.25">
      <c r="B379" s="107"/>
      <c r="C379" s="108"/>
      <c r="D379" s="69" t="str">
        <f>IF(C379="","",IFERROR(VLOOKUP(C379,CadFun!$B$8:$C$107,2,FALSE),""))</f>
        <v/>
      </c>
      <c r="E379" s="108"/>
      <c r="F379" s="108"/>
      <c r="G379" s="108"/>
    </row>
    <row r="380" spans="2:7" ht="30" customHeight="1" x14ac:dyDescent="0.25">
      <c r="B380" s="107"/>
      <c r="C380" s="108"/>
      <c r="D380" s="69" t="str">
        <f>IF(C380="","",IFERROR(VLOOKUP(C380,CadFun!$B$8:$C$107,2,FALSE),""))</f>
        <v/>
      </c>
      <c r="E380" s="108"/>
      <c r="F380" s="108"/>
      <c r="G380" s="108"/>
    </row>
    <row r="381" spans="2:7" ht="30" customHeight="1" x14ac:dyDescent="0.25">
      <c r="B381" s="107"/>
      <c r="C381" s="108"/>
      <c r="D381" s="69" t="str">
        <f>IF(C381="","",IFERROR(VLOOKUP(C381,CadFun!$B$8:$C$107,2,FALSE),""))</f>
        <v/>
      </c>
      <c r="E381" s="108"/>
      <c r="F381" s="108"/>
      <c r="G381" s="108"/>
    </row>
    <row r="382" spans="2:7" ht="30" customHeight="1" x14ac:dyDescent="0.25">
      <c r="B382" s="107"/>
      <c r="C382" s="108"/>
      <c r="D382" s="69" t="str">
        <f>IF(C382="","",IFERROR(VLOOKUP(C382,CadFun!$B$8:$C$107,2,FALSE),""))</f>
        <v/>
      </c>
      <c r="E382" s="108"/>
      <c r="F382" s="108"/>
      <c r="G382" s="108"/>
    </row>
    <row r="383" spans="2:7" ht="30" customHeight="1" x14ac:dyDescent="0.25">
      <c r="B383" s="107"/>
      <c r="C383" s="108"/>
      <c r="D383" s="69" t="str">
        <f>IF(C383="","",IFERROR(VLOOKUP(C383,CadFun!$B$8:$C$107,2,FALSE),""))</f>
        <v/>
      </c>
      <c r="E383" s="108"/>
      <c r="F383" s="108"/>
      <c r="G383" s="108"/>
    </row>
    <row r="384" spans="2:7" ht="30" customHeight="1" x14ac:dyDescent="0.25">
      <c r="B384" s="107"/>
      <c r="C384" s="108"/>
      <c r="D384" s="69" t="str">
        <f>IF(C384="","",IFERROR(VLOOKUP(C384,CadFun!$B$8:$C$107,2,FALSE),""))</f>
        <v/>
      </c>
      <c r="E384" s="108"/>
      <c r="F384" s="108"/>
      <c r="G384" s="108"/>
    </row>
    <row r="385" spans="2:7" ht="30" customHeight="1" x14ac:dyDescent="0.25">
      <c r="B385" s="107"/>
      <c r="C385" s="108"/>
      <c r="D385" s="69" t="str">
        <f>IF(C385="","",IFERROR(VLOOKUP(C385,CadFun!$B$8:$C$107,2,FALSE),""))</f>
        <v/>
      </c>
      <c r="E385" s="108"/>
      <c r="F385" s="108"/>
      <c r="G385" s="108"/>
    </row>
    <row r="386" spans="2:7" ht="30" customHeight="1" x14ac:dyDescent="0.25">
      <c r="B386" s="107"/>
      <c r="C386" s="108"/>
      <c r="D386" s="69" t="str">
        <f>IF(C386="","",IFERROR(VLOOKUP(C386,CadFun!$B$8:$C$107,2,FALSE),""))</f>
        <v/>
      </c>
      <c r="E386" s="108"/>
      <c r="F386" s="108"/>
      <c r="G386" s="108"/>
    </row>
    <row r="387" spans="2:7" ht="30" customHeight="1" x14ac:dyDescent="0.25">
      <c r="B387" s="107"/>
      <c r="C387" s="108"/>
      <c r="D387" s="69" t="str">
        <f>IF(C387="","",IFERROR(VLOOKUP(C387,CadFun!$B$8:$C$107,2,FALSE),""))</f>
        <v/>
      </c>
      <c r="E387" s="108"/>
      <c r="F387" s="108"/>
      <c r="G387" s="108"/>
    </row>
    <row r="388" spans="2:7" ht="30" customHeight="1" x14ac:dyDescent="0.25">
      <c r="B388" s="107"/>
      <c r="C388" s="108"/>
      <c r="D388" s="69" t="str">
        <f>IF(C388="","",IFERROR(VLOOKUP(C388,CadFun!$B$8:$C$107,2,FALSE),""))</f>
        <v/>
      </c>
      <c r="E388" s="108"/>
      <c r="F388" s="108"/>
      <c r="G388" s="108"/>
    </row>
    <row r="389" spans="2:7" ht="30" customHeight="1" x14ac:dyDescent="0.25">
      <c r="B389" s="107"/>
      <c r="C389" s="108"/>
      <c r="D389" s="69" t="str">
        <f>IF(C389="","",IFERROR(VLOOKUP(C389,CadFun!$B$8:$C$107,2,FALSE),""))</f>
        <v/>
      </c>
      <c r="E389" s="108"/>
      <c r="F389" s="108"/>
      <c r="G389" s="108"/>
    </row>
    <row r="390" spans="2:7" ht="30" customHeight="1" x14ac:dyDescent="0.25">
      <c r="B390" s="107"/>
      <c r="C390" s="108"/>
      <c r="D390" s="69" t="str">
        <f>IF(C390="","",IFERROR(VLOOKUP(C390,CadFun!$B$8:$C$107,2,FALSE),""))</f>
        <v/>
      </c>
      <c r="E390" s="108"/>
      <c r="F390" s="108"/>
      <c r="G390" s="108"/>
    </row>
    <row r="391" spans="2:7" ht="30" customHeight="1" x14ac:dyDescent="0.25">
      <c r="B391" s="107"/>
      <c r="C391" s="108"/>
      <c r="D391" s="69" t="str">
        <f>IF(C391="","",IFERROR(VLOOKUP(C391,CadFun!$B$8:$C$107,2,FALSE),""))</f>
        <v/>
      </c>
      <c r="E391" s="108"/>
      <c r="F391" s="108"/>
      <c r="G391" s="108"/>
    </row>
    <row r="392" spans="2:7" ht="30" customHeight="1" x14ac:dyDescent="0.25">
      <c r="B392" s="107"/>
      <c r="C392" s="108"/>
      <c r="D392" s="69" t="str">
        <f>IF(C392="","",IFERROR(VLOOKUP(C392,CadFun!$B$8:$C$107,2,FALSE),""))</f>
        <v/>
      </c>
      <c r="E392" s="108"/>
      <c r="F392" s="108"/>
      <c r="G392" s="108"/>
    </row>
    <row r="393" spans="2:7" ht="30" customHeight="1" x14ac:dyDescent="0.25">
      <c r="B393" s="107"/>
      <c r="C393" s="108"/>
      <c r="D393" s="69" t="str">
        <f>IF(C393="","",IFERROR(VLOOKUP(C393,CadFun!$B$8:$C$107,2,FALSE),""))</f>
        <v/>
      </c>
      <c r="E393" s="108"/>
      <c r="F393" s="108"/>
      <c r="G393" s="108"/>
    </row>
    <row r="394" spans="2:7" ht="30" customHeight="1" x14ac:dyDescent="0.25">
      <c r="B394" s="107"/>
      <c r="C394" s="108"/>
      <c r="D394" s="69" t="str">
        <f>IF(C394="","",IFERROR(VLOOKUP(C394,CadFun!$B$8:$C$107,2,FALSE),""))</f>
        <v/>
      </c>
      <c r="E394" s="108"/>
      <c r="F394" s="108"/>
      <c r="G394" s="108"/>
    </row>
    <row r="395" spans="2:7" ht="30" customHeight="1" x14ac:dyDescent="0.25">
      <c r="B395" s="107"/>
      <c r="C395" s="108"/>
      <c r="D395" s="69" t="str">
        <f>IF(C395="","",IFERROR(VLOOKUP(C395,CadFun!$B$8:$C$107,2,FALSE),""))</f>
        <v/>
      </c>
      <c r="E395" s="108"/>
      <c r="F395" s="108"/>
      <c r="G395" s="108"/>
    </row>
    <row r="396" spans="2:7" ht="30" customHeight="1" x14ac:dyDescent="0.25">
      <c r="B396" s="107"/>
      <c r="C396" s="108"/>
      <c r="D396" s="69" t="str">
        <f>IF(C396="","",IFERROR(VLOOKUP(C396,CadFun!$B$8:$C$107,2,FALSE),""))</f>
        <v/>
      </c>
      <c r="E396" s="108"/>
      <c r="F396" s="108"/>
      <c r="G396" s="108"/>
    </row>
    <row r="397" spans="2:7" ht="30" customHeight="1" x14ac:dyDescent="0.25">
      <c r="B397" s="107"/>
      <c r="C397" s="108"/>
      <c r="D397" s="69" t="str">
        <f>IF(C397="","",IFERROR(VLOOKUP(C397,CadFun!$B$8:$C$107,2,FALSE),""))</f>
        <v/>
      </c>
      <c r="E397" s="108"/>
      <c r="F397" s="108"/>
      <c r="G397" s="108"/>
    </row>
    <row r="398" spans="2:7" ht="30" customHeight="1" x14ac:dyDescent="0.25">
      <c r="B398" s="107"/>
      <c r="C398" s="108"/>
      <c r="D398" s="69" t="str">
        <f>IF(C398="","",IFERROR(VLOOKUP(C398,CadFun!$B$8:$C$107,2,FALSE),""))</f>
        <v/>
      </c>
      <c r="E398" s="108"/>
      <c r="F398" s="108"/>
      <c r="G398" s="108"/>
    </row>
    <row r="399" spans="2:7" ht="30" customHeight="1" x14ac:dyDescent="0.25">
      <c r="B399" s="107"/>
      <c r="C399" s="108"/>
      <c r="D399" s="69" t="str">
        <f>IF(C399="","",IFERROR(VLOOKUP(C399,CadFun!$B$8:$C$107,2,FALSE),""))</f>
        <v/>
      </c>
      <c r="E399" s="108"/>
      <c r="F399" s="108"/>
      <c r="G399" s="108"/>
    </row>
    <row r="400" spans="2:7" ht="30" customHeight="1" x14ac:dyDescent="0.25">
      <c r="B400" s="107"/>
      <c r="C400" s="108"/>
      <c r="D400" s="69" t="str">
        <f>IF(C400="","",IFERROR(VLOOKUP(C400,CadFun!$B$8:$C$107,2,FALSE),""))</f>
        <v/>
      </c>
      <c r="E400" s="108"/>
      <c r="F400" s="108"/>
      <c r="G400" s="108"/>
    </row>
    <row r="401" spans="2:7" ht="30" customHeight="1" x14ac:dyDescent="0.25">
      <c r="B401" s="107"/>
      <c r="C401" s="108"/>
      <c r="D401" s="69" t="str">
        <f>IF(C401="","",IFERROR(VLOOKUP(C401,CadFun!$B$8:$C$107,2,FALSE),""))</f>
        <v/>
      </c>
      <c r="E401" s="108"/>
      <c r="F401" s="108"/>
      <c r="G401" s="108"/>
    </row>
    <row r="402" spans="2:7" ht="30" customHeight="1" x14ac:dyDescent="0.25">
      <c r="B402" s="107"/>
      <c r="C402" s="108"/>
      <c r="D402" s="69" t="str">
        <f>IF(C402="","",IFERROR(VLOOKUP(C402,CadFun!$B$8:$C$107,2,FALSE),""))</f>
        <v/>
      </c>
      <c r="E402" s="108"/>
      <c r="F402" s="108"/>
      <c r="G402" s="108"/>
    </row>
    <row r="403" spans="2:7" ht="30" customHeight="1" x14ac:dyDescent="0.25">
      <c r="B403" s="107"/>
      <c r="C403" s="108"/>
      <c r="D403" s="69" t="str">
        <f>IF(C403="","",IFERROR(VLOOKUP(C403,CadFun!$B$8:$C$107,2,FALSE),""))</f>
        <v/>
      </c>
      <c r="E403" s="108"/>
      <c r="F403" s="108"/>
      <c r="G403" s="108"/>
    </row>
    <row r="404" spans="2:7" ht="30" customHeight="1" x14ac:dyDescent="0.25">
      <c r="B404" s="107"/>
      <c r="C404" s="108"/>
      <c r="D404" s="69" t="str">
        <f>IF(C404="","",IFERROR(VLOOKUP(C404,CadFun!$B$8:$C$107,2,FALSE),""))</f>
        <v/>
      </c>
      <c r="E404" s="108"/>
      <c r="F404" s="108"/>
      <c r="G404" s="108"/>
    </row>
    <row r="405" spans="2:7" ht="30" customHeight="1" x14ac:dyDescent="0.25">
      <c r="B405" s="107"/>
      <c r="C405" s="108"/>
      <c r="D405" s="69" t="str">
        <f>IF(C405="","",IFERROR(VLOOKUP(C405,CadFun!$B$8:$C$107,2,FALSE),""))</f>
        <v/>
      </c>
      <c r="E405" s="108"/>
      <c r="F405" s="108"/>
      <c r="G405" s="108"/>
    </row>
    <row r="406" spans="2:7" ht="30" customHeight="1" x14ac:dyDescent="0.25">
      <c r="B406" s="107"/>
      <c r="C406" s="108"/>
      <c r="D406" s="69" t="str">
        <f>IF(C406="","",IFERROR(VLOOKUP(C406,CadFun!$B$8:$C$107,2,FALSE),""))</f>
        <v/>
      </c>
      <c r="E406" s="108"/>
      <c r="F406" s="108"/>
      <c r="G406" s="108"/>
    </row>
    <row r="407" spans="2:7" ht="30" customHeight="1" x14ac:dyDescent="0.25">
      <c r="B407" s="107"/>
      <c r="C407" s="108"/>
      <c r="D407" s="69" t="str">
        <f>IF(C407="","",IFERROR(VLOOKUP(C407,CadFun!$B$8:$C$107,2,FALSE),""))</f>
        <v/>
      </c>
      <c r="E407" s="108"/>
      <c r="F407" s="108"/>
      <c r="G407" s="108"/>
    </row>
    <row r="408" spans="2:7" ht="30" customHeight="1" x14ac:dyDescent="0.25">
      <c r="B408" s="107"/>
      <c r="C408" s="108"/>
      <c r="D408" s="69" t="str">
        <f>IF(C408="","",IFERROR(VLOOKUP(C408,CadFun!$B$8:$C$107,2,FALSE),""))</f>
        <v/>
      </c>
      <c r="E408" s="108"/>
      <c r="F408" s="108"/>
      <c r="G408" s="108"/>
    </row>
    <row r="409" spans="2:7" ht="30" customHeight="1" x14ac:dyDescent="0.25">
      <c r="B409" s="107"/>
      <c r="C409" s="108"/>
      <c r="D409" s="69" t="str">
        <f>IF(C409="","",IFERROR(VLOOKUP(C409,CadFun!$B$8:$C$107,2,FALSE),""))</f>
        <v/>
      </c>
      <c r="E409" s="108"/>
      <c r="F409" s="108"/>
      <c r="G409" s="108"/>
    </row>
    <row r="410" spans="2:7" ht="30" customHeight="1" x14ac:dyDescent="0.25">
      <c r="B410" s="107"/>
      <c r="C410" s="108"/>
      <c r="D410" s="69" t="str">
        <f>IF(C410="","",IFERROR(VLOOKUP(C410,CadFun!$B$8:$C$107,2,FALSE),""))</f>
        <v/>
      </c>
      <c r="E410" s="108"/>
      <c r="F410" s="108"/>
      <c r="G410" s="108"/>
    </row>
    <row r="411" spans="2:7" ht="30" customHeight="1" x14ac:dyDescent="0.25">
      <c r="B411" s="107"/>
      <c r="C411" s="108"/>
      <c r="D411" s="69" t="str">
        <f>IF(C411="","",IFERROR(VLOOKUP(C411,CadFun!$B$8:$C$107,2,FALSE),""))</f>
        <v/>
      </c>
      <c r="E411" s="108"/>
      <c r="F411" s="108"/>
      <c r="G411" s="108"/>
    </row>
    <row r="412" spans="2:7" ht="30" customHeight="1" x14ac:dyDescent="0.25">
      <c r="B412" s="107"/>
      <c r="C412" s="108"/>
      <c r="D412" s="69" t="str">
        <f>IF(C412="","",IFERROR(VLOOKUP(C412,CadFun!$B$8:$C$107,2,FALSE),""))</f>
        <v/>
      </c>
      <c r="E412" s="108"/>
      <c r="F412" s="108"/>
      <c r="G412" s="108"/>
    </row>
    <row r="413" spans="2:7" ht="30" customHeight="1" x14ac:dyDescent="0.25">
      <c r="B413" s="107"/>
      <c r="C413" s="108"/>
      <c r="D413" s="69" t="str">
        <f>IF(C413="","",IFERROR(VLOOKUP(C413,CadFun!$B$8:$C$107,2,FALSE),""))</f>
        <v/>
      </c>
      <c r="E413" s="108"/>
      <c r="F413" s="108"/>
      <c r="G413" s="108"/>
    </row>
    <row r="414" spans="2:7" ht="30" customHeight="1" x14ac:dyDescent="0.25">
      <c r="B414" s="107"/>
      <c r="C414" s="108"/>
      <c r="D414" s="69" t="str">
        <f>IF(C414="","",IFERROR(VLOOKUP(C414,CadFun!$B$8:$C$107,2,FALSE),""))</f>
        <v/>
      </c>
      <c r="E414" s="108"/>
      <c r="F414" s="108"/>
      <c r="G414" s="108"/>
    </row>
    <row r="415" spans="2:7" ht="30" customHeight="1" x14ac:dyDescent="0.25">
      <c r="B415" s="107"/>
      <c r="C415" s="108"/>
      <c r="D415" s="69" t="str">
        <f>IF(C415="","",IFERROR(VLOOKUP(C415,CadFun!$B$8:$C$107,2,FALSE),""))</f>
        <v/>
      </c>
      <c r="E415" s="108"/>
      <c r="F415" s="108"/>
      <c r="G415" s="108"/>
    </row>
    <row r="416" spans="2:7" ht="30" customHeight="1" x14ac:dyDescent="0.25">
      <c r="B416" s="107"/>
      <c r="C416" s="108"/>
      <c r="D416" s="69" t="str">
        <f>IF(C416="","",IFERROR(VLOOKUP(C416,CadFun!$B$8:$C$107,2,FALSE),""))</f>
        <v/>
      </c>
      <c r="E416" s="108"/>
      <c r="F416" s="108"/>
      <c r="G416" s="108"/>
    </row>
    <row r="417" spans="2:7" ht="30" customHeight="1" x14ac:dyDescent="0.25">
      <c r="B417" s="107"/>
      <c r="C417" s="108"/>
      <c r="D417" s="69" t="str">
        <f>IF(C417="","",IFERROR(VLOOKUP(C417,CadFun!$B$8:$C$107,2,FALSE),""))</f>
        <v/>
      </c>
      <c r="E417" s="108"/>
      <c r="F417" s="108"/>
      <c r="G417" s="108"/>
    </row>
    <row r="418" spans="2:7" ht="30" customHeight="1" x14ac:dyDescent="0.25">
      <c r="B418" s="107"/>
      <c r="C418" s="108"/>
      <c r="D418" s="69" t="str">
        <f>IF(C418="","",IFERROR(VLOOKUP(C418,CadFun!$B$8:$C$107,2,FALSE),""))</f>
        <v/>
      </c>
      <c r="E418" s="108"/>
      <c r="F418" s="108"/>
      <c r="G418" s="108"/>
    </row>
    <row r="419" spans="2:7" ht="30" customHeight="1" x14ac:dyDescent="0.25">
      <c r="B419" s="107"/>
      <c r="C419" s="108"/>
      <c r="D419" s="69" t="str">
        <f>IF(C419="","",IFERROR(VLOOKUP(C419,CadFun!$B$8:$C$107,2,FALSE),""))</f>
        <v/>
      </c>
      <c r="E419" s="108"/>
      <c r="F419" s="108"/>
      <c r="G419" s="108"/>
    </row>
    <row r="420" spans="2:7" ht="30" customHeight="1" x14ac:dyDescent="0.25">
      <c r="B420" s="107"/>
      <c r="C420" s="108"/>
      <c r="D420" s="69" t="str">
        <f>IF(C420="","",IFERROR(VLOOKUP(C420,CadFun!$B$8:$C$107,2,FALSE),""))</f>
        <v/>
      </c>
      <c r="E420" s="108"/>
      <c r="F420" s="108"/>
      <c r="G420" s="108"/>
    </row>
    <row r="421" spans="2:7" ht="30" customHeight="1" x14ac:dyDescent="0.25">
      <c r="B421" s="107"/>
      <c r="C421" s="108"/>
      <c r="D421" s="69" t="str">
        <f>IF(C421="","",IFERROR(VLOOKUP(C421,CadFun!$B$8:$C$107,2,FALSE),""))</f>
        <v/>
      </c>
      <c r="E421" s="108"/>
      <c r="F421" s="108"/>
      <c r="G421" s="108"/>
    </row>
    <row r="422" spans="2:7" ht="30" customHeight="1" x14ac:dyDescent="0.25">
      <c r="B422" s="107"/>
      <c r="C422" s="108"/>
      <c r="D422" s="69" t="str">
        <f>IF(C422="","",IFERROR(VLOOKUP(C422,CadFun!$B$8:$C$107,2,FALSE),""))</f>
        <v/>
      </c>
      <c r="E422" s="108"/>
      <c r="F422" s="108"/>
      <c r="G422" s="108"/>
    </row>
    <row r="423" spans="2:7" ht="30" customHeight="1" x14ac:dyDescent="0.25">
      <c r="B423" s="107"/>
      <c r="C423" s="108"/>
      <c r="D423" s="69" t="str">
        <f>IF(C423="","",IFERROR(VLOOKUP(C423,CadFun!$B$8:$C$107,2,FALSE),""))</f>
        <v/>
      </c>
      <c r="E423" s="108"/>
      <c r="F423" s="108"/>
      <c r="G423" s="108"/>
    </row>
    <row r="424" spans="2:7" ht="30" customHeight="1" x14ac:dyDescent="0.25">
      <c r="B424" s="107"/>
      <c r="C424" s="108"/>
      <c r="D424" s="69" t="str">
        <f>IF(C424="","",IFERROR(VLOOKUP(C424,CadFun!$B$8:$C$107,2,FALSE),""))</f>
        <v/>
      </c>
      <c r="E424" s="108"/>
      <c r="F424" s="108"/>
      <c r="G424" s="108"/>
    </row>
    <row r="425" spans="2:7" ht="30" customHeight="1" x14ac:dyDescent="0.25">
      <c r="B425" s="107"/>
      <c r="C425" s="108"/>
      <c r="D425" s="69" t="str">
        <f>IF(C425="","",IFERROR(VLOOKUP(C425,CadFun!$B$8:$C$107,2,FALSE),""))</f>
        <v/>
      </c>
      <c r="E425" s="108"/>
      <c r="F425" s="108"/>
      <c r="G425" s="108"/>
    </row>
    <row r="426" spans="2:7" ht="30" customHeight="1" x14ac:dyDescent="0.25">
      <c r="B426" s="107"/>
      <c r="C426" s="108"/>
      <c r="D426" s="69" t="str">
        <f>IF(C426="","",IFERROR(VLOOKUP(C426,CadFun!$B$8:$C$107,2,FALSE),""))</f>
        <v/>
      </c>
      <c r="E426" s="108"/>
      <c r="F426" s="108"/>
      <c r="G426" s="108"/>
    </row>
    <row r="427" spans="2:7" ht="30" customHeight="1" x14ac:dyDescent="0.25">
      <c r="B427" s="107"/>
      <c r="C427" s="108"/>
      <c r="D427" s="69" t="str">
        <f>IF(C427="","",IFERROR(VLOOKUP(C427,CadFun!$B$8:$C$107,2,FALSE),""))</f>
        <v/>
      </c>
      <c r="E427" s="108"/>
      <c r="F427" s="108"/>
      <c r="G427" s="108"/>
    </row>
    <row r="428" spans="2:7" ht="30" customHeight="1" x14ac:dyDescent="0.25">
      <c r="B428" s="107"/>
      <c r="C428" s="108"/>
      <c r="D428" s="69" t="str">
        <f>IF(C428="","",IFERROR(VLOOKUP(C428,CadFun!$B$8:$C$107,2,FALSE),""))</f>
        <v/>
      </c>
      <c r="E428" s="108"/>
      <c r="F428" s="108"/>
      <c r="G428" s="108"/>
    </row>
    <row r="429" spans="2:7" ht="30" customHeight="1" x14ac:dyDescent="0.25">
      <c r="B429" s="107"/>
      <c r="C429" s="108"/>
      <c r="D429" s="69" t="str">
        <f>IF(C429="","",IFERROR(VLOOKUP(C429,CadFun!$B$8:$C$107,2,FALSE),""))</f>
        <v/>
      </c>
      <c r="E429" s="108"/>
      <c r="F429" s="108"/>
      <c r="G429" s="108"/>
    </row>
    <row r="430" spans="2:7" ht="30" customHeight="1" x14ac:dyDescent="0.25">
      <c r="B430" s="107"/>
      <c r="C430" s="108"/>
      <c r="D430" s="69" t="str">
        <f>IF(C430="","",IFERROR(VLOOKUP(C430,CadFun!$B$8:$C$107,2,FALSE),""))</f>
        <v/>
      </c>
      <c r="E430" s="108"/>
      <c r="F430" s="108"/>
      <c r="G430" s="108"/>
    </row>
    <row r="431" spans="2:7" ht="30" customHeight="1" x14ac:dyDescent="0.25">
      <c r="B431" s="107"/>
      <c r="C431" s="108"/>
      <c r="D431" s="69" t="str">
        <f>IF(C431="","",IFERROR(VLOOKUP(C431,CadFun!$B$8:$C$107,2,FALSE),""))</f>
        <v/>
      </c>
      <c r="E431" s="108"/>
      <c r="F431" s="108"/>
      <c r="G431" s="108"/>
    </row>
    <row r="432" spans="2:7" ht="30" customHeight="1" x14ac:dyDescent="0.25">
      <c r="B432" s="107"/>
      <c r="C432" s="108"/>
      <c r="D432" s="69" t="str">
        <f>IF(C432="","",IFERROR(VLOOKUP(C432,CadFun!$B$8:$C$107,2,FALSE),""))</f>
        <v/>
      </c>
      <c r="E432" s="108"/>
      <c r="F432" s="108"/>
      <c r="G432" s="108"/>
    </row>
    <row r="433" spans="2:7" ht="30" customHeight="1" x14ac:dyDescent="0.25">
      <c r="B433" s="107"/>
      <c r="C433" s="108"/>
      <c r="D433" s="69" t="str">
        <f>IF(C433="","",IFERROR(VLOOKUP(C433,CadFun!$B$8:$C$107,2,FALSE),""))</f>
        <v/>
      </c>
      <c r="E433" s="108"/>
      <c r="F433" s="108"/>
      <c r="G433" s="108"/>
    </row>
    <row r="434" spans="2:7" ht="30" customHeight="1" x14ac:dyDescent="0.25">
      <c r="B434" s="107"/>
      <c r="C434" s="108"/>
      <c r="D434" s="69" t="str">
        <f>IF(C434="","",IFERROR(VLOOKUP(C434,CadFun!$B$8:$C$107,2,FALSE),""))</f>
        <v/>
      </c>
      <c r="E434" s="108"/>
      <c r="F434" s="108"/>
      <c r="G434" s="108"/>
    </row>
    <row r="435" spans="2:7" ht="30" customHeight="1" x14ac:dyDescent="0.25">
      <c r="B435" s="107"/>
      <c r="C435" s="108"/>
      <c r="D435" s="69" t="str">
        <f>IF(C435="","",IFERROR(VLOOKUP(C435,CadFun!$B$8:$C$107,2,FALSE),""))</f>
        <v/>
      </c>
      <c r="E435" s="108"/>
      <c r="F435" s="108"/>
      <c r="G435" s="108"/>
    </row>
    <row r="436" spans="2:7" ht="30" customHeight="1" x14ac:dyDescent="0.25">
      <c r="B436" s="107"/>
      <c r="C436" s="108"/>
      <c r="D436" s="69" t="str">
        <f>IF(C436="","",IFERROR(VLOOKUP(C436,CadFun!$B$8:$C$107,2,FALSE),""))</f>
        <v/>
      </c>
      <c r="E436" s="108"/>
      <c r="F436" s="108"/>
      <c r="G436" s="108"/>
    </row>
    <row r="437" spans="2:7" ht="30" customHeight="1" x14ac:dyDescent="0.25">
      <c r="B437" s="107"/>
      <c r="C437" s="108"/>
      <c r="D437" s="69" t="str">
        <f>IF(C437="","",IFERROR(VLOOKUP(C437,CadFun!$B$8:$C$107,2,FALSE),""))</f>
        <v/>
      </c>
      <c r="E437" s="108"/>
      <c r="F437" s="108"/>
      <c r="G437" s="108"/>
    </row>
    <row r="438" spans="2:7" ht="30" customHeight="1" x14ac:dyDescent="0.25">
      <c r="B438" s="107"/>
      <c r="C438" s="108"/>
      <c r="D438" s="69" t="str">
        <f>IF(C438="","",IFERROR(VLOOKUP(C438,CadFun!$B$8:$C$107,2,FALSE),""))</f>
        <v/>
      </c>
      <c r="E438" s="108"/>
      <c r="F438" s="108"/>
      <c r="G438" s="108"/>
    </row>
    <row r="439" spans="2:7" ht="30" customHeight="1" x14ac:dyDescent="0.25">
      <c r="B439" s="107"/>
      <c r="C439" s="108"/>
      <c r="D439" s="69" t="str">
        <f>IF(C439="","",IFERROR(VLOOKUP(C439,CadFun!$B$8:$C$107,2,FALSE),""))</f>
        <v/>
      </c>
      <c r="E439" s="108"/>
      <c r="F439" s="108"/>
      <c r="G439" s="108"/>
    </row>
    <row r="440" spans="2:7" ht="30" customHeight="1" x14ac:dyDescent="0.25">
      <c r="B440" s="107"/>
      <c r="C440" s="108"/>
      <c r="D440" s="69" t="str">
        <f>IF(C440="","",IFERROR(VLOOKUP(C440,CadFun!$B$8:$C$107,2,FALSE),""))</f>
        <v/>
      </c>
      <c r="E440" s="108"/>
      <c r="F440" s="108"/>
      <c r="G440" s="108"/>
    </row>
    <row r="441" spans="2:7" ht="30" customHeight="1" x14ac:dyDescent="0.25">
      <c r="B441" s="107"/>
      <c r="C441" s="108"/>
      <c r="D441" s="69" t="str">
        <f>IF(C441="","",IFERROR(VLOOKUP(C441,CadFun!$B$8:$C$107,2,FALSE),""))</f>
        <v/>
      </c>
      <c r="E441" s="108"/>
      <c r="F441" s="108"/>
      <c r="G441" s="108"/>
    </row>
    <row r="442" spans="2:7" ht="30" customHeight="1" x14ac:dyDescent="0.25">
      <c r="B442" s="107"/>
      <c r="C442" s="108"/>
      <c r="D442" s="69" t="str">
        <f>IF(C442="","",IFERROR(VLOOKUP(C442,CadFun!$B$8:$C$107,2,FALSE),""))</f>
        <v/>
      </c>
      <c r="E442" s="108"/>
      <c r="F442" s="108"/>
      <c r="G442" s="108"/>
    </row>
    <row r="443" spans="2:7" ht="30" customHeight="1" x14ac:dyDescent="0.25">
      <c r="B443" s="107"/>
      <c r="C443" s="108"/>
      <c r="D443" s="69" t="str">
        <f>IF(C443="","",IFERROR(VLOOKUP(C443,CadFun!$B$8:$C$107,2,FALSE),""))</f>
        <v/>
      </c>
      <c r="E443" s="108"/>
      <c r="F443" s="108"/>
      <c r="G443" s="108"/>
    </row>
    <row r="444" spans="2:7" ht="30" customHeight="1" x14ac:dyDescent="0.25">
      <c r="B444" s="107"/>
      <c r="C444" s="108"/>
      <c r="D444" s="69" t="str">
        <f>IF(C444="","",IFERROR(VLOOKUP(C444,CadFun!$B$8:$C$107,2,FALSE),""))</f>
        <v/>
      </c>
      <c r="E444" s="108"/>
      <c r="F444" s="108"/>
      <c r="G444" s="108"/>
    </row>
    <row r="445" spans="2:7" ht="30" customHeight="1" x14ac:dyDescent="0.25">
      <c r="B445" s="107"/>
      <c r="C445" s="108"/>
      <c r="D445" s="69" t="str">
        <f>IF(C445="","",IFERROR(VLOOKUP(C445,CadFun!$B$8:$C$107,2,FALSE),""))</f>
        <v/>
      </c>
      <c r="E445" s="108"/>
      <c r="F445" s="108"/>
      <c r="G445" s="108"/>
    </row>
    <row r="446" spans="2:7" ht="30" customHeight="1" x14ac:dyDescent="0.25">
      <c r="B446" s="107"/>
      <c r="C446" s="108"/>
      <c r="D446" s="69" t="str">
        <f>IF(C446="","",IFERROR(VLOOKUP(C446,CadFun!$B$8:$C$107,2,FALSE),""))</f>
        <v/>
      </c>
      <c r="E446" s="108"/>
      <c r="F446" s="108"/>
      <c r="G446" s="108"/>
    </row>
    <row r="447" spans="2:7" ht="30" customHeight="1" x14ac:dyDescent="0.25">
      <c r="B447" s="107"/>
      <c r="C447" s="108"/>
      <c r="D447" s="69" t="str">
        <f>IF(C447="","",IFERROR(VLOOKUP(C447,CadFun!$B$8:$C$107,2,FALSE),""))</f>
        <v/>
      </c>
      <c r="E447" s="108"/>
      <c r="F447" s="108"/>
      <c r="G447" s="108"/>
    </row>
    <row r="448" spans="2:7" ht="30" customHeight="1" x14ac:dyDescent="0.25">
      <c r="B448" s="107"/>
      <c r="C448" s="108"/>
      <c r="D448" s="69" t="str">
        <f>IF(C448="","",IFERROR(VLOOKUP(C448,CadFun!$B$8:$C$107,2,FALSE),""))</f>
        <v/>
      </c>
      <c r="E448" s="108"/>
      <c r="F448" s="108"/>
      <c r="G448" s="108"/>
    </row>
    <row r="449" spans="2:7" ht="30" customHeight="1" x14ac:dyDescent="0.25">
      <c r="B449" s="107"/>
      <c r="C449" s="108"/>
      <c r="D449" s="69" t="str">
        <f>IF(C449="","",IFERROR(VLOOKUP(C449,CadFun!$B$8:$C$107,2,FALSE),""))</f>
        <v/>
      </c>
      <c r="E449" s="108"/>
      <c r="F449" s="108"/>
      <c r="G449" s="108"/>
    </row>
    <row r="450" spans="2:7" ht="30" customHeight="1" x14ac:dyDescent="0.25">
      <c r="B450" s="107"/>
      <c r="C450" s="108"/>
      <c r="D450" s="69" t="str">
        <f>IF(C450="","",IFERROR(VLOOKUP(C450,CadFun!$B$8:$C$107,2,FALSE),""))</f>
        <v/>
      </c>
      <c r="E450" s="108"/>
      <c r="F450" s="108"/>
      <c r="G450" s="108"/>
    </row>
    <row r="451" spans="2:7" ht="30" customHeight="1" x14ac:dyDescent="0.25">
      <c r="B451" s="107"/>
      <c r="C451" s="108"/>
      <c r="D451" s="69" t="str">
        <f>IF(C451="","",IFERROR(VLOOKUP(C451,CadFun!$B$8:$C$107,2,FALSE),""))</f>
        <v/>
      </c>
      <c r="E451" s="108"/>
      <c r="F451" s="108"/>
      <c r="G451" s="108"/>
    </row>
    <row r="452" spans="2:7" ht="30" customHeight="1" x14ac:dyDescent="0.25">
      <c r="B452" s="107"/>
      <c r="C452" s="108"/>
      <c r="D452" s="69" t="str">
        <f>IF(C452="","",IFERROR(VLOOKUP(C452,CadFun!$B$8:$C$107,2,FALSE),""))</f>
        <v/>
      </c>
      <c r="E452" s="108"/>
      <c r="F452" s="108"/>
      <c r="G452" s="108"/>
    </row>
    <row r="453" spans="2:7" ht="30" customHeight="1" x14ac:dyDescent="0.25">
      <c r="B453" s="107"/>
      <c r="C453" s="108"/>
      <c r="D453" s="69" t="str">
        <f>IF(C453="","",IFERROR(VLOOKUP(C453,CadFun!$B$8:$C$107,2,FALSE),""))</f>
        <v/>
      </c>
      <c r="E453" s="108"/>
      <c r="F453" s="108"/>
      <c r="G453" s="108"/>
    </row>
    <row r="454" spans="2:7" ht="30" customHeight="1" x14ac:dyDescent="0.25">
      <c r="B454" s="107"/>
      <c r="C454" s="108"/>
      <c r="D454" s="69" t="str">
        <f>IF(C454="","",IFERROR(VLOOKUP(C454,CadFun!$B$8:$C$107,2,FALSE),""))</f>
        <v/>
      </c>
      <c r="E454" s="108"/>
      <c r="F454" s="108"/>
      <c r="G454" s="108"/>
    </row>
    <row r="455" spans="2:7" ht="30" customHeight="1" x14ac:dyDescent="0.25">
      <c r="B455" s="107"/>
      <c r="C455" s="108"/>
      <c r="D455" s="69" t="str">
        <f>IF(C455="","",IFERROR(VLOOKUP(C455,CadFun!$B$8:$C$107,2,FALSE),""))</f>
        <v/>
      </c>
      <c r="E455" s="108"/>
      <c r="F455" s="108"/>
      <c r="G455" s="108"/>
    </row>
    <row r="456" spans="2:7" ht="30" customHeight="1" x14ac:dyDescent="0.25">
      <c r="B456" s="107"/>
      <c r="C456" s="108"/>
      <c r="D456" s="69" t="str">
        <f>IF(C456="","",IFERROR(VLOOKUP(C456,CadFun!$B$8:$C$107,2,FALSE),""))</f>
        <v/>
      </c>
      <c r="E456" s="108"/>
      <c r="F456" s="108"/>
      <c r="G456" s="108"/>
    </row>
    <row r="457" spans="2:7" ht="30" customHeight="1" x14ac:dyDescent="0.25">
      <c r="B457" s="107"/>
      <c r="C457" s="108"/>
      <c r="D457" s="69" t="str">
        <f>IF(C457="","",IFERROR(VLOOKUP(C457,CadFun!$B$8:$C$107,2,FALSE),""))</f>
        <v/>
      </c>
      <c r="E457" s="108"/>
      <c r="F457" s="108"/>
      <c r="G457" s="108"/>
    </row>
    <row r="458" spans="2:7" ht="30" customHeight="1" x14ac:dyDescent="0.25">
      <c r="B458" s="107"/>
      <c r="C458" s="108"/>
      <c r="D458" s="69" t="str">
        <f>IF(C458="","",IFERROR(VLOOKUP(C458,CadFun!$B$8:$C$107,2,FALSE),""))</f>
        <v/>
      </c>
      <c r="E458" s="108"/>
      <c r="F458" s="108"/>
      <c r="G458" s="108"/>
    </row>
    <row r="459" spans="2:7" ht="30" customHeight="1" x14ac:dyDescent="0.25">
      <c r="B459" s="107"/>
      <c r="C459" s="108"/>
      <c r="D459" s="69" t="str">
        <f>IF(C459="","",IFERROR(VLOOKUP(C459,CadFun!$B$8:$C$107,2,FALSE),""))</f>
        <v/>
      </c>
      <c r="E459" s="108"/>
      <c r="F459" s="108"/>
      <c r="G459" s="108"/>
    </row>
    <row r="460" spans="2:7" ht="30" customHeight="1" x14ac:dyDescent="0.25">
      <c r="B460" s="107"/>
      <c r="C460" s="108"/>
      <c r="D460" s="69" t="str">
        <f>IF(C460="","",IFERROR(VLOOKUP(C460,CadFun!$B$8:$C$107,2,FALSE),""))</f>
        <v/>
      </c>
      <c r="E460" s="108"/>
      <c r="F460" s="108"/>
      <c r="G460" s="108"/>
    </row>
    <row r="461" spans="2:7" ht="30" customHeight="1" x14ac:dyDescent="0.25">
      <c r="B461" s="107"/>
      <c r="C461" s="108"/>
      <c r="D461" s="69" t="str">
        <f>IF(C461="","",IFERROR(VLOOKUP(C461,CadFun!$B$8:$C$107,2,FALSE),""))</f>
        <v/>
      </c>
      <c r="E461" s="108"/>
      <c r="F461" s="108"/>
      <c r="G461" s="108"/>
    </row>
    <row r="462" spans="2:7" ht="30" customHeight="1" x14ac:dyDescent="0.25">
      <c r="B462" s="107"/>
      <c r="C462" s="108"/>
      <c r="D462" s="69" t="str">
        <f>IF(C462="","",IFERROR(VLOOKUP(C462,CadFun!$B$8:$C$107,2,FALSE),""))</f>
        <v/>
      </c>
      <c r="E462" s="108"/>
      <c r="F462" s="108"/>
      <c r="G462" s="108"/>
    </row>
    <row r="463" spans="2:7" ht="30" customHeight="1" x14ac:dyDescent="0.25">
      <c r="B463" s="107"/>
      <c r="C463" s="108"/>
      <c r="D463" s="69" t="str">
        <f>IF(C463="","",IFERROR(VLOOKUP(C463,CadFun!$B$8:$C$107,2,FALSE),""))</f>
        <v/>
      </c>
      <c r="E463" s="108"/>
      <c r="F463" s="108"/>
      <c r="G463" s="108"/>
    </row>
    <row r="464" spans="2:7" ht="30" customHeight="1" x14ac:dyDescent="0.25">
      <c r="B464" s="107"/>
      <c r="C464" s="108"/>
      <c r="D464" s="69" t="str">
        <f>IF(C464="","",IFERROR(VLOOKUP(C464,CadFun!$B$8:$C$107,2,FALSE),""))</f>
        <v/>
      </c>
      <c r="E464" s="108"/>
      <c r="F464" s="108"/>
      <c r="G464" s="108"/>
    </row>
    <row r="465" spans="2:7" ht="30" customHeight="1" x14ac:dyDescent="0.25">
      <c r="B465" s="107"/>
      <c r="C465" s="108"/>
      <c r="D465" s="69" t="str">
        <f>IF(C465="","",IFERROR(VLOOKUP(C465,CadFun!$B$8:$C$107,2,FALSE),""))</f>
        <v/>
      </c>
      <c r="E465" s="108"/>
      <c r="F465" s="108"/>
      <c r="G465" s="108"/>
    </row>
    <row r="466" spans="2:7" ht="30" customHeight="1" x14ac:dyDescent="0.25">
      <c r="B466" s="107"/>
      <c r="C466" s="108"/>
      <c r="D466" s="69" t="str">
        <f>IF(C466="","",IFERROR(VLOOKUP(C466,CadFun!$B$8:$C$107,2,FALSE),""))</f>
        <v/>
      </c>
      <c r="E466" s="108"/>
      <c r="F466" s="108"/>
      <c r="G466" s="108"/>
    </row>
    <row r="467" spans="2:7" ht="30" customHeight="1" x14ac:dyDescent="0.25">
      <c r="B467" s="107"/>
      <c r="C467" s="108"/>
      <c r="D467" s="69" t="str">
        <f>IF(C467="","",IFERROR(VLOOKUP(C467,CadFun!$B$8:$C$107,2,FALSE),""))</f>
        <v/>
      </c>
      <c r="E467" s="108"/>
      <c r="F467" s="108"/>
      <c r="G467" s="108"/>
    </row>
    <row r="468" spans="2:7" ht="30" customHeight="1" x14ac:dyDescent="0.25">
      <c r="B468" s="107"/>
      <c r="C468" s="108"/>
      <c r="D468" s="69" t="str">
        <f>IF(C468="","",IFERROR(VLOOKUP(C468,CadFun!$B$8:$C$107,2,FALSE),""))</f>
        <v/>
      </c>
      <c r="E468" s="108"/>
      <c r="F468" s="108"/>
      <c r="G468" s="108"/>
    </row>
    <row r="469" spans="2:7" ht="30" customHeight="1" x14ac:dyDescent="0.25">
      <c r="B469" s="107"/>
      <c r="C469" s="108"/>
      <c r="D469" s="69" t="str">
        <f>IF(C469="","",IFERROR(VLOOKUP(C469,CadFun!$B$8:$C$107,2,FALSE),""))</f>
        <v/>
      </c>
      <c r="E469" s="108"/>
      <c r="F469" s="108"/>
      <c r="G469" s="108"/>
    </row>
    <row r="470" spans="2:7" ht="30" customHeight="1" x14ac:dyDescent="0.25">
      <c r="B470" s="107"/>
      <c r="C470" s="108"/>
      <c r="D470" s="69" t="str">
        <f>IF(C470="","",IFERROR(VLOOKUP(C470,CadFun!$B$8:$C$107,2,FALSE),""))</f>
        <v/>
      </c>
      <c r="E470" s="108"/>
      <c r="F470" s="108"/>
      <c r="G470" s="108"/>
    </row>
    <row r="471" spans="2:7" ht="30" customHeight="1" x14ac:dyDescent="0.25">
      <c r="B471" s="107"/>
      <c r="C471" s="108"/>
      <c r="D471" s="69" t="str">
        <f>IF(C471="","",IFERROR(VLOOKUP(C471,CadFun!$B$8:$C$107,2,FALSE),""))</f>
        <v/>
      </c>
      <c r="E471" s="108"/>
      <c r="F471" s="108"/>
      <c r="G471" s="108"/>
    </row>
    <row r="472" spans="2:7" ht="30" customHeight="1" x14ac:dyDescent="0.25">
      <c r="B472" s="107"/>
      <c r="C472" s="108"/>
      <c r="D472" s="69" t="str">
        <f>IF(C472="","",IFERROR(VLOOKUP(C472,CadFun!$B$8:$C$107,2,FALSE),""))</f>
        <v/>
      </c>
      <c r="E472" s="108"/>
      <c r="F472" s="108"/>
      <c r="G472" s="108"/>
    </row>
    <row r="473" spans="2:7" ht="30" customHeight="1" x14ac:dyDescent="0.25">
      <c r="B473" s="107"/>
      <c r="C473" s="108"/>
      <c r="D473" s="69" t="str">
        <f>IF(C473="","",IFERROR(VLOOKUP(C473,CadFun!$B$8:$C$107,2,FALSE),""))</f>
        <v/>
      </c>
      <c r="E473" s="108"/>
      <c r="F473" s="108"/>
      <c r="G473" s="108"/>
    </row>
    <row r="474" spans="2:7" ht="30" customHeight="1" x14ac:dyDescent="0.25">
      <c r="B474" s="107"/>
      <c r="C474" s="108"/>
      <c r="D474" s="69" t="str">
        <f>IF(C474="","",IFERROR(VLOOKUP(C474,CadFun!$B$8:$C$107,2,FALSE),""))</f>
        <v/>
      </c>
      <c r="E474" s="108"/>
      <c r="F474" s="108"/>
      <c r="G474" s="108"/>
    </row>
    <row r="475" spans="2:7" ht="30" customHeight="1" x14ac:dyDescent="0.25">
      <c r="B475" s="107"/>
      <c r="C475" s="108"/>
      <c r="D475" s="69" t="str">
        <f>IF(C475="","",IFERROR(VLOOKUP(C475,CadFun!$B$8:$C$107,2,FALSE),""))</f>
        <v/>
      </c>
      <c r="E475" s="108"/>
      <c r="F475" s="108"/>
      <c r="G475" s="108"/>
    </row>
    <row r="476" spans="2:7" ht="30" customHeight="1" x14ac:dyDescent="0.25">
      <c r="B476" s="107"/>
      <c r="C476" s="108"/>
      <c r="D476" s="69" t="str">
        <f>IF(C476="","",IFERROR(VLOOKUP(C476,CadFun!$B$8:$C$107,2,FALSE),""))</f>
        <v/>
      </c>
      <c r="E476" s="108"/>
      <c r="F476" s="108"/>
      <c r="G476" s="108"/>
    </row>
    <row r="477" spans="2:7" ht="30" customHeight="1" x14ac:dyDescent="0.25">
      <c r="B477" s="107"/>
      <c r="C477" s="108"/>
      <c r="D477" s="69" t="str">
        <f>IF(C477="","",IFERROR(VLOOKUP(C477,CadFun!$B$8:$C$107,2,FALSE),""))</f>
        <v/>
      </c>
      <c r="E477" s="108"/>
      <c r="F477" s="108"/>
      <c r="G477" s="108"/>
    </row>
    <row r="478" spans="2:7" ht="30" customHeight="1" x14ac:dyDescent="0.25">
      <c r="B478" s="107"/>
      <c r="C478" s="108"/>
      <c r="D478" s="69" t="str">
        <f>IF(C478="","",IFERROR(VLOOKUP(C478,CadFun!$B$8:$C$107,2,FALSE),""))</f>
        <v/>
      </c>
      <c r="E478" s="108"/>
      <c r="F478" s="108"/>
      <c r="G478" s="108"/>
    </row>
    <row r="479" spans="2:7" ht="30" customHeight="1" x14ac:dyDescent="0.25">
      <c r="B479" s="107"/>
      <c r="C479" s="108"/>
      <c r="D479" s="69" t="str">
        <f>IF(C479="","",IFERROR(VLOOKUP(C479,CadFun!$B$8:$C$107,2,FALSE),""))</f>
        <v/>
      </c>
      <c r="E479" s="108"/>
      <c r="F479" s="108"/>
      <c r="G479" s="108"/>
    </row>
    <row r="480" spans="2:7" ht="30" customHeight="1" x14ac:dyDescent="0.25">
      <c r="B480" s="107"/>
      <c r="C480" s="108"/>
      <c r="D480" s="69" t="str">
        <f>IF(C480="","",IFERROR(VLOOKUP(C480,CadFun!$B$8:$C$107,2,FALSE),""))</f>
        <v/>
      </c>
      <c r="E480" s="108"/>
      <c r="F480" s="108"/>
      <c r="G480" s="108"/>
    </row>
    <row r="481" spans="2:7" ht="30" customHeight="1" x14ac:dyDescent="0.25">
      <c r="B481" s="107"/>
      <c r="C481" s="108"/>
      <c r="D481" s="69" t="str">
        <f>IF(C481="","",IFERROR(VLOOKUP(C481,CadFun!$B$8:$C$107,2,FALSE),""))</f>
        <v/>
      </c>
      <c r="E481" s="108"/>
      <c r="F481" s="108"/>
      <c r="G481" s="108"/>
    </row>
    <row r="482" spans="2:7" ht="30" customHeight="1" x14ac:dyDescent="0.25">
      <c r="B482" s="107"/>
      <c r="C482" s="108"/>
      <c r="D482" s="69" t="str">
        <f>IF(C482="","",IFERROR(VLOOKUP(C482,CadFun!$B$8:$C$107,2,FALSE),""))</f>
        <v/>
      </c>
      <c r="E482" s="108"/>
      <c r="F482" s="108"/>
      <c r="G482" s="108"/>
    </row>
    <row r="483" spans="2:7" ht="30" customHeight="1" x14ac:dyDescent="0.25">
      <c r="B483" s="107"/>
      <c r="C483" s="108"/>
      <c r="D483" s="69" t="str">
        <f>IF(C483="","",IFERROR(VLOOKUP(C483,CadFun!$B$8:$C$107,2,FALSE),""))</f>
        <v/>
      </c>
      <c r="E483" s="108"/>
      <c r="F483" s="108"/>
      <c r="G483" s="108"/>
    </row>
    <row r="484" spans="2:7" ht="30" customHeight="1" x14ac:dyDescent="0.25">
      <c r="B484" s="107"/>
      <c r="C484" s="108"/>
      <c r="D484" s="69" t="str">
        <f>IF(C484="","",IFERROR(VLOOKUP(C484,CadFun!$B$8:$C$107,2,FALSE),""))</f>
        <v/>
      </c>
      <c r="E484" s="108"/>
      <c r="F484" s="108"/>
      <c r="G484" s="108"/>
    </row>
    <row r="485" spans="2:7" ht="30" customHeight="1" x14ac:dyDescent="0.25">
      <c r="B485" s="107"/>
      <c r="C485" s="108"/>
      <c r="D485" s="69" t="str">
        <f>IF(C485="","",IFERROR(VLOOKUP(C485,CadFun!$B$8:$C$107,2,FALSE),""))</f>
        <v/>
      </c>
      <c r="E485" s="108"/>
      <c r="F485" s="108"/>
      <c r="G485" s="108"/>
    </row>
    <row r="486" spans="2:7" ht="30" customHeight="1" x14ac:dyDescent="0.25">
      <c r="B486" s="107"/>
      <c r="C486" s="108"/>
      <c r="D486" s="69" t="str">
        <f>IF(C486="","",IFERROR(VLOOKUP(C486,CadFun!$B$8:$C$107,2,FALSE),""))</f>
        <v/>
      </c>
      <c r="E486" s="108"/>
      <c r="F486" s="108"/>
      <c r="G486" s="108"/>
    </row>
    <row r="487" spans="2:7" ht="30" customHeight="1" x14ac:dyDescent="0.25">
      <c r="B487" s="107"/>
      <c r="C487" s="108"/>
      <c r="D487" s="69" t="str">
        <f>IF(C487="","",IFERROR(VLOOKUP(C487,CadFun!$B$8:$C$107,2,FALSE),""))</f>
        <v/>
      </c>
      <c r="E487" s="108"/>
      <c r="F487" s="108"/>
      <c r="G487" s="108"/>
    </row>
    <row r="488" spans="2:7" ht="30" customHeight="1" x14ac:dyDescent="0.25">
      <c r="B488" s="107"/>
      <c r="C488" s="108"/>
      <c r="D488" s="69" t="str">
        <f>IF(C488="","",IFERROR(VLOOKUP(C488,CadFun!$B$8:$C$107,2,FALSE),""))</f>
        <v/>
      </c>
      <c r="E488" s="108"/>
      <c r="F488" s="108"/>
      <c r="G488" s="108"/>
    </row>
    <row r="489" spans="2:7" ht="30" customHeight="1" x14ac:dyDescent="0.25">
      <c r="B489" s="107"/>
      <c r="C489" s="108"/>
      <c r="D489" s="69" t="str">
        <f>IF(C489="","",IFERROR(VLOOKUP(C489,CadFun!$B$8:$C$107,2,FALSE),""))</f>
        <v/>
      </c>
      <c r="E489" s="108"/>
      <c r="F489" s="108"/>
      <c r="G489" s="108"/>
    </row>
    <row r="490" spans="2:7" ht="30" customHeight="1" x14ac:dyDescent="0.25">
      <c r="B490" s="107"/>
      <c r="C490" s="108"/>
      <c r="D490" s="69" t="str">
        <f>IF(C490="","",IFERROR(VLOOKUP(C490,CadFun!$B$8:$C$107,2,FALSE),""))</f>
        <v/>
      </c>
      <c r="E490" s="108"/>
      <c r="F490" s="108"/>
      <c r="G490" s="108"/>
    </row>
    <row r="491" spans="2:7" ht="30" customHeight="1" x14ac:dyDescent="0.25">
      <c r="B491" s="107"/>
      <c r="C491" s="108"/>
      <c r="D491" s="69" t="str">
        <f>IF(C491="","",IFERROR(VLOOKUP(C491,CadFun!$B$8:$C$107,2,FALSE),""))</f>
        <v/>
      </c>
      <c r="E491" s="108"/>
      <c r="F491" s="108"/>
      <c r="G491" s="108"/>
    </row>
    <row r="492" spans="2:7" ht="30" customHeight="1" x14ac:dyDescent="0.25">
      <c r="B492" s="107"/>
      <c r="C492" s="108"/>
      <c r="D492" s="69" t="str">
        <f>IF(C492="","",IFERROR(VLOOKUP(C492,CadFun!$B$8:$C$107,2,FALSE),""))</f>
        <v/>
      </c>
      <c r="E492" s="108"/>
      <c r="F492" s="108"/>
      <c r="G492" s="108"/>
    </row>
    <row r="493" spans="2:7" ht="30" customHeight="1" x14ac:dyDescent="0.25">
      <c r="B493" s="107"/>
      <c r="C493" s="108"/>
      <c r="D493" s="69" t="str">
        <f>IF(C493="","",IFERROR(VLOOKUP(C493,CadFun!$B$8:$C$107,2,FALSE),""))</f>
        <v/>
      </c>
      <c r="E493" s="108"/>
      <c r="F493" s="108"/>
      <c r="G493" s="108"/>
    </row>
    <row r="494" spans="2:7" ht="30" customHeight="1" x14ac:dyDescent="0.25">
      <c r="B494" s="107"/>
      <c r="C494" s="108"/>
      <c r="D494" s="69" t="str">
        <f>IF(C494="","",IFERROR(VLOOKUP(C494,CadFun!$B$8:$C$107,2,FALSE),""))</f>
        <v/>
      </c>
      <c r="E494" s="108"/>
      <c r="F494" s="108"/>
      <c r="G494" s="108"/>
    </row>
    <row r="495" spans="2:7" ht="30" customHeight="1" x14ac:dyDescent="0.25">
      <c r="B495" s="107"/>
      <c r="C495" s="108"/>
      <c r="D495" s="69" t="str">
        <f>IF(C495="","",IFERROR(VLOOKUP(C495,CadFun!$B$8:$C$107,2,FALSE),""))</f>
        <v/>
      </c>
      <c r="E495" s="108"/>
      <c r="F495" s="108"/>
      <c r="G495" s="108"/>
    </row>
    <row r="496" spans="2:7" ht="30" customHeight="1" x14ac:dyDescent="0.25">
      <c r="B496" s="107"/>
      <c r="C496" s="108"/>
      <c r="D496" s="69" t="str">
        <f>IF(C496="","",IFERROR(VLOOKUP(C496,CadFun!$B$8:$C$107,2,FALSE),""))</f>
        <v/>
      </c>
      <c r="E496" s="108"/>
      <c r="F496" s="108"/>
      <c r="G496" s="108"/>
    </row>
    <row r="497" spans="2:7" ht="30" customHeight="1" x14ac:dyDescent="0.25">
      <c r="B497" s="107"/>
      <c r="C497" s="108"/>
      <c r="D497" s="69" t="str">
        <f>IF(C497="","",IFERROR(VLOOKUP(C497,CadFun!$B$8:$C$107,2,FALSE),""))</f>
        <v/>
      </c>
      <c r="E497" s="108"/>
      <c r="F497" s="108"/>
      <c r="G497" s="108"/>
    </row>
    <row r="498" spans="2:7" ht="30" customHeight="1" x14ac:dyDescent="0.25">
      <c r="B498" s="107"/>
      <c r="C498" s="108"/>
      <c r="D498" s="69" t="str">
        <f>IF(C498="","",IFERROR(VLOOKUP(C498,CadFun!$B$8:$C$107,2,FALSE),""))</f>
        <v/>
      </c>
      <c r="E498" s="108"/>
      <c r="F498" s="108"/>
      <c r="G498" s="108"/>
    </row>
    <row r="499" spans="2:7" ht="30" customHeight="1" x14ac:dyDescent="0.25">
      <c r="B499" s="107"/>
      <c r="C499" s="108"/>
      <c r="D499" s="69" t="str">
        <f>IF(C499="","",IFERROR(VLOOKUP(C499,CadFun!$B$8:$C$107,2,FALSE),""))</f>
        <v/>
      </c>
      <c r="E499" s="108"/>
      <c r="F499" s="108"/>
      <c r="G499" s="108"/>
    </row>
    <row r="500" spans="2:7" ht="30" customHeight="1" x14ac:dyDescent="0.25">
      <c r="B500" s="107"/>
      <c r="C500" s="108"/>
      <c r="D500" s="69" t="str">
        <f>IF(C500="","",IFERROR(VLOOKUP(C500,CadFun!$B$8:$C$107,2,FALSE),""))</f>
        <v/>
      </c>
      <c r="E500" s="108"/>
      <c r="F500" s="108"/>
      <c r="G500" s="108"/>
    </row>
    <row r="501" spans="2:7" ht="30" customHeight="1" x14ac:dyDescent="0.25">
      <c r="B501" s="107"/>
      <c r="C501" s="108"/>
      <c r="D501" s="69" t="str">
        <f>IF(C501="","",IFERROR(VLOOKUP(C501,CadFun!$B$8:$C$107,2,FALSE),""))</f>
        <v/>
      </c>
      <c r="E501" s="108"/>
      <c r="F501" s="108"/>
      <c r="G501" s="108"/>
    </row>
    <row r="502" spans="2:7" ht="30" customHeight="1" x14ac:dyDescent="0.25">
      <c r="B502" s="107"/>
      <c r="C502" s="108"/>
      <c r="D502" s="69" t="str">
        <f>IF(C502="","",IFERROR(VLOOKUP(C502,CadFun!$B$8:$C$107,2,FALSE),""))</f>
        <v/>
      </c>
      <c r="E502" s="108"/>
      <c r="F502" s="108"/>
      <c r="G502" s="108"/>
    </row>
    <row r="503" spans="2:7" ht="30" customHeight="1" x14ac:dyDescent="0.25">
      <c r="B503" s="107"/>
      <c r="C503" s="108"/>
      <c r="D503" s="69" t="str">
        <f>IF(C503="","",IFERROR(VLOOKUP(C503,CadFun!$B$8:$C$107,2,FALSE),""))</f>
        <v/>
      </c>
      <c r="E503" s="108"/>
      <c r="F503" s="108"/>
      <c r="G503" s="108"/>
    </row>
    <row r="504" spans="2:7" ht="30" customHeight="1" x14ac:dyDescent="0.25">
      <c r="B504" s="107"/>
      <c r="C504" s="108"/>
      <c r="D504" s="69" t="str">
        <f>IF(C504="","",IFERROR(VLOOKUP(C504,CadFun!$B$8:$C$107,2,FALSE),""))</f>
        <v/>
      </c>
      <c r="E504" s="108"/>
      <c r="F504" s="108"/>
      <c r="G504" s="108"/>
    </row>
    <row r="505" spans="2:7" ht="30" customHeight="1" x14ac:dyDescent="0.25">
      <c r="B505" s="107"/>
      <c r="C505" s="108"/>
      <c r="D505" s="69" t="str">
        <f>IF(C505="","",IFERROR(VLOOKUP(C505,CadFun!$B$8:$C$107,2,FALSE),""))</f>
        <v/>
      </c>
      <c r="E505" s="108"/>
      <c r="F505" s="108"/>
      <c r="G505" s="108"/>
    </row>
    <row r="506" spans="2:7" ht="30" customHeight="1" x14ac:dyDescent="0.25">
      <c r="B506" s="107"/>
      <c r="C506" s="108"/>
      <c r="D506" s="69" t="str">
        <f>IF(C506="","",IFERROR(VLOOKUP(C506,CadFun!$B$8:$C$107,2,FALSE),""))</f>
        <v/>
      </c>
      <c r="E506" s="108"/>
      <c r="F506" s="108"/>
      <c r="G506" s="108"/>
    </row>
    <row r="507" spans="2:7" ht="30" customHeight="1" x14ac:dyDescent="0.25">
      <c r="B507" s="107"/>
      <c r="C507" s="108"/>
      <c r="D507" s="69" t="str">
        <f>IF(C507="","",IFERROR(VLOOKUP(C507,CadFun!$B$8:$C$107,2,FALSE),""))</f>
        <v/>
      </c>
      <c r="E507" s="108"/>
      <c r="F507" s="108"/>
      <c r="G507" s="108"/>
    </row>
    <row r="508" spans="2:7" ht="30" customHeight="1" x14ac:dyDescent="0.25">
      <c r="B508" s="107"/>
      <c r="C508" s="108"/>
      <c r="D508" s="69" t="str">
        <f>IF(C508="","",IFERROR(VLOOKUP(C508,CadFun!$B$8:$C$107,2,FALSE),""))</f>
        <v/>
      </c>
      <c r="E508" s="108"/>
      <c r="F508" s="108"/>
      <c r="G508" s="108"/>
    </row>
    <row r="509" spans="2:7" ht="30" customHeight="1" x14ac:dyDescent="0.25">
      <c r="B509" s="107"/>
      <c r="C509" s="108"/>
      <c r="D509" s="69" t="str">
        <f>IF(C509="","",IFERROR(VLOOKUP(C509,CadFun!$B$8:$C$107,2,FALSE),""))</f>
        <v/>
      </c>
      <c r="E509" s="108"/>
      <c r="F509" s="108"/>
      <c r="G509" s="108"/>
    </row>
    <row r="510" spans="2:7" ht="30" customHeight="1" x14ac:dyDescent="0.25">
      <c r="B510" s="107"/>
      <c r="C510" s="108"/>
      <c r="D510" s="69" t="str">
        <f>IF(C510="","",IFERROR(VLOOKUP(C510,CadFun!$B$8:$C$107,2,FALSE),""))</f>
        <v/>
      </c>
      <c r="E510" s="108"/>
      <c r="F510" s="108"/>
      <c r="G510" s="108"/>
    </row>
    <row r="511" spans="2:7" ht="30" customHeight="1" x14ac:dyDescent="0.25">
      <c r="B511" s="107"/>
      <c r="C511" s="108"/>
      <c r="D511" s="69" t="str">
        <f>IF(C511="","",IFERROR(VLOOKUP(C511,CadFun!$B$8:$C$107,2,FALSE),""))</f>
        <v/>
      </c>
      <c r="E511" s="108"/>
      <c r="F511" s="108"/>
      <c r="G511" s="108"/>
    </row>
    <row r="512" spans="2:7" ht="30" customHeight="1" x14ac:dyDescent="0.25">
      <c r="B512" s="107"/>
      <c r="C512" s="108"/>
      <c r="D512" s="69" t="str">
        <f>IF(C512="","",IFERROR(VLOOKUP(C512,CadFun!$B$8:$C$107,2,FALSE),""))</f>
        <v/>
      </c>
      <c r="E512" s="108"/>
      <c r="F512" s="108"/>
      <c r="G512" s="108"/>
    </row>
    <row r="513" spans="2:7" ht="30" customHeight="1" x14ac:dyDescent="0.25">
      <c r="B513" s="107"/>
      <c r="C513" s="108"/>
      <c r="D513" s="69" t="str">
        <f>IF(C513="","",IFERROR(VLOOKUP(C513,CadFun!$B$8:$C$107,2,FALSE),""))</f>
        <v/>
      </c>
      <c r="E513" s="108"/>
      <c r="F513" s="108"/>
      <c r="G513" s="108"/>
    </row>
    <row r="514" spans="2:7" ht="30" customHeight="1" x14ac:dyDescent="0.25">
      <c r="B514" s="107"/>
      <c r="C514" s="108"/>
      <c r="D514" s="69" t="str">
        <f>IF(C514="","",IFERROR(VLOOKUP(C514,CadFun!$B$8:$C$107,2,FALSE),""))</f>
        <v/>
      </c>
      <c r="E514" s="108"/>
      <c r="F514" s="108"/>
      <c r="G514" s="108"/>
    </row>
    <row r="515" spans="2:7" ht="30" customHeight="1" x14ac:dyDescent="0.25">
      <c r="B515" s="107"/>
      <c r="C515" s="108"/>
      <c r="D515" s="69" t="str">
        <f>IF(C515="","",IFERROR(VLOOKUP(C515,CadFun!$B$8:$C$107,2,FALSE),""))</f>
        <v/>
      </c>
      <c r="E515" s="108"/>
      <c r="F515" s="108"/>
      <c r="G515" s="108"/>
    </row>
    <row r="516" spans="2:7" ht="30" customHeight="1" x14ac:dyDescent="0.25">
      <c r="B516" s="107"/>
      <c r="C516" s="108"/>
      <c r="D516" s="69" t="str">
        <f>IF(C516="","",IFERROR(VLOOKUP(C516,CadFun!$B$8:$C$107,2,FALSE),""))</f>
        <v/>
      </c>
      <c r="E516" s="108"/>
      <c r="F516" s="108"/>
      <c r="G516" s="108"/>
    </row>
    <row r="517" spans="2:7" ht="30" customHeight="1" x14ac:dyDescent="0.25">
      <c r="B517" s="107"/>
      <c r="C517" s="108"/>
      <c r="D517" s="69" t="str">
        <f>IF(C517="","",IFERROR(VLOOKUP(C517,CadFun!$B$8:$C$107,2,FALSE),""))</f>
        <v/>
      </c>
      <c r="E517" s="108"/>
      <c r="F517" s="108"/>
      <c r="G517" s="108"/>
    </row>
    <row r="518" spans="2:7" ht="30" customHeight="1" x14ac:dyDescent="0.25">
      <c r="B518" s="107"/>
      <c r="C518" s="108"/>
      <c r="D518" s="69" t="str">
        <f>IF(C518="","",IFERROR(VLOOKUP(C518,CadFun!$B$8:$C$107,2,FALSE),""))</f>
        <v/>
      </c>
      <c r="E518" s="108"/>
      <c r="F518" s="108"/>
      <c r="G518" s="108"/>
    </row>
    <row r="519" spans="2:7" ht="30" customHeight="1" x14ac:dyDescent="0.25">
      <c r="B519" s="107"/>
      <c r="C519" s="108"/>
      <c r="D519" s="69" t="str">
        <f>IF(C519="","",IFERROR(VLOOKUP(C519,CadFun!$B$8:$C$107,2,FALSE),""))</f>
        <v/>
      </c>
      <c r="E519" s="108"/>
      <c r="F519" s="108"/>
      <c r="G519" s="108"/>
    </row>
    <row r="520" spans="2:7" ht="30" customHeight="1" x14ac:dyDescent="0.25">
      <c r="B520" s="107"/>
      <c r="C520" s="108"/>
      <c r="D520" s="69" t="str">
        <f>IF(C520="","",IFERROR(VLOOKUP(C520,CadFun!$B$8:$C$107,2,FALSE),""))</f>
        <v/>
      </c>
      <c r="E520" s="108"/>
      <c r="F520" s="108"/>
      <c r="G520" s="108"/>
    </row>
    <row r="521" spans="2:7" ht="30" customHeight="1" x14ac:dyDescent="0.25">
      <c r="B521" s="107"/>
      <c r="C521" s="108"/>
      <c r="D521" s="69" t="str">
        <f>IF(C521="","",IFERROR(VLOOKUP(C521,CadFun!$B$8:$C$107,2,FALSE),""))</f>
        <v/>
      </c>
      <c r="E521" s="108"/>
      <c r="F521" s="108"/>
      <c r="G521" s="108"/>
    </row>
    <row r="522" spans="2:7" ht="30" customHeight="1" x14ac:dyDescent="0.25">
      <c r="B522" s="107"/>
      <c r="C522" s="108"/>
      <c r="D522" s="69" t="str">
        <f>IF(C522="","",IFERROR(VLOOKUP(C522,CadFun!$B$8:$C$107,2,FALSE),""))</f>
        <v/>
      </c>
      <c r="E522" s="108"/>
      <c r="F522" s="108"/>
      <c r="G522" s="108"/>
    </row>
    <row r="523" spans="2:7" ht="30" customHeight="1" x14ac:dyDescent="0.25">
      <c r="B523" s="107"/>
      <c r="C523" s="108"/>
      <c r="D523" s="69" t="str">
        <f>IF(C523="","",IFERROR(VLOOKUP(C523,CadFun!$B$8:$C$107,2,FALSE),""))</f>
        <v/>
      </c>
      <c r="E523" s="108"/>
      <c r="F523" s="108"/>
      <c r="G523" s="108"/>
    </row>
    <row r="524" spans="2:7" ht="30" customHeight="1" x14ac:dyDescent="0.25">
      <c r="B524" s="107"/>
      <c r="C524" s="108"/>
      <c r="D524" s="69" t="str">
        <f>IF(C524="","",IFERROR(VLOOKUP(C524,CadFun!$B$8:$C$107,2,FALSE),""))</f>
        <v/>
      </c>
      <c r="E524" s="108"/>
      <c r="F524" s="108"/>
      <c r="G524" s="108"/>
    </row>
    <row r="525" spans="2:7" ht="30" customHeight="1" x14ac:dyDescent="0.25">
      <c r="B525" s="107"/>
      <c r="C525" s="108"/>
      <c r="D525" s="69" t="str">
        <f>IF(C525="","",IFERROR(VLOOKUP(C525,CadFun!$B$8:$C$107,2,FALSE),""))</f>
        <v/>
      </c>
      <c r="E525" s="108"/>
      <c r="F525" s="108"/>
      <c r="G525" s="108"/>
    </row>
    <row r="526" spans="2:7" ht="30" customHeight="1" x14ac:dyDescent="0.25">
      <c r="B526" s="107"/>
      <c r="C526" s="108"/>
      <c r="D526" s="69" t="str">
        <f>IF(C526="","",IFERROR(VLOOKUP(C526,CadFun!$B$8:$C$107,2,FALSE),""))</f>
        <v/>
      </c>
      <c r="E526" s="108"/>
      <c r="F526" s="108"/>
      <c r="G526" s="108"/>
    </row>
    <row r="527" spans="2:7" ht="30" customHeight="1" x14ac:dyDescent="0.25">
      <c r="B527" s="107"/>
      <c r="C527" s="108"/>
      <c r="D527" s="69" t="str">
        <f>IF(C527="","",IFERROR(VLOOKUP(C527,CadFun!$B$8:$C$107,2,FALSE),""))</f>
        <v/>
      </c>
      <c r="E527" s="108"/>
      <c r="F527" s="108"/>
      <c r="G527" s="108"/>
    </row>
    <row r="528" spans="2:7" ht="30" customHeight="1" x14ac:dyDescent="0.25">
      <c r="B528" s="107"/>
      <c r="C528" s="108"/>
      <c r="D528" s="69" t="str">
        <f>IF(C528="","",IFERROR(VLOOKUP(C528,CadFun!$B$8:$C$107,2,FALSE),""))</f>
        <v/>
      </c>
      <c r="E528" s="108"/>
      <c r="F528" s="108"/>
      <c r="G528" s="108"/>
    </row>
    <row r="529" spans="2:7" ht="30" customHeight="1" x14ac:dyDescent="0.25">
      <c r="B529" s="107"/>
      <c r="C529" s="108"/>
      <c r="D529" s="69" t="str">
        <f>IF(C529="","",IFERROR(VLOOKUP(C529,CadFun!$B$8:$C$107,2,FALSE),""))</f>
        <v/>
      </c>
      <c r="E529" s="108"/>
      <c r="F529" s="108"/>
      <c r="G529" s="108"/>
    </row>
    <row r="530" spans="2:7" ht="30" customHeight="1" x14ac:dyDescent="0.25">
      <c r="B530" s="107"/>
      <c r="C530" s="108"/>
      <c r="D530" s="69" t="str">
        <f>IF(C530="","",IFERROR(VLOOKUP(C530,CadFun!$B$8:$C$107,2,FALSE),""))</f>
        <v/>
      </c>
      <c r="E530" s="108"/>
      <c r="F530" s="108"/>
      <c r="G530" s="108"/>
    </row>
    <row r="531" spans="2:7" ht="30" customHeight="1" x14ac:dyDescent="0.25">
      <c r="B531" s="107"/>
      <c r="C531" s="108"/>
      <c r="D531" s="69" t="str">
        <f>IF(C531="","",IFERROR(VLOOKUP(C531,CadFun!$B$8:$C$107,2,FALSE),""))</f>
        <v/>
      </c>
      <c r="E531" s="108"/>
      <c r="F531" s="108"/>
      <c r="G531" s="108"/>
    </row>
    <row r="532" spans="2:7" ht="30" customHeight="1" x14ac:dyDescent="0.25">
      <c r="B532" s="107"/>
      <c r="C532" s="108"/>
      <c r="D532" s="69" t="str">
        <f>IF(C532="","",IFERROR(VLOOKUP(C532,CadFun!$B$8:$C$107,2,FALSE),""))</f>
        <v/>
      </c>
      <c r="E532" s="108"/>
      <c r="F532" s="108"/>
      <c r="G532" s="108"/>
    </row>
    <row r="533" spans="2:7" ht="30" customHeight="1" x14ac:dyDescent="0.25">
      <c r="B533" s="107"/>
      <c r="C533" s="108"/>
      <c r="D533" s="69" t="str">
        <f>IF(C533="","",IFERROR(VLOOKUP(C533,CadFun!$B$8:$C$107,2,FALSE),""))</f>
        <v/>
      </c>
      <c r="E533" s="108"/>
      <c r="F533" s="108"/>
      <c r="G533" s="108"/>
    </row>
    <row r="534" spans="2:7" ht="30" customHeight="1" x14ac:dyDescent="0.25">
      <c r="B534" s="107"/>
      <c r="C534" s="108"/>
      <c r="D534" s="69" t="str">
        <f>IF(C534="","",IFERROR(VLOOKUP(C534,CadFun!$B$8:$C$107,2,FALSE),""))</f>
        <v/>
      </c>
      <c r="E534" s="108"/>
      <c r="F534" s="108"/>
      <c r="G534" s="108"/>
    </row>
    <row r="535" spans="2:7" ht="30" customHeight="1" x14ac:dyDescent="0.25">
      <c r="B535" s="107"/>
      <c r="C535" s="108"/>
      <c r="D535" s="69" t="str">
        <f>IF(C535="","",IFERROR(VLOOKUP(C535,CadFun!$B$8:$C$107,2,FALSE),""))</f>
        <v/>
      </c>
      <c r="E535" s="108"/>
      <c r="F535" s="108"/>
      <c r="G535" s="108"/>
    </row>
    <row r="536" spans="2:7" ht="30" customHeight="1" x14ac:dyDescent="0.25">
      <c r="B536" s="107"/>
      <c r="C536" s="108"/>
      <c r="D536" s="69" t="str">
        <f>IF(C536="","",IFERROR(VLOOKUP(C536,CadFun!$B$8:$C$107,2,FALSE),""))</f>
        <v/>
      </c>
      <c r="E536" s="108"/>
      <c r="F536" s="108"/>
      <c r="G536" s="108"/>
    </row>
    <row r="537" spans="2:7" ht="30" customHeight="1" x14ac:dyDescent="0.25">
      <c r="B537" s="107"/>
      <c r="C537" s="108"/>
      <c r="D537" s="69" t="str">
        <f>IF(C537="","",IFERROR(VLOOKUP(C537,CadFun!$B$8:$C$107,2,FALSE),""))</f>
        <v/>
      </c>
      <c r="E537" s="108"/>
      <c r="F537" s="108"/>
      <c r="G537" s="108"/>
    </row>
    <row r="538" spans="2:7" ht="30" customHeight="1" x14ac:dyDescent="0.25">
      <c r="B538" s="107"/>
      <c r="C538" s="108"/>
      <c r="D538" s="69" t="str">
        <f>IF(C538="","",IFERROR(VLOOKUP(C538,CadFun!$B$8:$C$107,2,FALSE),""))</f>
        <v/>
      </c>
      <c r="E538" s="108"/>
      <c r="F538" s="108"/>
      <c r="G538" s="108"/>
    </row>
    <row r="539" spans="2:7" ht="30" customHeight="1" x14ac:dyDescent="0.25">
      <c r="B539" s="107"/>
      <c r="C539" s="108"/>
      <c r="D539" s="69" t="str">
        <f>IF(C539="","",IFERROR(VLOOKUP(C539,CadFun!$B$8:$C$107,2,FALSE),""))</f>
        <v/>
      </c>
      <c r="E539" s="108"/>
      <c r="F539" s="108"/>
      <c r="G539" s="108"/>
    </row>
    <row r="540" spans="2:7" ht="30" customHeight="1" x14ac:dyDescent="0.25">
      <c r="B540" s="107"/>
      <c r="C540" s="108"/>
      <c r="D540" s="69" t="str">
        <f>IF(C540="","",IFERROR(VLOOKUP(C540,CadFun!$B$8:$C$107,2,FALSE),""))</f>
        <v/>
      </c>
      <c r="E540" s="108"/>
      <c r="F540" s="108"/>
      <c r="G540" s="108"/>
    </row>
    <row r="541" spans="2:7" ht="30" customHeight="1" x14ac:dyDescent="0.25">
      <c r="B541" s="107"/>
      <c r="C541" s="108"/>
      <c r="D541" s="69" t="str">
        <f>IF(C541="","",IFERROR(VLOOKUP(C541,CadFun!$B$8:$C$107,2,FALSE),""))</f>
        <v/>
      </c>
      <c r="E541" s="108"/>
      <c r="F541" s="108"/>
      <c r="G541" s="108"/>
    </row>
    <row r="542" spans="2:7" ht="30" customHeight="1" x14ac:dyDescent="0.25">
      <c r="B542" s="107"/>
      <c r="C542" s="108"/>
      <c r="D542" s="69" t="str">
        <f>IF(C542="","",IFERROR(VLOOKUP(C542,CadFun!$B$8:$C$107,2,FALSE),""))</f>
        <v/>
      </c>
      <c r="E542" s="108"/>
      <c r="F542" s="108"/>
      <c r="G542" s="108"/>
    </row>
    <row r="543" spans="2:7" ht="30" customHeight="1" x14ac:dyDescent="0.25">
      <c r="B543" s="107"/>
      <c r="C543" s="108"/>
      <c r="D543" s="69" t="str">
        <f>IF(C543="","",IFERROR(VLOOKUP(C543,CadFun!$B$8:$C$107,2,FALSE),""))</f>
        <v/>
      </c>
      <c r="E543" s="108"/>
      <c r="F543" s="108"/>
      <c r="G543" s="108"/>
    </row>
    <row r="544" spans="2:7" ht="30" customHeight="1" x14ac:dyDescent="0.25">
      <c r="B544" s="107"/>
      <c r="C544" s="108"/>
      <c r="D544" s="69" t="str">
        <f>IF(C544="","",IFERROR(VLOOKUP(C544,CadFun!$B$8:$C$107,2,FALSE),""))</f>
        <v/>
      </c>
      <c r="E544" s="108"/>
      <c r="F544" s="108"/>
      <c r="G544" s="108"/>
    </row>
    <row r="545" spans="2:7" ht="30" customHeight="1" x14ac:dyDescent="0.25">
      <c r="B545" s="107"/>
      <c r="C545" s="108"/>
      <c r="D545" s="69" t="str">
        <f>IF(C545="","",IFERROR(VLOOKUP(C545,CadFun!$B$8:$C$107,2,FALSE),""))</f>
        <v/>
      </c>
      <c r="E545" s="108"/>
      <c r="F545" s="108"/>
      <c r="G545" s="108"/>
    </row>
    <row r="546" spans="2:7" ht="30" customHeight="1" x14ac:dyDescent="0.25">
      <c r="B546" s="107"/>
      <c r="C546" s="108"/>
      <c r="D546" s="69" t="str">
        <f>IF(C546="","",IFERROR(VLOOKUP(C546,CadFun!$B$8:$C$107,2,FALSE),""))</f>
        <v/>
      </c>
      <c r="E546" s="108"/>
      <c r="F546" s="108"/>
      <c r="G546" s="108"/>
    </row>
    <row r="547" spans="2:7" ht="30" customHeight="1" x14ac:dyDescent="0.25">
      <c r="B547" s="107"/>
      <c r="C547" s="108"/>
      <c r="D547" s="69" t="str">
        <f>IF(C547="","",IFERROR(VLOOKUP(C547,CadFun!$B$8:$C$107,2,FALSE),""))</f>
        <v/>
      </c>
      <c r="E547" s="108"/>
      <c r="F547" s="108"/>
      <c r="G547" s="108"/>
    </row>
    <row r="548" spans="2:7" ht="30" customHeight="1" x14ac:dyDescent="0.25">
      <c r="B548" s="107"/>
      <c r="C548" s="108"/>
      <c r="D548" s="69" t="str">
        <f>IF(C548="","",IFERROR(VLOOKUP(C548,CadFun!$B$8:$C$107,2,FALSE),""))</f>
        <v/>
      </c>
      <c r="E548" s="108"/>
      <c r="F548" s="108"/>
      <c r="G548" s="108"/>
    </row>
    <row r="549" spans="2:7" ht="30" customHeight="1" x14ac:dyDescent="0.25">
      <c r="B549" s="107"/>
      <c r="C549" s="108"/>
      <c r="D549" s="69" t="str">
        <f>IF(C549="","",IFERROR(VLOOKUP(C549,CadFun!$B$8:$C$107,2,FALSE),""))</f>
        <v/>
      </c>
      <c r="E549" s="108"/>
      <c r="F549" s="108"/>
      <c r="G549" s="108"/>
    </row>
    <row r="550" spans="2:7" ht="30" customHeight="1" x14ac:dyDescent="0.25">
      <c r="B550" s="107"/>
      <c r="C550" s="108"/>
      <c r="D550" s="69" t="str">
        <f>IF(C550="","",IFERROR(VLOOKUP(C550,CadFun!$B$8:$C$107,2,FALSE),""))</f>
        <v/>
      </c>
      <c r="E550" s="108"/>
      <c r="F550" s="108"/>
      <c r="G550" s="108"/>
    </row>
    <row r="551" spans="2:7" ht="30" customHeight="1" x14ac:dyDescent="0.25">
      <c r="B551" s="107"/>
      <c r="C551" s="108"/>
      <c r="D551" s="69" t="str">
        <f>IF(C551="","",IFERROR(VLOOKUP(C551,CadFun!$B$8:$C$107,2,FALSE),""))</f>
        <v/>
      </c>
      <c r="E551" s="108"/>
      <c r="F551" s="108"/>
      <c r="G551" s="108"/>
    </row>
    <row r="552" spans="2:7" ht="30" customHeight="1" x14ac:dyDescent="0.25">
      <c r="B552" s="107"/>
      <c r="C552" s="108"/>
      <c r="D552" s="69" t="str">
        <f>IF(C552="","",IFERROR(VLOOKUP(C552,CadFun!$B$8:$C$107,2,FALSE),""))</f>
        <v/>
      </c>
      <c r="E552" s="108"/>
      <c r="F552" s="108"/>
      <c r="G552" s="108"/>
    </row>
    <row r="553" spans="2:7" ht="30" customHeight="1" x14ac:dyDescent="0.25">
      <c r="B553" s="107"/>
      <c r="C553" s="108"/>
      <c r="D553" s="69" t="str">
        <f>IF(C553="","",IFERROR(VLOOKUP(C553,CadFun!$B$8:$C$107,2,FALSE),""))</f>
        <v/>
      </c>
      <c r="E553" s="108"/>
      <c r="F553" s="108"/>
      <c r="G553" s="108"/>
    </row>
    <row r="554" spans="2:7" ht="30" customHeight="1" x14ac:dyDescent="0.25">
      <c r="B554" s="107"/>
      <c r="C554" s="108"/>
      <c r="D554" s="69" t="str">
        <f>IF(C554="","",IFERROR(VLOOKUP(C554,CadFun!$B$8:$C$107,2,FALSE),""))</f>
        <v/>
      </c>
      <c r="E554" s="108"/>
      <c r="F554" s="108"/>
      <c r="G554" s="108"/>
    </row>
    <row r="555" spans="2:7" ht="30" customHeight="1" x14ac:dyDescent="0.25">
      <c r="B555" s="107"/>
      <c r="C555" s="108"/>
      <c r="D555" s="69" t="str">
        <f>IF(C555="","",IFERROR(VLOOKUP(C555,CadFun!$B$8:$C$107,2,FALSE),""))</f>
        <v/>
      </c>
      <c r="E555" s="108"/>
      <c r="F555" s="108"/>
      <c r="G555" s="108"/>
    </row>
    <row r="556" spans="2:7" ht="30" customHeight="1" x14ac:dyDescent="0.25">
      <c r="B556" s="107"/>
      <c r="C556" s="108"/>
      <c r="D556" s="69" t="str">
        <f>IF(C556="","",IFERROR(VLOOKUP(C556,CadFun!$B$8:$C$107,2,FALSE),""))</f>
        <v/>
      </c>
      <c r="E556" s="108"/>
      <c r="F556" s="108"/>
      <c r="G556" s="108"/>
    </row>
    <row r="557" spans="2:7" ht="30" customHeight="1" x14ac:dyDescent="0.25">
      <c r="B557" s="107"/>
      <c r="C557" s="108"/>
      <c r="D557" s="69" t="str">
        <f>IF(C557="","",IFERROR(VLOOKUP(C557,CadFun!$B$8:$C$107,2,FALSE),""))</f>
        <v/>
      </c>
      <c r="E557" s="108"/>
      <c r="F557" s="108"/>
      <c r="G557" s="108"/>
    </row>
    <row r="558" spans="2:7" ht="30" customHeight="1" x14ac:dyDescent="0.25">
      <c r="B558" s="107"/>
      <c r="C558" s="108"/>
      <c r="D558" s="69" t="str">
        <f>IF(C558="","",IFERROR(VLOOKUP(C558,CadFun!$B$8:$C$107,2,FALSE),""))</f>
        <v/>
      </c>
      <c r="E558" s="108"/>
      <c r="F558" s="108"/>
      <c r="G558" s="108"/>
    </row>
    <row r="559" spans="2:7" ht="30" customHeight="1" x14ac:dyDescent="0.25">
      <c r="B559" s="107"/>
      <c r="C559" s="108"/>
      <c r="D559" s="69" t="str">
        <f>IF(C559="","",IFERROR(VLOOKUP(C559,CadFun!$B$8:$C$107,2,FALSE),""))</f>
        <v/>
      </c>
      <c r="E559" s="108"/>
      <c r="F559" s="108"/>
      <c r="G559" s="108"/>
    </row>
    <row r="560" spans="2:7" ht="30" customHeight="1" x14ac:dyDescent="0.25">
      <c r="B560" s="107"/>
      <c r="C560" s="108"/>
      <c r="D560" s="69" t="str">
        <f>IF(C560="","",IFERROR(VLOOKUP(C560,CadFun!$B$8:$C$107,2,FALSE),""))</f>
        <v/>
      </c>
      <c r="E560" s="108"/>
      <c r="F560" s="108"/>
      <c r="G560" s="108"/>
    </row>
    <row r="561" spans="2:7" ht="30" customHeight="1" x14ac:dyDescent="0.25">
      <c r="B561" s="107"/>
      <c r="C561" s="108"/>
      <c r="D561" s="69" t="str">
        <f>IF(C561="","",IFERROR(VLOOKUP(C561,CadFun!$B$8:$C$107,2,FALSE),""))</f>
        <v/>
      </c>
      <c r="E561" s="108"/>
      <c r="F561" s="108"/>
      <c r="G561" s="108"/>
    </row>
    <row r="562" spans="2:7" ht="30" customHeight="1" x14ac:dyDescent="0.25">
      <c r="B562" s="107"/>
      <c r="C562" s="108"/>
      <c r="D562" s="69" t="str">
        <f>IF(C562="","",IFERROR(VLOOKUP(C562,CadFun!$B$8:$C$107,2,FALSE),""))</f>
        <v/>
      </c>
      <c r="E562" s="108"/>
      <c r="F562" s="108"/>
      <c r="G562" s="108"/>
    </row>
    <row r="563" spans="2:7" ht="30" customHeight="1" x14ac:dyDescent="0.25">
      <c r="B563" s="107"/>
      <c r="C563" s="108"/>
      <c r="D563" s="69" t="str">
        <f>IF(C563="","",IFERROR(VLOOKUP(C563,CadFun!$B$8:$C$107,2,FALSE),""))</f>
        <v/>
      </c>
      <c r="E563" s="108"/>
      <c r="F563" s="108"/>
      <c r="G563" s="108"/>
    </row>
    <row r="564" spans="2:7" ht="30" customHeight="1" x14ac:dyDescent="0.25">
      <c r="B564" s="107"/>
      <c r="C564" s="108"/>
      <c r="D564" s="69" t="str">
        <f>IF(C564="","",IFERROR(VLOOKUP(C564,CadFun!$B$8:$C$107,2,FALSE),""))</f>
        <v/>
      </c>
      <c r="E564" s="108"/>
      <c r="F564" s="108"/>
      <c r="G564" s="108"/>
    </row>
    <row r="565" spans="2:7" ht="30" customHeight="1" x14ac:dyDescent="0.25">
      <c r="B565" s="107"/>
      <c r="C565" s="108"/>
      <c r="D565" s="69" t="str">
        <f>IF(C565="","",IFERROR(VLOOKUP(C565,CadFun!$B$8:$C$107,2,FALSE),""))</f>
        <v/>
      </c>
      <c r="E565" s="108"/>
      <c r="F565" s="108"/>
      <c r="G565" s="108"/>
    </row>
    <row r="566" spans="2:7" ht="30" customHeight="1" x14ac:dyDescent="0.25">
      <c r="B566" s="107"/>
      <c r="C566" s="108"/>
      <c r="D566" s="69" t="str">
        <f>IF(C566="","",IFERROR(VLOOKUP(C566,CadFun!$B$8:$C$107,2,FALSE),""))</f>
        <v/>
      </c>
      <c r="E566" s="108"/>
      <c r="F566" s="108"/>
      <c r="G566" s="108"/>
    </row>
    <row r="567" spans="2:7" ht="30" customHeight="1" x14ac:dyDescent="0.25">
      <c r="B567" s="107"/>
      <c r="C567" s="108"/>
      <c r="D567" s="69" t="str">
        <f>IF(C567="","",IFERROR(VLOOKUP(C567,CadFun!$B$8:$C$107,2,FALSE),""))</f>
        <v/>
      </c>
      <c r="E567" s="108"/>
      <c r="F567" s="108"/>
      <c r="G567" s="108"/>
    </row>
    <row r="568" spans="2:7" ht="30" customHeight="1" x14ac:dyDescent="0.25">
      <c r="B568" s="107"/>
      <c r="C568" s="108"/>
      <c r="D568" s="69" t="str">
        <f>IF(C568="","",IFERROR(VLOOKUP(C568,CadFun!$B$8:$C$107,2,FALSE),""))</f>
        <v/>
      </c>
      <c r="E568" s="108"/>
      <c r="F568" s="108"/>
      <c r="G568" s="108"/>
    </row>
    <row r="569" spans="2:7" ht="30" customHeight="1" x14ac:dyDescent="0.25">
      <c r="B569" s="107"/>
      <c r="C569" s="108"/>
      <c r="D569" s="69" t="str">
        <f>IF(C569="","",IFERROR(VLOOKUP(C569,CadFun!$B$8:$C$107,2,FALSE),""))</f>
        <v/>
      </c>
      <c r="E569" s="108"/>
      <c r="F569" s="108"/>
      <c r="G569" s="108"/>
    </row>
    <row r="570" spans="2:7" ht="30" customHeight="1" x14ac:dyDescent="0.25">
      <c r="B570" s="107"/>
      <c r="C570" s="108"/>
      <c r="D570" s="69" t="str">
        <f>IF(C570="","",IFERROR(VLOOKUP(C570,CadFun!$B$8:$C$107,2,FALSE),""))</f>
        <v/>
      </c>
      <c r="E570" s="108"/>
      <c r="F570" s="108"/>
      <c r="G570" s="108"/>
    </row>
    <row r="571" spans="2:7" ht="30" customHeight="1" x14ac:dyDescent="0.25">
      <c r="B571" s="107"/>
      <c r="C571" s="108"/>
      <c r="D571" s="69" t="str">
        <f>IF(C571="","",IFERROR(VLOOKUP(C571,CadFun!$B$8:$C$107,2,FALSE),""))</f>
        <v/>
      </c>
      <c r="E571" s="108"/>
      <c r="F571" s="108"/>
      <c r="G571" s="108"/>
    </row>
    <row r="572" spans="2:7" ht="30" customHeight="1" x14ac:dyDescent="0.25">
      <c r="B572" s="107"/>
      <c r="C572" s="108"/>
      <c r="D572" s="69" t="str">
        <f>IF(C572="","",IFERROR(VLOOKUP(C572,CadFun!$B$8:$C$107,2,FALSE),""))</f>
        <v/>
      </c>
      <c r="E572" s="108"/>
      <c r="F572" s="108"/>
      <c r="G572" s="108"/>
    </row>
    <row r="573" spans="2:7" ht="30" customHeight="1" x14ac:dyDescent="0.25">
      <c r="B573" s="107"/>
      <c r="C573" s="108"/>
      <c r="D573" s="69" t="str">
        <f>IF(C573="","",IFERROR(VLOOKUP(C573,CadFun!$B$8:$C$107,2,FALSE),""))</f>
        <v/>
      </c>
      <c r="E573" s="108"/>
      <c r="F573" s="108"/>
      <c r="G573" s="108"/>
    </row>
    <row r="574" spans="2:7" ht="30" customHeight="1" x14ac:dyDescent="0.25">
      <c r="B574" s="107"/>
      <c r="C574" s="108"/>
      <c r="D574" s="69" t="str">
        <f>IF(C574="","",IFERROR(VLOOKUP(C574,CadFun!$B$8:$C$107,2,FALSE),""))</f>
        <v/>
      </c>
      <c r="E574" s="108"/>
      <c r="F574" s="108"/>
      <c r="G574" s="108"/>
    </row>
    <row r="575" spans="2:7" ht="30" customHeight="1" x14ac:dyDescent="0.25">
      <c r="B575" s="107"/>
      <c r="C575" s="108"/>
      <c r="D575" s="69" t="str">
        <f>IF(C575="","",IFERROR(VLOOKUP(C575,CadFun!$B$8:$C$107,2,FALSE),""))</f>
        <v/>
      </c>
      <c r="E575" s="108"/>
      <c r="F575" s="108"/>
      <c r="G575" s="108"/>
    </row>
    <row r="576" spans="2:7" ht="30" customHeight="1" x14ac:dyDescent="0.25">
      <c r="B576" s="107"/>
      <c r="C576" s="108"/>
      <c r="D576" s="69" t="str">
        <f>IF(C576="","",IFERROR(VLOOKUP(C576,CadFun!$B$8:$C$107,2,FALSE),""))</f>
        <v/>
      </c>
      <c r="E576" s="108"/>
      <c r="F576" s="108"/>
      <c r="G576" s="108"/>
    </row>
    <row r="577" spans="2:7" ht="30" customHeight="1" x14ac:dyDescent="0.25">
      <c r="B577" s="107"/>
      <c r="C577" s="108"/>
      <c r="D577" s="69" t="str">
        <f>IF(C577="","",IFERROR(VLOOKUP(C577,CadFun!$B$8:$C$107,2,FALSE),""))</f>
        <v/>
      </c>
      <c r="E577" s="108"/>
      <c r="F577" s="108"/>
      <c r="G577" s="108"/>
    </row>
    <row r="578" spans="2:7" ht="30" customHeight="1" x14ac:dyDescent="0.25">
      <c r="B578" s="107"/>
      <c r="C578" s="108"/>
      <c r="D578" s="69" t="str">
        <f>IF(C578="","",IFERROR(VLOOKUP(C578,CadFun!$B$8:$C$107,2,FALSE),""))</f>
        <v/>
      </c>
      <c r="E578" s="108"/>
      <c r="F578" s="108"/>
      <c r="G578" s="108"/>
    </row>
    <row r="579" spans="2:7" ht="30" customHeight="1" x14ac:dyDescent="0.25">
      <c r="B579" s="107"/>
      <c r="C579" s="108"/>
      <c r="D579" s="69" t="str">
        <f>IF(C579="","",IFERROR(VLOOKUP(C579,CadFun!$B$8:$C$107,2,FALSE),""))</f>
        <v/>
      </c>
      <c r="E579" s="108"/>
      <c r="F579" s="108"/>
      <c r="G579" s="108"/>
    </row>
    <row r="580" spans="2:7" ht="30" customHeight="1" x14ac:dyDescent="0.25">
      <c r="B580" s="107"/>
      <c r="C580" s="108"/>
      <c r="D580" s="69" t="str">
        <f>IF(C580="","",IFERROR(VLOOKUP(C580,CadFun!$B$8:$C$107,2,FALSE),""))</f>
        <v/>
      </c>
      <c r="E580" s="108"/>
      <c r="F580" s="108"/>
      <c r="G580" s="108"/>
    </row>
    <row r="581" spans="2:7" ht="30" customHeight="1" x14ac:dyDescent="0.25">
      <c r="B581" s="107"/>
      <c r="C581" s="108"/>
      <c r="D581" s="69" t="str">
        <f>IF(C581="","",IFERROR(VLOOKUP(C581,CadFun!$B$8:$C$107,2,FALSE),""))</f>
        <v/>
      </c>
      <c r="E581" s="108"/>
      <c r="F581" s="108"/>
      <c r="G581" s="108"/>
    </row>
    <row r="582" spans="2:7" ht="30" customHeight="1" x14ac:dyDescent="0.25">
      <c r="B582" s="107"/>
      <c r="C582" s="108"/>
      <c r="D582" s="69" t="str">
        <f>IF(C582="","",IFERROR(VLOOKUP(C582,CadFun!$B$8:$C$107,2,FALSE),""))</f>
        <v/>
      </c>
      <c r="E582" s="108"/>
      <c r="F582" s="108"/>
      <c r="G582" s="108"/>
    </row>
    <row r="583" spans="2:7" ht="30" customHeight="1" x14ac:dyDescent="0.25">
      <c r="B583" s="107"/>
      <c r="C583" s="108"/>
      <c r="D583" s="69" t="str">
        <f>IF(C583="","",IFERROR(VLOOKUP(C583,CadFun!$B$8:$C$107,2,FALSE),""))</f>
        <v/>
      </c>
      <c r="E583" s="108"/>
      <c r="F583" s="108"/>
      <c r="G583" s="108"/>
    </row>
    <row r="584" spans="2:7" ht="30" customHeight="1" x14ac:dyDescent="0.25">
      <c r="B584" s="107"/>
      <c r="C584" s="108"/>
      <c r="D584" s="69" t="str">
        <f>IF(C584="","",IFERROR(VLOOKUP(C584,CadFun!$B$8:$C$107,2,FALSE),""))</f>
        <v/>
      </c>
      <c r="E584" s="108"/>
      <c r="F584" s="108"/>
      <c r="G584" s="108"/>
    </row>
    <row r="585" spans="2:7" ht="30" customHeight="1" x14ac:dyDescent="0.25">
      <c r="B585" s="107"/>
      <c r="C585" s="108"/>
      <c r="D585" s="69" t="str">
        <f>IF(C585="","",IFERROR(VLOOKUP(C585,CadFun!$B$8:$C$107,2,FALSE),""))</f>
        <v/>
      </c>
      <c r="E585" s="108"/>
      <c r="F585" s="108"/>
      <c r="G585" s="108"/>
    </row>
    <row r="586" spans="2:7" ht="30" customHeight="1" x14ac:dyDescent="0.25">
      <c r="B586" s="107"/>
      <c r="C586" s="108"/>
      <c r="D586" s="69" t="str">
        <f>IF(C586="","",IFERROR(VLOOKUP(C586,CadFun!$B$8:$C$107,2,FALSE),""))</f>
        <v/>
      </c>
      <c r="E586" s="108"/>
      <c r="F586" s="108"/>
      <c r="G586" s="108"/>
    </row>
    <row r="587" spans="2:7" ht="30" customHeight="1" x14ac:dyDescent="0.25">
      <c r="B587" s="107"/>
      <c r="C587" s="108"/>
      <c r="D587" s="69" t="str">
        <f>IF(C587="","",IFERROR(VLOOKUP(C587,CadFun!$B$8:$C$107,2,FALSE),""))</f>
        <v/>
      </c>
      <c r="E587" s="108"/>
      <c r="F587" s="108"/>
      <c r="G587" s="108"/>
    </row>
    <row r="588" spans="2:7" ht="30" customHeight="1" x14ac:dyDescent="0.25">
      <c r="B588" s="107"/>
      <c r="C588" s="108"/>
      <c r="D588" s="69" t="str">
        <f>IF(C588="","",IFERROR(VLOOKUP(C588,CadFun!$B$8:$C$107,2,FALSE),""))</f>
        <v/>
      </c>
      <c r="E588" s="108"/>
      <c r="F588" s="108"/>
      <c r="G588" s="108"/>
    </row>
    <row r="589" spans="2:7" ht="30" customHeight="1" x14ac:dyDescent="0.25">
      <c r="B589" s="107"/>
      <c r="C589" s="108"/>
      <c r="D589" s="69" t="str">
        <f>IF(C589="","",IFERROR(VLOOKUP(C589,CadFun!$B$8:$C$107,2,FALSE),""))</f>
        <v/>
      </c>
      <c r="E589" s="108"/>
      <c r="F589" s="108"/>
      <c r="G589" s="108"/>
    </row>
    <row r="590" spans="2:7" ht="30" customHeight="1" x14ac:dyDescent="0.25">
      <c r="B590" s="107"/>
      <c r="C590" s="108"/>
      <c r="D590" s="69" t="str">
        <f>IF(C590="","",IFERROR(VLOOKUP(C590,CadFun!$B$8:$C$107,2,FALSE),""))</f>
        <v/>
      </c>
      <c r="E590" s="108"/>
      <c r="F590" s="108"/>
      <c r="G590" s="108"/>
    </row>
    <row r="591" spans="2:7" ht="30" customHeight="1" x14ac:dyDescent="0.25">
      <c r="B591" s="107"/>
      <c r="C591" s="108"/>
      <c r="D591" s="69" t="str">
        <f>IF(C591="","",IFERROR(VLOOKUP(C591,CadFun!$B$8:$C$107,2,FALSE),""))</f>
        <v/>
      </c>
      <c r="E591" s="108"/>
      <c r="F591" s="108"/>
      <c r="G591" s="108"/>
    </row>
    <row r="592" spans="2:7" ht="30" customHeight="1" x14ac:dyDescent="0.25">
      <c r="B592" s="107"/>
      <c r="C592" s="108"/>
      <c r="D592" s="69" t="str">
        <f>IF(C592="","",IFERROR(VLOOKUP(C592,CadFun!$B$8:$C$107,2,FALSE),""))</f>
        <v/>
      </c>
      <c r="E592" s="108"/>
      <c r="F592" s="108"/>
      <c r="G592" s="108"/>
    </row>
    <row r="593" spans="2:7" ht="30" customHeight="1" x14ac:dyDescent="0.25">
      <c r="B593" s="107"/>
      <c r="C593" s="108"/>
      <c r="D593" s="69" t="str">
        <f>IF(C593="","",IFERROR(VLOOKUP(C593,CadFun!$B$8:$C$107,2,FALSE),""))</f>
        <v/>
      </c>
      <c r="E593" s="108"/>
      <c r="F593" s="108"/>
      <c r="G593" s="108"/>
    </row>
    <row r="594" spans="2:7" ht="30" customHeight="1" x14ac:dyDescent="0.25">
      <c r="B594" s="107"/>
      <c r="C594" s="108"/>
      <c r="D594" s="69" t="str">
        <f>IF(C594="","",IFERROR(VLOOKUP(C594,CadFun!$B$8:$C$107,2,FALSE),""))</f>
        <v/>
      </c>
      <c r="E594" s="108"/>
      <c r="F594" s="108"/>
      <c r="G594" s="108"/>
    </row>
    <row r="595" spans="2:7" ht="30" customHeight="1" x14ac:dyDescent="0.25">
      <c r="B595" s="107"/>
      <c r="C595" s="108"/>
      <c r="D595" s="69" t="str">
        <f>IF(C595="","",IFERROR(VLOOKUP(C595,CadFun!$B$8:$C$107,2,FALSE),""))</f>
        <v/>
      </c>
      <c r="E595" s="108"/>
      <c r="F595" s="108"/>
      <c r="G595" s="108"/>
    </row>
    <row r="596" spans="2:7" ht="30" customHeight="1" x14ac:dyDescent="0.25">
      <c r="B596" s="107"/>
      <c r="C596" s="108"/>
      <c r="D596" s="69" t="str">
        <f>IF(C596="","",IFERROR(VLOOKUP(C596,CadFun!$B$8:$C$107,2,FALSE),""))</f>
        <v/>
      </c>
      <c r="E596" s="108"/>
      <c r="F596" s="108"/>
      <c r="G596" s="108"/>
    </row>
    <row r="597" spans="2:7" ht="30" customHeight="1" x14ac:dyDescent="0.25">
      <c r="B597" s="107"/>
      <c r="C597" s="108"/>
      <c r="D597" s="69" t="str">
        <f>IF(C597="","",IFERROR(VLOOKUP(C597,CadFun!$B$8:$C$107,2,FALSE),""))</f>
        <v/>
      </c>
      <c r="E597" s="108"/>
      <c r="F597" s="108"/>
      <c r="G597" s="108"/>
    </row>
    <row r="598" spans="2:7" ht="30" customHeight="1" x14ac:dyDescent="0.25">
      <c r="B598" s="107"/>
      <c r="C598" s="108"/>
      <c r="D598" s="69" t="str">
        <f>IF(C598="","",IFERROR(VLOOKUP(C598,CadFun!$B$8:$C$107,2,FALSE),""))</f>
        <v/>
      </c>
      <c r="E598" s="108"/>
      <c r="F598" s="108"/>
      <c r="G598" s="108"/>
    </row>
    <row r="599" spans="2:7" ht="30" customHeight="1" x14ac:dyDescent="0.25">
      <c r="B599" s="107"/>
      <c r="C599" s="108"/>
      <c r="D599" s="69" t="str">
        <f>IF(C599="","",IFERROR(VLOOKUP(C599,CadFun!$B$8:$C$107,2,FALSE),""))</f>
        <v/>
      </c>
      <c r="E599" s="108"/>
      <c r="F599" s="108"/>
      <c r="G599" s="108"/>
    </row>
    <row r="600" spans="2:7" ht="30" customHeight="1" x14ac:dyDescent="0.25">
      <c r="B600" s="107"/>
      <c r="C600" s="108"/>
      <c r="D600" s="69" t="str">
        <f>IF(C600="","",IFERROR(VLOOKUP(C600,CadFun!$B$8:$C$107,2,FALSE),""))</f>
        <v/>
      </c>
      <c r="E600" s="108"/>
      <c r="F600" s="108"/>
      <c r="G600" s="108"/>
    </row>
    <row r="601" spans="2:7" ht="30" customHeight="1" x14ac:dyDescent="0.25">
      <c r="B601" s="107"/>
      <c r="C601" s="108"/>
      <c r="D601" s="69" t="str">
        <f>IF(C601="","",IFERROR(VLOOKUP(C601,CadFun!$B$8:$C$107,2,FALSE),""))</f>
        <v/>
      </c>
      <c r="E601" s="108"/>
      <c r="F601" s="108"/>
      <c r="G601" s="108"/>
    </row>
    <row r="602" spans="2:7" ht="30" customHeight="1" x14ac:dyDescent="0.25">
      <c r="B602" s="107"/>
      <c r="C602" s="108"/>
      <c r="D602" s="69" t="str">
        <f>IF(C602="","",IFERROR(VLOOKUP(C602,CadFun!$B$8:$C$107,2,FALSE),""))</f>
        <v/>
      </c>
      <c r="E602" s="108"/>
      <c r="F602" s="108"/>
      <c r="G602" s="108"/>
    </row>
    <row r="603" spans="2:7" ht="30" customHeight="1" x14ac:dyDescent="0.25">
      <c r="B603" s="107"/>
      <c r="C603" s="108"/>
      <c r="D603" s="69" t="str">
        <f>IF(C603="","",IFERROR(VLOOKUP(C603,CadFun!$B$8:$C$107,2,FALSE),""))</f>
        <v/>
      </c>
      <c r="E603" s="108"/>
      <c r="F603" s="108"/>
      <c r="G603" s="108"/>
    </row>
    <row r="604" spans="2:7" ht="30" customHeight="1" x14ac:dyDescent="0.25">
      <c r="B604" s="107"/>
      <c r="C604" s="108"/>
      <c r="D604" s="69" t="str">
        <f>IF(C604="","",IFERROR(VLOOKUP(C604,CadFun!$B$8:$C$107,2,FALSE),""))</f>
        <v/>
      </c>
      <c r="E604" s="108"/>
      <c r="F604" s="108"/>
      <c r="G604" s="108"/>
    </row>
    <row r="605" spans="2:7" ht="30" customHeight="1" x14ac:dyDescent="0.25">
      <c r="B605" s="107"/>
      <c r="C605" s="108"/>
      <c r="D605" s="69" t="str">
        <f>IF(C605="","",IFERROR(VLOOKUP(C605,CadFun!$B$8:$C$107,2,FALSE),""))</f>
        <v/>
      </c>
      <c r="E605" s="108"/>
      <c r="F605" s="108"/>
      <c r="G605" s="108"/>
    </row>
    <row r="606" spans="2:7" ht="30" customHeight="1" x14ac:dyDescent="0.25">
      <c r="B606" s="107"/>
      <c r="C606" s="108"/>
      <c r="D606" s="69" t="str">
        <f>IF(C606="","",IFERROR(VLOOKUP(C606,CadFun!$B$8:$C$107,2,FALSE),""))</f>
        <v/>
      </c>
      <c r="E606" s="108"/>
      <c r="F606" s="108"/>
      <c r="G606" s="108"/>
    </row>
    <row r="607" spans="2:7" ht="30" customHeight="1" x14ac:dyDescent="0.25">
      <c r="B607" s="107"/>
      <c r="C607" s="108"/>
      <c r="D607" s="69" t="str">
        <f>IF(C607="","",IFERROR(VLOOKUP(C607,CadFun!$B$8:$C$107,2,FALSE),""))</f>
        <v/>
      </c>
      <c r="E607" s="108"/>
      <c r="F607" s="108"/>
      <c r="G607" s="108"/>
    </row>
    <row r="608" spans="2:7" ht="30" customHeight="1" x14ac:dyDescent="0.25">
      <c r="B608" s="107"/>
      <c r="C608" s="108"/>
      <c r="D608" s="69" t="str">
        <f>IF(C608="","",IFERROR(VLOOKUP(C608,CadFun!$B$8:$C$107,2,FALSE),""))</f>
        <v/>
      </c>
      <c r="E608" s="108"/>
      <c r="F608" s="108"/>
      <c r="G608" s="108"/>
    </row>
    <row r="609" spans="2:7" ht="30" customHeight="1" x14ac:dyDescent="0.25">
      <c r="B609" s="107"/>
      <c r="C609" s="108"/>
      <c r="D609" s="69" t="str">
        <f>IF(C609="","",IFERROR(VLOOKUP(C609,CadFun!$B$8:$C$107,2,FALSE),""))</f>
        <v/>
      </c>
      <c r="E609" s="108"/>
      <c r="F609" s="108"/>
      <c r="G609" s="108"/>
    </row>
    <row r="610" spans="2:7" ht="30" customHeight="1" x14ac:dyDescent="0.25">
      <c r="B610" s="107"/>
      <c r="C610" s="108"/>
      <c r="D610" s="69" t="str">
        <f>IF(C610="","",IFERROR(VLOOKUP(C610,CadFun!$B$8:$C$107,2,FALSE),""))</f>
        <v/>
      </c>
      <c r="E610" s="108"/>
      <c r="F610" s="108"/>
      <c r="G610" s="108"/>
    </row>
    <row r="611" spans="2:7" ht="30" customHeight="1" x14ac:dyDescent="0.25">
      <c r="B611" s="107"/>
      <c r="C611" s="108"/>
      <c r="D611" s="69" t="str">
        <f>IF(C611="","",IFERROR(VLOOKUP(C611,CadFun!$B$8:$C$107,2,FALSE),""))</f>
        <v/>
      </c>
      <c r="E611" s="108"/>
      <c r="F611" s="108"/>
      <c r="G611" s="108"/>
    </row>
    <row r="612" spans="2:7" ht="30" customHeight="1" x14ac:dyDescent="0.25">
      <c r="B612" s="107"/>
      <c r="C612" s="108"/>
      <c r="D612" s="69" t="str">
        <f>IF(C612="","",IFERROR(VLOOKUP(C612,CadFun!$B$8:$C$107,2,FALSE),""))</f>
        <v/>
      </c>
      <c r="E612" s="108"/>
      <c r="F612" s="108"/>
      <c r="G612" s="108"/>
    </row>
    <row r="613" spans="2:7" ht="30" customHeight="1" x14ac:dyDescent="0.25">
      <c r="B613" s="107"/>
      <c r="C613" s="108"/>
      <c r="D613" s="69" t="str">
        <f>IF(C613="","",IFERROR(VLOOKUP(C613,CadFun!$B$8:$C$107,2,FALSE),""))</f>
        <v/>
      </c>
      <c r="E613" s="108"/>
      <c r="F613" s="108"/>
      <c r="G613" s="108"/>
    </row>
    <row r="614" spans="2:7" ht="30" customHeight="1" x14ac:dyDescent="0.25">
      <c r="B614" s="107"/>
      <c r="C614" s="108"/>
      <c r="D614" s="69" t="str">
        <f>IF(C614="","",IFERROR(VLOOKUP(C614,CadFun!$B$8:$C$107,2,FALSE),""))</f>
        <v/>
      </c>
      <c r="E614" s="108"/>
      <c r="F614" s="108"/>
      <c r="G614" s="108"/>
    </row>
    <row r="615" spans="2:7" ht="30" customHeight="1" x14ac:dyDescent="0.25">
      <c r="B615" s="107"/>
      <c r="C615" s="108"/>
      <c r="D615" s="69" t="str">
        <f>IF(C615="","",IFERROR(VLOOKUP(C615,CadFun!$B$8:$C$107,2,FALSE),""))</f>
        <v/>
      </c>
      <c r="E615" s="108"/>
      <c r="F615" s="108"/>
      <c r="G615" s="108"/>
    </row>
    <row r="616" spans="2:7" ht="30" customHeight="1" x14ac:dyDescent="0.25">
      <c r="B616" s="107"/>
      <c r="C616" s="108"/>
      <c r="D616" s="69" t="str">
        <f>IF(C616="","",IFERROR(VLOOKUP(C616,CadFun!$B$8:$C$107,2,FALSE),""))</f>
        <v/>
      </c>
      <c r="E616" s="108"/>
      <c r="F616" s="108"/>
      <c r="G616" s="108"/>
    </row>
    <row r="617" spans="2:7" ht="30" customHeight="1" x14ac:dyDescent="0.25">
      <c r="B617" s="107"/>
      <c r="C617" s="108"/>
      <c r="D617" s="69" t="str">
        <f>IF(C617="","",IFERROR(VLOOKUP(C617,CadFun!$B$8:$C$107,2,FALSE),""))</f>
        <v/>
      </c>
      <c r="E617" s="108"/>
      <c r="F617" s="108"/>
      <c r="G617" s="108"/>
    </row>
    <row r="618" spans="2:7" ht="30" customHeight="1" x14ac:dyDescent="0.25">
      <c r="B618" s="107"/>
      <c r="C618" s="108"/>
      <c r="D618" s="69" t="str">
        <f>IF(C618="","",IFERROR(VLOOKUP(C618,CadFun!$B$8:$C$107,2,FALSE),""))</f>
        <v/>
      </c>
      <c r="E618" s="108"/>
      <c r="F618" s="108"/>
      <c r="G618" s="108"/>
    </row>
    <row r="619" spans="2:7" ht="30" customHeight="1" x14ac:dyDescent="0.25">
      <c r="B619" s="107"/>
      <c r="C619" s="108"/>
      <c r="D619" s="69" t="str">
        <f>IF(C619="","",IFERROR(VLOOKUP(C619,CadFun!$B$8:$C$107,2,FALSE),""))</f>
        <v/>
      </c>
      <c r="E619" s="108"/>
      <c r="F619" s="108"/>
      <c r="G619" s="108"/>
    </row>
    <row r="620" spans="2:7" ht="30" customHeight="1" x14ac:dyDescent="0.25">
      <c r="B620" s="107"/>
      <c r="C620" s="108"/>
      <c r="D620" s="69" t="str">
        <f>IF(C620="","",IFERROR(VLOOKUP(C620,CadFun!$B$8:$C$107,2,FALSE),""))</f>
        <v/>
      </c>
      <c r="E620" s="108"/>
      <c r="F620" s="108"/>
      <c r="G620" s="108"/>
    </row>
    <row r="621" spans="2:7" ht="30" customHeight="1" x14ac:dyDescent="0.25">
      <c r="B621" s="107"/>
      <c r="C621" s="108"/>
      <c r="D621" s="69" t="str">
        <f>IF(C621="","",IFERROR(VLOOKUP(C621,CadFun!$B$8:$C$107,2,FALSE),""))</f>
        <v/>
      </c>
      <c r="E621" s="108"/>
      <c r="F621" s="108"/>
      <c r="G621" s="108"/>
    </row>
    <row r="622" spans="2:7" ht="30" customHeight="1" x14ac:dyDescent="0.25">
      <c r="B622" s="107"/>
      <c r="C622" s="108"/>
      <c r="D622" s="69" t="str">
        <f>IF(C622="","",IFERROR(VLOOKUP(C622,CadFun!$B$8:$C$107,2,FALSE),""))</f>
        <v/>
      </c>
      <c r="E622" s="108"/>
      <c r="F622" s="108"/>
      <c r="G622" s="108"/>
    </row>
    <row r="623" spans="2:7" ht="30" customHeight="1" x14ac:dyDescent="0.25">
      <c r="B623" s="107"/>
      <c r="C623" s="108"/>
      <c r="D623" s="69" t="str">
        <f>IF(C623="","",IFERROR(VLOOKUP(C623,CadFun!$B$8:$C$107,2,FALSE),""))</f>
        <v/>
      </c>
      <c r="E623" s="108"/>
      <c r="F623" s="108"/>
      <c r="G623" s="108"/>
    </row>
    <row r="624" spans="2:7" ht="30" customHeight="1" x14ac:dyDescent="0.25">
      <c r="B624" s="107"/>
      <c r="C624" s="108"/>
      <c r="D624" s="69" t="str">
        <f>IF(C624="","",IFERROR(VLOOKUP(C624,CadFun!$B$8:$C$107,2,FALSE),""))</f>
        <v/>
      </c>
      <c r="E624" s="108"/>
      <c r="F624" s="108"/>
      <c r="G624" s="108"/>
    </row>
    <row r="625" spans="2:7" ht="30" customHeight="1" x14ac:dyDescent="0.25">
      <c r="B625" s="107"/>
      <c r="C625" s="108"/>
      <c r="D625" s="69" t="str">
        <f>IF(C625="","",IFERROR(VLOOKUP(C625,CadFun!$B$8:$C$107,2,FALSE),""))</f>
        <v/>
      </c>
      <c r="E625" s="108"/>
      <c r="F625" s="108"/>
      <c r="G625" s="108"/>
    </row>
    <row r="626" spans="2:7" ht="30" customHeight="1" x14ac:dyDescent="0.25">
      <c r="B626" s="107"/>
      <c r="C626" s="108"/>
      <c r="D626" s="69" t="str">
        <f>IF(C626="","",IFERROR(VLOOKUP(C626,CadFun!$B$8:$C$107,2,FALSE),""))</f>
        <v/>
      </c>
      <c r="E626" s="108"/>
      <c r="F626" s="108"/>
      <c r="G626" s="108"/>
    </row>
    <row r="627" spans="2:7" ht="30" customHeight="1" x14ac:dyDescent="0.25">
      <c r="B627" s="107"/>
      <c r="C627" s="108"/>
      <c r="D627" s="69" t="str">
        <f>IF(C627="","",IFERROR(VLOOKUP(C627,CadFun!$B$8:$C$107,2,FALSE),""))</f>
        <v/>
      </c>
      <c r="E627" s="108"/>
      <c r="F627" s="108"/>
      <c r="G627" s="108"/>
    </row>
    <row r="628" spans="2:7" ht="30" customHeight="1" x14ac:dyDescent="0.25">
      <c r="B628" s="107"/>
      <c r="C628" s="108"/>
      <c r="D628" s="69" t="str">
        <f>IF(C628="","",IFERROR(VLOOKUP(C628,CadFun!$B$8:$C$107,2,FALSE),""))</f>
        <v/>
      </c>
      <c r="E628" s="108"/>
      <c r="F628" s="108"/>
      <c r="G628" s="108"/>
    </row>
    <row r="629" spans="2:7" ht="30" customHeight="1" x14ac:dyDescent="0.25">
      <c r="B629" s="107"/>
      <c r="C629" s="108"/>
      <c r="D629" s="69" t="str">
        <f>IF(C629="","",IFERROR(VLOOKUP(C629,CadFun!$B$8:$C$107,2,FALSE),""))</f>
        <v/>
      </c>
      <c r="E629" s="108"/>
      <c r="F629" s="108"/>
      <c r="G629" s="108"/>
    </row>
    <row r="630" spans="2:7" ht="30" customHeight="1" x14ac:dyDescent="0.25">
      <c r="B630" s="107"/>
      <c r="C630" s="108"/>
      <c r="D630" s="69" t="str">
        <f>IF(C630="","",IFERROR(VLOOKUP(C630,CadFun!$B$8:$C$107,2,FALSE),""))</f>
        <v/>
      </c>
      <c r="E630" s="108"/>
      <c r="F630" s="108"/>
      <c r="G630" s="108"/>
    </row>
    <row r="631" spans="2:7" ht="30" customHeight="1" x14ac:dyDescent="0.25">
      <c r="B631" s="107"/>
      <c r="C631" s="108"/>
      <c r="D631" s="69" t="str">
        <f>IF(C631="","",IFERROR(VLOOKUP(C631,CadFun!$B$8:$C$107,2,FALSE),""))</f>
        <v/>
      </c>
      <c r="E631" s="108"/>
      <c r="F631" s="108"/>
      <c r="G631" s="108"/>
    </row>
    <row r="632" spans="2:7" ht="30" customHeight="1" x14ac:dyDescent="0.25">
      <c r="B632" s="107"/>
      <c r="C632" s="108"/>
      <c r="D632" s="69" t="str">
        <f>IF(C632="","",IFERROR(VLOOKUP(C632,CadFun!$B$8:$C$107,2,FALSE),""))</f>
        <v/>
      </c>
      <c r="E632" s="108"/>
      <c r="F632" s="108"/>
      <c r="G632" s="108"/>
    </row>
    <row r="633" spans="2:7" ht="30" customHeight="1" x14ac:dyDescent="0.25">
      <c r="B633" s="107"/>
      <c r="C633" s="108"/>
      <c r="D633" s="69" t="str">
        <f>IF(C633="","",IFERROR(VLOOKUP(C633,CadFun!$B$8:$C$107,2,FALSE),""))</f>
        <v/>
      </c>
      <c r="E633" s="108"/>
      <c r="F633" s="108"/>
      <c r="G633" s="108"/>
    </row>
    <row r="634" spans="2:7" ht="30" customHeight="1" x14ac:dyDescent="0.25">
      <c r="B634" s="107"/>
      <c r="C634" s="108"/>
      <c r="D634" s="69" t="str">
        <f>IF(C634="","",IFERROR(VLOOKUP(C634,CadFun!$B$8:$C$107,2,FALSE),""))</f>
        <v/>
      </c>
      <c r="E634" s="108"/>
      <c r="F634" s="108"/>
      <c r="G634" s="108"/>
    </row>
    <row r="635" spans="2:7" ht="30" customHeight="1" x14ac:dyDescent="0.25">
      <c r="B635" s="107"/>
      <c r="C635" s="108"/>
      <c r="D635" s="69" t="str">
        <f>IF(C635="","",IFERROR(VLOOKUP(C635,CadFun!$B$8:$C$107,2,FALSE),""))</f>
        <v/>
      </c>
      <c r="E635" s="108"/>
      <c r="F635" s="108"/>
      <c r="G635" s="108"/>
    </row>
    <row r="636" spans="2:7" ht="30" customHeight="1" x14ac:dyDescent="0.25">
      <c r="B636" s="107"/>
      <c r="C636" s="108"/>
      <c r="D636" s="69" t="str">
        <f>IF(C636="","",IFERROR(VLOOKUP(C636,CadFun!$B$8:$C$107,2,FALSE),""))</f>
        <v/>
      </c>
      <c r="E636" s="108"/>
      <c r="F636" s="108"/>
      <c r="G636" s="108"/>
    </row>
    <row r="637" spans="2:7" ht="30" customHeight="1" x14ac:dyDescent="0.25">
      <c r="B637" s="107"/>
      <c r="C637" s="108"/>
      <c r="D637" s="69" t="str">
        <f>IF(C637="","",IFERROR(VLOOKUP(C637,CadFun!$B$8:$C$107,2,FALSE),""))</f>
        <v/>
      </c>
      <c r="E637" s="108"/>
      <c r="F637" s="108"/>
      <c r="G637" s="108"/>
    </row>
    <row r="638" spans="2:7" ht="30" customHeight="1" x14ac:dyDescent="0.25">
      <c r="B638" s="107"/>
      <c r="C638" s="108"/>
      <c r="D638" s="69" t="str">
        <f>IF(C638="","",IFERROR(VLOOKUP(C638,CadFun!$B$8:$C$107,2,FALSE),""))</f>
        <v/>
      </c>
      <c r="E638" s="108"/>
      <c r="F638" s="108"/>
      <c r="G638" s="108"/>
    </row>
    <row r="639" spans="2:7" ht="30" customHeight="1" x14ac:dyDescent="0.25">
      <c r="B639" s="107"/>
      <c r="C639" s="108"/>
      <c r="D639" s="69" t="str">
        <f>IF(C639="","",IFERROR(VLOOKUP(C639,CadFun!$B$8:$C$107,2,FALSE),""))</f>
        <v/>
      </c>
      <c r="E639" s="108"/>
      <c r="F639" s="108"/>
      <c r="G639" s="108"/>
    </row>
    <row r="640" spans="2:7" ht="30" customHeight="1" x14ac:dyDescent="0.25">
      <c r="B640" s="107"/>
      <c r="C640" s="108"/>
      <c r="D640" s="69" t="str">
        <f>IF(C640="","",IFERROR(VLOOKUP(C640,CadFun!$B$8:$C$107,2,FALSE),""))</f>
        <v/>
      </c>
      <c r="E640" s="108"/>
      <c r="F640" s="108"/>
      <c r="G640" s="108"/>
    </row>
    <row r="641" spans="2:7" ht="30" customHeight="1" x14ac:dyDescent="0.25">
      <c r="B641" s="107"/>
      <c r="C641" s="108"/>
      <c r="D641" s="69" t="str">
        <f>IF(C641="","",IFERROR(VLOOKUP(C641,CadFun!$B$8:$C$107,2,FALSE),""))</f>
        <v/>
      </c>
      <c r="E641" s="108"/>
      <c r="F641" s="108"/>
      <c r="G641" s="108"/>
    </row>
    <row r="642" spans="2:7" ht="30" customHeight="1" x14ac:dyDescent="0.25">
      <c r="B642" s="107"/>
      <c r="C642" s="108"/>
      <c r="D642" s="69" t="str">
        <f>IF(C642="","",IFERROR(VLOOKUP(C642,CadFun!$B$8:$C$107,2,FALSE),""))</f>
        <v/>
      </c>
      <c r="E642" s="108"/>
      <c r="F642" s="108"/>
      <c r="G642" s="108"/>
    </row>
    <row r="643" spans="2:7" ht="30" customHeight="1" x14ac:dyDescent="0.25">
      <c r="B643" s="107"/>
      <c r="C643" s="108"/>
      <c r="D643" s="69" t="str">
        <f>IF(C643="","",IFERROR(VLOOKUP(C643,CadFun!$B$8:$C$107,2,FALSE),""))</f>
        <v/>
      </c>
      <c r="E643" s="108"/>
      <c r="F643" s="108"/>
      <c r="G643" s="108"/>
    </row>
    <row r="644" spans="2:7" ht="30" customHeight="1" x14ac:dyDescent="0.25">
      <c r="B644" s="107"/>
      <c r="C644" s="108"/>
      <c r="D644" s="69" t="str">
        <f>IF(C644="","",IFERROR(VLOOKUP(C644,CadFun!$B$8:$C$107,2,FALSE),""))</f>
        <v/>
      </c>
      <c r="E644" s="108"/>
      <c r="F644" s="108"/>
      <c r="G644" s="108"/>
    </row>
    <row r="645" spans="2:7" ht="30" customHeight="1" x14ac:dyDescent="0.25">
      <c r="B645" s="107"/>
      <c r="C645" s="108"/>
      <c r="D645" s="69" t="str">
        <f>IF(C645="","",IFERROR(VLOOKUP(C645,CadFun!$B$8:$C$107,2,FALSE),""))</f>
        <v/>
      </c>
      <c r="E645" s="108"/>
      <c r="F645" s="108"/>
      <c r="G645" s="108"/>
    </row>
    <row r="646" spans="2:7" ht="30" customHeight="1" x14ac:dyDescent="0.25">
      <c r="B646" s="107"/>
      <c r="C646" s="108"/>
      <c r="D646" s="69" t="str">
        <f>IF(C646="","",IFERROR(VLOOKUP(C646,CadFun!$B$8:$C$107,2,FALSE),""))</f>
        <v/>
      </c>
      <c r="E646" s="108"/>
      <c r="F646" s="108"/>
      <c r="G646" s="108"/>
    </row>
    <row r="647" spans="2:7" ht="30" customHeight="1" x14ac:dyDescent="0.25">
      <c r="B647" s="107"/>
      <c r="C647" s="108"/>
      <c r="D647" s="69" t="str">
        <f>IF(C647="","",IFERROR(VLOOKUP(C647,CadFun!$B$8:$C$107,2,FALSE),""))</f>
        <v/>
      </c>
      <c r="E647" s="108"/>
      <c r="F647" s="108"/>
      <c r="G647" s="108"/>
    </row>
    <row r="648" spans="2:7" ht="30" customHeight="1" x14ac:dyDescent="0.25">
      <c r="B648" s="107"/>
      <c r="C648" s="108"/>
      <c r="D648" s="69" t="str">
        <f>IF(C648="","",IFERROR(VLOOKUP(C648,CadFun!$B$8:$C$107,2,FALSE),""))</f>
        <v/>
      </c>
      <c r="E648" s="108"/>
      <c r="F648" s="108"/>
      <c r="G648" s="108"/>
    </row>
    <row r="649" spans="2:7" ht="30" customHeight="1" x14ac:dyDescent="0.25">
      <c r="B649" s="107"/>
      <c r="C649" s="108"/>
      <c r="D649" s="69" t="str">
        <f>IF(C649="","",IFERROR(VLOOKUP(C649,CadFun!$B$8:$C$107,2,FALSE),""))</f>
        <v/>
      </c>
      <c r="E649" s="108"/>
      <c r="F649" s="108"/>
      <c r="G649" s="108"/>
    </row>
    <row r="650" spans="2:7" ht="30" customHeight="1" x14ac:dyDescent="0.25">
      <c r="B650" s="107"/>
      <c r="C650" s="108"/>
      <c r="D650" s="69" t="str">
        <f>IF(C650="","",IFERROR(VLOOKUP(C650,CadFun!$B$8:$C$107,2,FALSE),""))</f>
        <v/>
      </c>
      <c r="E650" s="108"/>
      <c r="F650" s="108"/>
      <c r="G650" s="108"/>
    </row>
    <row r="651" spans="2:7" ht="30" customHeight="1" x14ac:dyDescent="0.25">
      <c r="B651" s="107"/>
      <c r="C651" s="108"/>
      <c r="D651" s="69" t="str">
        <f>IF(C651="","",IFERROR(VLOOKUP(C651,CadFun!$B$8:$C$107,2,FALSE),""))</f>
        <v/>
      </c>
      <c r="E651" s="108"/>
      <c r="F651" s="108"/>
      <c r="G651" s="108"/>
    </row>
    <row r="652" spans="2:7" ht="30" customHeight="1" x14ac:dyDescent="0.25">
      <c r="B652" s="107"/>
      <c r="C652" s="108"/>
      <c r="D652" s="69" t="str">
        <f>IF(C652="","",IFERROR(VLOOKUP(C652,CadFun!$B$8:$C$107,2,FALSE),""))</f>
        <v/>
      </c>
      <c r="E652" s="108"/>
      <c r="F652" s="108"/>
      <c r="G652" s="108"/>
    </row>
    <row r="653" spans="2:7" ht="30" customHeight="1" x14ac:dyDescent="0.25">
      <c r="B653" s="107"/>
      <c r="C653" s="108"/>
      <c r="D653" s="69" t="str">
        <f>IF(C653="","",IFERROR(VLOOKUP(C653,CadFun!$B$8:$C$107,2,FALSE),""))</f>
        <v/>
      </c>
      <c r="E653" s="108"/>
      <c r="F653" s="108"/>
      <c r="G653" s="108"/>
    </row>
    <row r="654" spans="2:7" ht="30" customHeight="1" x14ac:dyDescent="0.25">
      <c r="B654" s="107"/>
      <c r="C654" s="108"/>
      <c r="D654" s="69" t="str">
        <f>IF(C654="","",IFERROR(VLOOKUP(C654,CadFun!$B$8:$C$107,2,FALSE),""))</f>
        <v/>
      </c>
      <c r="E654" s="108"/>
      <c r="F654" s="108"/>
      <c r="G654" s="108"/>
    </row>
    <row r="655" spans="2:7" ht="30" customHeight="1" x14ac:dyDescent="0.25">
      <c r="B655" s="107"/>
      <c r="C655" s="108"/>
      <c r="D655" s="69" t="str">
        <f>IF(C655="","",IFERROR(VLOOKUP(C655,CadFun!$B$8:$C$107,2,FALSE),""))</f>
        <v/>
      </c>
      <c r="E655" s="108"/>
      <c r="F655" s="108"/>
      <c r="G655" s="108"/>
    </row>
    <row r="656" spans="2:7" ht="30" customHeight="1" x14ac:dyDescent="0.25">
      <c r="B656" s="107"/>
      <c r="C656" s="108"/>
      <c r="D656" s="69" t="str">
        <f>IF(C656="","",IFERROR(VLOOKUP(C656,CadFun!$B$8:$C$107,2,FALSE),""))</f>
        <v/>
      </c>
      <c r="E656" s="108"/>
      <c r="F656" s="108"/>
      <c r="G656" s="108"/>
    </row>
    <row r="657" spans="2:7" ht="30" customHeight="1" x14ac:dyDescent="0.25">
      <c r="B657" s="107"/>
      <c r="C657" s="108"/>
      <c r="D657" s="69" t="str">
        <f>IF(C657="","",IFERROR(VLOOKUP(C657,CadFun!$B$8:$C$107,2,FALSE),""))</f>
        <v/>
      </c>
      <c r="E657" s="108"/>
      <c r="F657" s="108"/>
      <c r="G657" s="108"/>
    </row>
    <row r="658" spans="2:7" ht="30" customHeight="1" x14ac:dyDescent="0.25">
      <c r="B658" s="107"/>
      <c r="C658" s="108"/>
      <c r="D658" s="69" t="str">
        <f>IF(C658="","",IFERROR(VLOOKUP(C658,CadFun!$B$8:$C$107,2,FALSE),""))</f>
        <v/>
      </c>
      <c r="E658" s="108"/>
      <c r="F658" s="108"/>
      <c r="G658" s="108"/>
    </row>
    <row r="659" spans="2:7" ht="30" customHeight="1" x14ac:dyDescent="0.25">
      <c r="B659" s="107"/>
      <c r="C659" s="108"/>
      <c r="D659" s="69" t="str">
        <f>IF(C659="","",IFERROR(VLOOKUP(C659,CadFun!$B$8:$C$107,2,FALSE),""))</f>
        <v/>
      </c>
      <c r="E659" s="108"/>
      <c r="F659" s="108"/>
      <c r="G659" s="108"/>
    </row>
    <row r="660" spans="2:7" ht="30" customHeight="1" x14ac:dyDescent="0.25">
      <c r="B660" s="107"/>
      <c r="C660" s="108"/>
      <c r="D660" s="69" t="str">
        <f>IF(C660="","",IFERROR(VLOOKUP(C660,CadFun!$B$8:$C$107,2,FALSE),""))</f>
        <v/>
      </c>
      <c r="E660" s="108"/>
      <c r="F660" s="108"/>
      <c r="G660" s="108"/>
    </row>
    <row r="661" spans="2:7" ht="30" customHeight="1" x14ac:dyDescent="0.25">
      <c r="B661" s="107"/>
      <c r="C661" s="108"/>
      <c r="D661" s="69" t="str">
        <f>IF(C661="","",IFERROR(VLOOKUP(C661,CadFun!$B$8:$C$107,2,FALSE),""))</f>
        <v/>
      </c>
      <c r="E661" s="108"/>
      <c r="F661" s="108"/>
      <c r="G661" s="108"/>
    </row>
    <row r="662" spans="2:7" ht="30" customHeight="1" x14ac:dyDescent="0.25">
      <c r="B662" s="107"/>
      <c r="C662" s="108"/>
      <c r="D662" s="69" t="str">
        <f>IF(C662="","",IFERROR(VLOOKUP(C662,CadFun!$B$8:$C$107,2,FALSE),""))</f>
        <v/>
      </c>
      <c r="E662" s="108"/>
      <c r="F662" s="108"/>
      <c r="G662" s="108"/>
    </row>
    <row r="663" spans="2:7" ht="30" customHeight="1" x14ac:dyDescent="0.25">
      <c r="B663" s="107"/>
      <c r="C663" s="108"/>
      <c r="D663" s="69" t="str">
        <f>IF(C663="","",IFERROR(VLOOKUP(C663,CadFun!$B$8:$C$107,2,FALSE),""))</f>
        <v/>
      </c>
      <c r="E663" s="108"/>
      <c r="F663" s="108"/>
      <c r="G663" s="108"/>
    </row>
    <row r="664" spans="2:7" ht="30" customHeight="1" x14ac:dyDescent="0.25">
      <c r="B664" s="107"/>
      <c r="C664" s="108"/>
      <c r="D664" s="69" t="str">
        <f>IF(C664="","",IFERROR(VLOOKUP(C664,CadFun!$B$8:$C$107,2,FALSE),""))</f>
        <v/>
      </c>
      <c r="E664" s="108"/>
      <c r="F664" s="108"/>
      <c r="G664" s="108"/>
    </row>
    <row r="665" spans="2:7" ht="30" customHeight="1" x14ac:dyDescent="0.25">
      <c r="B665" s="107"/>
      <c r="C665" s="108"/>
      <c r="D665" s="69" t="str">
        <f>IF(C665="","",IFERROR(VLOOKUP(C665,CadFun!$B$8:$C$107,2,FALSE),""))</f>
        <v/>
      </c>
      <c r="E665" s="108"/>
      <c r="F665" s="108"/>
      <c r="G665" s="108"/>
    </row>
    <row r="666" spans="2:7" ht="30" customHeight="1" x14ac:dyDescent="0.25">
      <c r="B666" s="107"/>
      <c r="C666" s="108"/>
      <c r="D666" s="69" t="str">
        <f>IF(C666="","",IFERROR(VLOOKUP(C666,CadFun!$B$8:$C$107,2,FALSE),""))</f>
        <v/>
      </c>
      <c r="E666" s="108"/>
      <c r="F666" s="108"/>
      <c r="G666" s="108"/>
    </row>
    <row r="667" spans="2:7" ht="30" customHeight="1" x14ac:dyDescent="0.25">
      <c r="B667" s="107"/>
      <c r="C667" s="108"/>
      <c r="D667" s="69" t="str">
        <f>IF(C667="","",IFERROR(VLOOKUP(C667,CadFun!$B$8:$C$107,2,FALSE),""))</f>
        <v/>
      </c>
      <c r="E667" s="108"/>
      <c r="F667" s="108"/>
      <c r="G667" s="108"/>
    </row>
    <row r="668" spans="2:7" ht="30" customHeight="1" x14ac:dyDescent="0.25">
      <c r="B668" s="107"/>
      <c r="C668" s="108"/>
      <c r="D668" s="69" t="str">
        <f>IF(C668="","",IFERROR(VLOOKUP(C668,CadFun!$B$8:$C$107,2,FALSE),""))</f>
        <v/>
      </c>
      <c r="E668" s="108"/>
      <c r="F668" s="108"/>
      <c r="G668" s="108"/>
    </row>
    <row r="669" spans="2:7" ht="30" customHeight="1" x14ac:dyDescent="0.25">
      <c r="B669" s="107"/>
      <c r="C669" s="108"/>
      <c r="D669" s="69" t="str">
        <f>IF(C669="","",IFERROR(VLOOKUP(C669,CadFun!$B$8:$C$107,2,FALSE),""))</f>
        <v/>
      </c>
      <c r="E669" s="108"/>
      <c r="F669" s="108"/>
      <c r="G669" s="108"/>
    </row>
    <row r="670" spans="2:7" ht="30" customHeight="1" x14ac:dyDescent="0.25">
      <c r="B670" s="107"/>
      <c r="C670" s="108"/>
      <c r="D670" s="69" t="str">
        <f>IF(C670="","",IFERROR(VLOOKUP(C670,CadFun!$B$8:$C$107,2,FALSE),""))</f>
        <v/>
      </c>
      <c r="E670" s="108"/>
      <c r="F670" s="108"/>
      <c r="G670" s="108"/>
    </row>
    <row r="671" spans="2:7" ht="30" customHeight="1" x14ac:dyDescent="0.25">
      <c r="B671" s="107"/>
      <c r="C671" s="108"/>
      <c r="D671" s="69" t="str">
        <f>IF(C671="","",IFERROR(VLOOKUP(C671,CadFun!$B$8:$C$107,2,FALSE),""))</f>
        <v/>
      </c>
      <c r="E671" s="108"/>
      <c r="F671" s="108"/>
      <c r="G671" s="108"/>
    </row>
    <row r="672" spans="2:7" ht="30" customHeight="1" x14ac:dyDescent="0.25">
      <c r="B672" s="107"/>
      <c r="C672" s="108"/>
      <c r="D672" s="69" t="str">
        <f>IF(C672="","",IFERROR(VLOOKUP(C672,CadFun!$B$8:$C$107,2,FALSE),""))</f>
        <v/>
      </c>
      <c r="E672" s="108"/>
      <c r="F672" s="108"/>
      <c r="G672" s="108"/>
    </row>
    <row r="673" spans="2:7" ht="30" customHeight="1" x14ac:dyDescent="0.25">
      <c r="B673" s="107"/>
      <c r="C673" s="108"/>
      <c r="D673" s="69" t="str">
        <f>IF(C673="","",IFERROR(VLOOKUP(C673,CadFun!$B$8:$C$107,2,FALSE),""))</f>
        <v/>
      </c>
      <c r="E673" s="108"/>
      <c r="F673" s="108"/>
      <c r="G673" s="108"/>
    </row>
    <row r="674" spans="2:7" ht="30" customHeight="1" x14ac:dyDescent="0.25">
      <c r="B674" s="107"/>
      <c r="C674" s="108"/>
      <c r="D674" s="69" t="str">
        <f>IF(C674="","",IFERROR(VLOOKUP(C674,CadFun!$B$8:$C$107,2,FALSE),""))</f>
        <v/>
      </c>
      <c r="E674" s="108"/>
      <c r="F674" s="108"/>
      <c r="G674" s="108"/>
    </row>
    <row r="675" spans="2:7" ht="30" customHeight="1" x14ac:dyDescent="0.25">
      <c r="B675" s="107"/>
      <c r="C675" s="108"/>
      <c r="D675" s="69" t="str">
        <f>IF(C675="","",IFERROR(VLOOKUP(C675,CadFun!$B$8:$C$107,2,FALSE),""))</f>
        <v/>
      </c>
      <c r="E675" s="108"/>
      <c r="F675" s="108"/>
      <c r="G675" s="108"/>
    </row>
    <row r="676" spans="2:7" ht="30" customHeight="1" x14ac:dyDescent="0.25">
      <c r="B676" s="107"/>
      <c r="C676" s="108"/>
      <c r="D676" s="69" t="str">
        <f>IF(C676="","",IFERROR(VLOOKUP(C676,CadFun!$B$8:$C$107,2,FALSE),""))</f>
        <v/>
      </c>
      <c r="E676" s="108"/>
      <c r="F676" s="108"/>
      <c r="G676" s="108"/>
    </row>
    <row r="677" spans="2:7" ht="30" customHeight="1" x14ac:dyDescent="0.25">
      <c r="B677" s="107"/>
      <c r="C677" s="108"/>
      <c r="D677" s="69" t="str">
        <f>IF(C677="","",IFERROR(VLOOKUP(C677,CadFun!$B$8:$C$107,2,FALSE),""))</f>
        <v/>
      </c>
      <c r="E677" s="108"/>
      <c r="F677" s="108"/>
      <c r="G677" s="108"/>
    </row>
    <row r="678" spans="2:7" ht="30" customHeight="1" x14ac:dyDescent="0.25">
      <c r="B678" s="107"/>
      <c r="C678" s="108"/>
      <c r="D678" s="69" t="str">
        <f>IF(C678="","",IFERROR(VLOOKUP(C678,CadFun!$B$8:$C$107,2,FALSE),""))</f>
        <v/>
      </c>
      <c r="E678" s="108"/>
      <c r="F678" s="108"/>
      <c r="G678" s="108"/>
    </row>
    <row r="679" spans="2:7" ht="30" customHeight="1" x14ac:dyDescent="0.25">
      <c r="B679" s="107"/>
      <c r="C679" s="108"/>
      <c r="D679" s="69" t="str">
        <f>IF(C679="","",IFERROR(VLOOKUP(C679,CadFun!$B$8:$C$107,2,FALSE),""))</f>
        <v/>
      </c>
      <c r="E679" s="108"/>
      <c r="F679" s="108"/>
      <c r="G679" s="108"/>
    </row>
    <row r="680" spans="2:7" ht="30" customHeight="1" x14ac:dyDescent="0.25">
      <c r="B680" s="107"/>
      <c r="C680" s="108"/>
      <c r="D680" s="69" t="str">
        <f>IF(C680="","",IFERROR(VLOOKUP(C680,CadFun!$B$8:$C$107,2,FALSE),""))</f>
        <v/>
      </c>
      <c r="E680" s="108"/>
      <c r="F680" s="108"/>
      <c r="G680" s="108"/>
    </row>
    <row r="681" spans="2:7" ht="30" customHeight="1" x14ac:dyDescent="0.25">
      <c r="B681" s="107"/>
      <c r="C681" s="108"/>
      <c r="D681" s="69" t="str">
        <f>IF(C681="","",IFERROR(VLOOKUP(C681,CadFun!$B$8:$C$107,2,FALSE),""))</f>
        <v/>
      </c>
      <c r="E681" s="108"/>
      <c r="F681" s="108"/>
      <c r="G681" s="108"/>
    </row>
    <row r="682" spans="2:7" ht="30" customHeight="1" x14ac:dyDescent="0.25">
      <c r="B682" s="107"/>
      <c r="C682" s="108"/>
      <c r="D682" s="69" t="str">
        <f>IF(C682="","",IFERROR(VLOOKUP(C682,CadFun!$B$8:$C$107,2,FALSE),""))</f>
        <v/>
      </c>
      <c r="E682" s="108"/>
      <c r="F682" s="108"/>
      <c r="G682" s="108"/>
    </row>
    <row r="683" spans="2:7" ht="30" customHeight="1" x14ac:dyDescent="0.25">
      <c r="B683" s="107"/>
      <c r="C683" s="108"/>
      <c r="D683" s="69" t="str">
        <f>IF(C683="","",IFERROR(VLOOKUP(C683,CadFun!$B$8:$C$107,2,FALSE),""))</f>
        <v/>
      </c>
      <c r="E683" s="108"/>
      <c r="F683" s="108"/>
      <c r="G683" s="108"/>
    </row>
    <row r="684" spans="2:7" ht="30" customHeight="1" x14ac:dyDescent="0.25">
      <c r="B684" s="107"/>
      <c r="C684" s="108"/>
      <c r="D684" s="69" t="str">
        <f>IF(C684="","",IFERROR(VLOOKUP(C684,CadFun!$B$8:$C$107,2,FALSE),""))</f>
        <v/>
      </c>
      <c r="E684" s="108"/>
      <c r="F684" s="108"/>
      <c r="G684" s="108"/>
    </row>
    <row r="685" spans="2:7" ht="30" customHeight="1" x14ac:dyDescent="0.25">
      <c r="B685" s="107"/>
      <c r="C685" s="108"/>
      <c r="D685" s="69" t="str">
        <f>IF(C685="","",IFERROR(VLOOKUP(C685,CadFun!$B$8:$C$107,2,FALSE),""))</f>
        <v/>
      </c>
      <c r="E685" s="108"/>
      <c r="F685" s="108"/>
      <c r="G685" s="108"/>
    </row>
    <row r="686" spans="2:7" ht="30" customHeight="1" x14ac:dyDescent="0.25">
      <c r="B686" s="107"/>
      <c r="C686" s="108"/>
      <c r="D686" s="69" t="str">
        <f>IF(C686="","",IFERROR(VLOOKUP(C686,CadFun!$B$8:$C$107,2,FALSE),""))</f>
        <v/>
      </c>
      <c r="E686" s="108"/>
      <c r="F686" s="108"/>
      <c r="G686" s="108"/>
    </row>
    <row r="687" spans="2:7" ht="30" customHeight="1" x14ac:dyDescent="0.25">
      <c r="B687" s="107"/>
      <c r="C687" s="108"/>
      <c r="D687" s="69" t="str">
        <f>IF(C687="","",IFERROR(VLOOKUP(C687,CadFun!$B$8:$C$107,2,FALSE),""))</f>
        <v/>
      </c>
      <c r="E687" s="108"/>
      <c r="F687" s="108"/>
      <c r="G687" s="108"/>
    </row>
    <row r="688" spans="2:7" ht="30" customHeight="1" x14ac:dyDescent="0.25">
      <c r="B688" s="107"/>
      <c r="C688" s="108"/>
      <c r="D688" s="69" t="str">
        <f>IF(C688="","",IFERROR(VLOOKUP(C688,CadFun!$B$8:$C$107,2,FALSE),""))</f>
        <v/>
      </c>
      <c r="E688" s="108"/>
      <c r="F688" s="108"/>
      <c r="G688" s="108"/>
    </row>
    <row r="689" spans="2:7" ht="30" customHeight="1" x14ac:dyDescent="0.25">
      <c r="B689" s="107"/>
      <c r="C689" s="108"/>
      <c r="D689" s="69" t="str">
        <f>IF(C689="","",IFERROR(VLOOKUP(C689,CadFun!$B$8:$C$107,2,FALSE),""))</f>
        <v/>
      </c>
      <c r="E689" s="108"/>
      <c r="F689" s="108"/>
      <c r="G689" s="108"/>
    </row>
    <row r="690" spans="2:7" ht="30" customHeight="1" x14ac:dyDescent="0.25">
      <c r="B690" s="107"/>
      <c r="C690" s="108"/>
      <c r="D690" s="69" t="str">
        <f>IF(C690="","",IFERROR(VLOOKUP(C690,CadFun!$B$8:$C$107,2,FALSE),""))</f>
        <v/>
      </c>
      <c r="E690" s="108"/>
      <c r="F690" s="108"/>
      <c r="G690" s="108"/>
    </row>
    <row r="691" spans="2:7" ht="30" customHeight="1" x14ac:dyDescent="0.25">
      <c r="B691" s="107"/>
      <c r="C691" s="108"/>
      <c r="D691" s="69" t="str">
        <f>IF(C691="","",IFERROR(VLOOKUP(C691,CadFun!$B$8:$C$107,2,FALSE),""))</f>
        <v/>
      </c>
      <c r="E691" s="108"/>
      <c r="F691" s="108"/>
      <c r="G691" s="108"/>
    </row>
    <row r="692" spans="2:7" ht="30" customHeight="1" x14ac:dyDescent="0.25">
      <c r="B692" s="107"/>
      <c r="C692" s="108"/>
      <c r="D692" s="69" t="str">
        <f>IF(C692="","",IFERROR(VLOOKUP(C692,CadFun!$B$8:$C$107,2,FALSE),""))</f>
        <v/>
      </c>
      <c r="E692" s="108"/>
      <c r="F692" s="108"/>
      <c r="G692" s="108"/>
    </row>
    <row r="693" spans="2:7" ht="30" customHeight="1" x14ac:dyDescent="0.25">
      <c r="B693" s="107"/>
      <c r="C693" s="108"/>
      <c r="D693" s="69" t="str">
        <f>IF(C693="","",IFERROR(VLOOKUP(C693,CadFun!$B$8:$C$107,2,FALSE),""))</f>
        <v/>
      </c>
      <c r="E693" s="108"/>
      <c r="F693" s="108"/>
      <c r="G693" s="108"/>
    </row>
    <row r="694" spans="2:7" ht="30" customHeight="1" x14ac:dyDescent="0.25">
      <c r="B694" s="107"/>
      <c r="C694" s="108"/>
      <c r="D694" s="69" t="str">
        <f>IF(C694="","",IFERROR(VLOOKUP(C694,CadFun!$B$8:$C$107,2,FALSE),""))</f>
        <v/>
      </c>
      <c r="E694" s="108"/>
      <c r="F694" s="108"/>
      <c r="G694" s="108"/>
    </row>
    <row r="695" spans="2:7" ht="30" customHeight="1" x14ac:dyDescent="0.25">
      <c r="B695" s="107"/>
      <c r="C695" s="108"/>
      <c r="D695" s="69" t="str">
        <f>IF(C695="","",IFERROR(VLOOKUP(C695,CadFun!$B$8:$C$107,2,FALSE),""))</f>
        <v/>
      </c>
      <c r="E695" s="108"/>
      <c r="F695" s="108"/>
      <c r="G695" s="108"/>
    </row>
    <row r="696" spans="2:7" ht="30" customHeight="1" x14ac:dyDescent="0.25">
      <c r="B696" s="107"/>
      <c r="C696" s="108"/>
      <c r="D696" s="69" t="str">
        <f>IF(C696="","",IFERROR(VLOOKUP(C696,CadFun!$B$8:$C$107,2,FALSE),""))</f>
        <v/>
      </c>
      <c r="E696" s="108"/>
      <c r="F696" s="108"/>
      <c r="G696" s="108"/>
    </row>
    <row r="697" spans="2:7" ht="30" customHeight="1" x14ac:dyDescent="0.25">
      <c r="B697" s="107"/>
      <c r="C697" s="108"/>
      <c r="D697" s="69" t="str">
        <f>IF(C697="","",IFERROR(VLOOKUP(C697,CadFun!$B$8:$C$107,2,FALSE),""))</f>
        <v/>
      </c>
      <c r="E697" s="108"/>
      <c r="F697" s="108"/>
      <c r="G697" s="108"/>
    </row>
    <row r="698" spans="2:7" ht="30" customHeight="1" x14ac:dyDescent="0.25">
      <c r="B698" s="107"/>
      <c r="C698" s="108"/>
      <c r="D698" s="69" t="str">
        <f>IF(C698="","",IFERROR(VLOOKUP(C698,CadFun!$B$8:$C$107,2,FALSE),""))</f>
        <v/>
      </c>
      <c r="E698" s="108"/>
      <c r="F698" s="108"/>
      <c r="G698" s="108"/>
    </row>
    <row r="699" spans="2:7" ht="30" customHeight="1" x14ac:dyDescent="0.25">
      <c r="B699" s="107"/>
      <c r="C699" s="108"/>
      <c r="D699" s="69" t="str">
        <f>IF(C699="","",IFERROR(VLOOKUP(C699,CadFun!$B$8:$C$107,2,FALSE),""))</f>
        <v/>
      </c>
      <c r="E699" s="108"/>
      <c r="F699" s="108"/>
      <c r="G699" s="108"/>
    </row>
    <row r="700" spans="2:7" ht="30" customHeight="1" x14ac:dyDescent="0.25">
      <c r="B700" s="107"/>
      <c r="C700" s="108"/>
      <c r="D700" s="69" t="str">
        <f>IF(C700="","",IFERROR(VLOOKUP(C700,CadFun!$B$8:$C$107,2,FALSE),""))</f>
        <v/>
      </c>
      <c r="E700" s="108"/>
      <c r="F700" s="108"/>
      <c r="G700" s="108"/>
    </row>
    <row r="701" spans="2:7" ht="30" customHeight="1" x14ac:dyDescent="0.25">
      <c r="B701" s="107"/>
      <c r="C701" s="108"/>
      <c r="D701" s="69" t="str">
        <f>IF(C701="","",IFERROR(VLOOKUP(C701,CadFun!$B$8:$C$107,2,FALSE),""))</f>
        <v/>
      </c>
      <c r="E701" s="108"/>
      <c r="F701" s="108"/>
      <c r="G701" s="108"/>
    </row>
    <row r="702" spans="2:7" ht="30" customHeight="1" x14ac:dyDescent="0.25">
      <c r="B702" s="107"/>
      <c r="C702" s="108"/>
      <c r="D702" s="69" t="str">
        <f>IF(C702="","",IFERROR(VLOOKUP(C702,CadFun!$B$8:$C$107,2,FALSE),""))</f>
        <v/>
      </c>
      <c r="E702" s="108"/>
      <c r="F702" s="108"/>
      <c r="G702" s="108"/>
    </row>
    <row r="703" spans="2:7" ht="30" customHeight="1" x14ac:dyDescent="0.25">
      <c r="B703" s="107"/>
      <c r="C703" s="108"/>
      <c r="D703" s="69" t="str">
        <f>IF(C703="","",IFERROR(VLOOKUP(C703,CadFun!$B$8:$C$107,2,FALSE),""))</f>
        <v/>
      </c>
      <c r="E703" s="108"/>
      <c r="F703" s="108"/>
      <c r="G703" s="108"/>
    </row>
    <row r="704" spans="2:7" ht="30" customHeight="1" x14ac:dyDescent="0.25">
      <c r="B704" s="107"/>
      <c r="C704" s="108"/>
      <c r="D704" s="69" t="str">
        <f>IF(C704="","",IFERROR(VLOOKUP(C704,CadFun!$B$8:$C$107,2,FALSE),""))</f>
        <v/>
      </c>
      <c r="E704" s="108"/>
      <c r="F704" s="108"/>
      <c r="G704" s="108"/>
    </row>
    <row r="705" spans="2:7" ht="30" customHeight="1" x14ac:dyDescent="0.25">
      <c r="B705" s="107"/>
      <c r="C705" s="108"/>
      <c r="D705" s="69" t="str">
        <f>IF(C705="","",IFERROR(VLOOKUP(C705,CadFun!$B$8:$C$107,2,FALSE),""))</f>
        <v/>
      </c>
      <c r="E705" s="108"/>
      <c r="F705" s="108"/>
      <c r="G705" s="108"/>
    </row>
    <row r="706" spans="2:7" ht="30" customHeight="1" x14ac:dyDescent="0.25">
      <c r="B706" s="107"/>
      <c r="C706" s="108"/>
      <c r="D706" s="69" t="str">
        <f>IF(C706="","",IFERROR(VLOOKUP(C706,CadFun!$B$8:$C$107,2,FALSE),""))</f>
        <v/>
      </c>
      <c r="E706" s="108"/>
      <c r="F706" s="108"/>
      <c r="G706" s="108"/>
    </row>
    <row r="707" spans="2:7" ht="30" customHeight="1" x14ac:dyDescent="0.25">
      <c r="B707" s="107"/>
      <c r="C707" s="108"/>
      <c r="D707" s="69" t="str">
        <f>IF(C707="","",IFERROR(VLOOKUP(C707,CadFun!$B$8:$C$107,2,FALSE),""))</f>
        <v/>
      </c>
      <c r="E707" s="108"/>
      <c r="F707" s="108"/>
      <c r="G707" s="108"/>
    </row>
    <row r="708" spans="2:7" ht="30" customHeight="1" x14ac:dyDescent="0.25">
      <c r="B708" s="107"/>
      <c r="C708" s="108"/>
      <c r="D708" s="69" t="str">
        <f>IF(C708="","",IFERROR(VLOOKUP(C708,CadFun!$B$8:$C$107,2,FALSE),""))</f>
        <v/>
      </c>
      <c r="E708" s="108"/>
      <c r="F708" s="108"/>
      <c r="G708" s="108"/>
    </row>
    <row r="709" spans="2:7" ht="30" customHeight="1" x14ac:dyDescent="0.25">
      <c r="B709" s="107"/>
      <c r="C709" s="108"/>
      <c r="D709" s="69" t="str">
        <f>IF(C709="","",IFERROR(VLOOKUP(C709,CadFun!$B$8:$C$107,2,FALSE),""))</f>
        <v/>
      </c>
      <c r="E709" s="108"/>
      <c r="F709" s="108"/>
      <c r="G709" s="108"/>
    </row>
    <row r="710" spans="2:7" ht="30" customHeight="1" x14ac:dyDescent="0.25">
      <c r="B710" s="107"/>
      <c r="C710" s="108"/>
      <c r="D710" s="69" t="str">
        <f>IF(C710="","",IFERROR(VLOOKUP(C710,CadFun!$B$8:$C$107,2,FALSE),""))</f>
        <v/>
      </c>
      <c r="E710" s="108"/>
      <c r="F710" s="108"/>
      <c r="G710" s="108"/>
    </row>
    <row r="711" spans="2:7" ht="30" customHeight="1" x14ac:dyDescent="0.25">
      <c r="B711" s="107"/>
      <c r="C711" s="108"/>
      <c r="D711" s="69" t="str">
        <f>IF(C711="","",IFERROR(VLOOKUP(C711,CadFun!$B$8:$C$107,2,FALSE),""))</f>
        <v/>
      </c>
      <c r="E711" s="108"/>
      <c r="F711" s="108"/>
      <c r="G711" s="108"/>
    </row>
    <row r="712" spans="2:7" ht="30" customHeight="1" x14ac:dyDescent="0.25">
      <c r="B712" s="107"/>
      <c r="C712" s="108"/>
      <c r="D712" s="69" t="str">
        <f>IF(C712="","",IFERROR(VLOOKUP(C712,CadFun!$B$8:$C$107,2,FALSE),""))</f>
        <v/>
      </c>
      <c r="E712" s="108"/>
      <c r="F712" s="108"/>
      <c r="G712" s="108"/>
    </row>
    <row r="713" spans="2:7" ht="30" customHeight="1" x14ac:dyDescent="0.25">
      <c r="B713" s="107"/>
      <c r="C713" s="108"/>
      <c r="D713" s="69" t="str">
        <f>IF(C713="","",IFERROR(VLOOKUP(C713,CadFun!$B$8:$C$107,2,FALSE),""))</f>
        <v/>
      </c>
      <c r="E713" s="108"/>
      <c r="F713" s="108"/>
      <c r="G713" s="108"/>
    </row>
    <row r="714" spans="2:7" ht="30" customHeight="1" x14ac:dyDescent="0.25">
      <c r="B714" s="107"/>
      <c r="C714" s="108"/>
      <c r="D714" s="69" t="str">
        <f>IF(C714="","",IFERROR(VLOOKUP(C714,CadFun!$B$8:$C$107,2,FALSE),""))</f>
        <v/>
      </c>
      <c r="E714" s="108"/>
      <c r="F714" s="108"/>
      <c r="G714" s="108"/>
    </row>
    <row r="715" spans="2:7" ht="30" customHeight="1" x14ac:dyDescent="0.25">
      <c r="B715" s="107"/>
      <c r="C715" s="108"/>
      <c r="D715" s="69" t="str">
        <f>IF(C715="","",IFERROR(VLOOKUP(C715,CadFun!$B$8:$C$107,2,FALSE),""))</f>
        <v/>
      </c>
      <c r="E715" s="108"/>
      <c r="F715" s="108"/>
      <c r="G715" s="108"/>
    </row>
    <row r="716" spans="2:7" ht="30" customHeight="1" x14ac:dyDescent="0.25">
      <c r="B716" s="107"/>
      <c r="C716" s="108"/>
      <c r="D716" s="69" t="str">
        <f>IF(C716="","",IFERROR(VLOOKUP(C716,CadFun!$B$8:$C$107,2,FALSE),""))</f>
        <v/>
      </c>
      <c r="E716" s="108"/>
      <c r="F716" s="108"/>
      <c r="G716" s="108"/>
    </row>
    <row r="717" spans="2:7" ht="30" customHeight="1" x14ac:dyDescent="0.25">
      <c r="B717" s="107"/>
      <c r="C717" s="108"/>
      <c r="D717" s="69" t="str">
        <f>IF(C717="","",IFERROR(VLOOKUP(C717,CadFun!$B$8:$C$107,2,FALSE),""))</f>
        <v/>
      </c>
      <c r="E717" s="108"/>
      <c r="F717" s="108"/>
      <c r="G717" s="108"/>
    </row>
    <row r="718" spans="2:7" ht="30" customHeight="1" x14ac:dyDescent="0.25">
      <c r="B718" s="107"/>
      <c r="C718" s="108"/>
      <c r="D718" s="69" t="str">
        <f>IF(C718="","",IFERROR(VLOOKUP(C718,CadFun!$B$8:$C$107,2,FALSE),""))</f>
        <v/>
      </c>
      <c r="E718" s="108"/>
      <c r="F718" s="108"/>
      <c r="G718" s="108"/>
    </row>
    <row r="719" spans="2:7" ht="30" customHeight="1" x14ac:dyDescent="0.25">
      <c r="B719" s="107"/>
      <c r="C719" s="108"/>
      <c r="D719" s="69" t="str">
        <f>IF(C719="","",IFERROR(VLOOKUP(C719,CadFun!$B$8:$C$107,2,FALSE),""))</f>
        <v/>
      </c>
      <c r="E719" s="108"/>
      <c r="F719" s="108"/>
      <c r="G719" s="108"/>
    </row>
    <row r="720" spans="2:7" ht="30" customHeight="1" x14ac:dyDescent="0.25">
      <c r="B720" s="107"/>
      <c r="C720" s="108"/>
      <c r="D720" s="69" t="str">
        <f>IF(C720="","",IFERROR(VLOOKUP(C720,CadFun!$B$8:$C$107,2,FALSE),""))</f>
        <v/>
      </c>
      <c r="E720" s="108"/>
      <c r="F720" s="108"/>
      <c r="G720" s="108"/>
    </row>
    <row r="721" spans="2:7" ht="30" customHeight="1" x14ac:dyDescent="0.25">
      <c r="B721" s="107"/>
      <c r="C721" s="108"/>
      <c r="D721" s="69" t="str">
        <f>IF(C721="","",IFERROR(VLOOKUP(C721,CadFun!$B$8:$C$107,2,FALSE),""))</f>
        <v/>
      </c>
      <c r="E721" s="108"/>
      <c r="F721" s="108"/>
      <c r="G721" s="108"/>
    </row>
    <row r="722" spans="2:7" ht="30" customHeight="1" x14ac:dyDescent="0.25">
      <c r="B722" s="107"/>
      <c r="C722" s="108"/>
      <c r="D722" s="69" t="str">
        <f>IF(C722="","",IFERROR(VLOOKUP(C722,CadFun!$B$8:$C$107,2,FALSE),""))</f>
        <v/>
      </c>
      <c r="E722" s="108"/>
      <c r="F722" s="108"/>
      <c r="G722" s="108"/>
    </row>
    <row r="723" spans="2:7" ht="30" customHeight="1" x14ac:dyDescent="0.25">
      <c r="B723" s="107"/>
      <c r="C723" s="108"/>
      <c r="D723" s="69" t="str">
        <f>IF(C723="","",IFERROR(VLOOKUP(C723,CadFun!$B$8:$C$107,2,FALSE),""))</f>
        <v/>
      </c>
      <c r="E723" s="108"/>
      <c r="F723" s="108"/>
      <c r="G723" s="108"/>
    </row>
    <row r="724" spans="2:7" ht="30" customHeight="1" x14ac:dyDescent="0.25">
      <c r="B724" s="107"/>
      <c r="C724" s="108"/>
      <c r="D724" s="69" t="str">
        <f>IF(C724="","",IFERROR(VLOOKUP(C724,CadFun!$B$8:$C$107,2,FALSE),""))</f>
        <v/>
      </c>
      <c r="E724" s="108"/>
      <c r="F724" s="108"/>
      <c r="G724" s="108"/>
    </row>
    <row r="725" spans="2:7" ht="30" customHeight="1" x14ac:dyDescent="0.25">
      <c r="B725" s="107"/>
      <c r="C725" s="108"/>
      <c r="D725" s="69" t="str">
        <f>IF(C725="","",IFERROR(VLOOKUP(C725,CadFun!$B$8:$C$107,2,FALSE),""))</f>
        <v/>
      </c>
      <c r="E725" s="108"/>
      <c r="F725" s="108"/>
      <c r="G725" s="108"/>
    </row>
    <row r="726" spans="2:7" ht="30" customHeight="1" x14ac:dyDescent="0.25">
      <c r="B726" s="107"/>
      <c r="C726" s="108"/>
      <c r="D726" s="69" t="str">
        <f>IF(C726="","",IFERROR(VLOOKUP(C726,CadFun!$B$8:$C$107,2,FALSE),""))</f>
        <v/>
      </c>
      <c r="E726" s="108"/>
      <c r="F726" s="108"/>
      <c r="G726" s="108"/>
    </row>
    <row r="727" spans="2:7" ht="30" customHeight="1" x14ac:dyDescent="0.25">
      <c r="B727" s="107"/>
      <c r="C727" s="108"/>
      <c r="D727" s="69" t="str">
        <f>IF(C727="","",IFERROR(VLOOKUP(C727,CadFun!$B$8:$C$107,2,FALSE),""))</f>
        <v/>
      </c>
      <c r="E727" s="108"/>
      <c r="F727" s="108"/>
      <c r="G727" s="108"/>
    </row>
    <row r="728" spans="2:7" ht="30" customHeight="1" x14ac:dyDescent="0.25">
      <c r="B728" s="107"/>
      <c r="C728" s="108"/>
      <c r="D728" s="69" t="str">
        <f>IF(C728="","",IFERROR(VLOOKUP(C728,CadFun!$B$8:$C$107,2,FALSE),""))</f>
        <v/>
      </c>
      <c r="E728" s="108"/>
      <c r="F728" s="108"/>
      <c r="G728" s="108"/>
    </row>
    <row r="729" spans="2:7" ht="30" customHeight="1" x14ac:dyDescent="0.25">
      <c r="B729" s="107"/>
      <c r="C729" s="108"/>
      <c r="D729" s="69" t="str">
        <f>IF(C729="","",IFERROR(VLOOKUP(C729,CadFun!$B$8:$C$107,2,FALSE),""))</f>
        <v/>
      </c>
      <c r="E729" s="108"/>
      <c r="F729" s="108"/>
      <c r="G729" s="108"/>
    </row>
    <row r="730" spans="2:7" ht="30" customHeight="1" x14ac:dyDescent="0.25">
      <c r="B730" s="107"/>
      <c r="C730" s="108"/>
      <c r="D730" s="69" t="str">
        <f>IF(C730="","",IFERROR(VLOOKUP(C730,CadFun!$B$8:$C$107,2,FALSE),""))</f>
        <v/>
      </c>
      <c r="E730" s="108"/>
      <c r="F730" s="108"/>
      <c r="G730" s="108"/>
    </row>
    <row r="731" spans="2:7" ht="30" customHeight="1" x14ac:dyDescent="0.25">
      <c r="B731" s="107"/>
      <c r="C731" s="108"/>
      <c r="D731" s="69" t="str">
        <f>IF(C731="","",IFERROR(VLOOKUP(C731,CadFun!$B$8:$C$107,2,FALSE),""))</f>
        <v/>
      </c>
      <c r="E731" s="108"/>
      <c r="F731" s="108"/>
      <c r="G731" s="108"/>
    </row>
    <row r="732" spans="2:7" ht="30" customHeight="1" x14ac:dyDescent="0.25">
      <c r="B732" s="107"/>
      <c r="C732" s="108"/>
      <c r="D732" s="69" t="str">
        <f>IF(C732="","",IFERROR(VLOOKUP(C732,CadFun!$B$8:$C$107,2,FALSE),""))</f>
        <v/>
      </c>
      <c r="E732" s="108"/>
      <c r="F732" s="108"/>
      <c r="G732" s="108"/>
    </row>
    <row r="733" spans="2:7" ht="30" customHeight="1" x14ac:dyDescent="0.25">
      <c r="B733" s="107"/>
      <c r="C733" s="108"/>
      <c r="D733" s="69" t="str">
        <f>IF(C733="","",IFERROR(VLOOKUP(C733,CadFun!$B$8:$C$107,2,FALSE),""))</f>
        <v/>
      </c>
      <c r="E733" s="108"/>
      <c r="F733" s="108"/>
      <c r="G733" s="108"/>
    </row>
    <row r="734" spans="2:7" ht="30" customHeight="1" x14ac:dyDescent="0.25">
      <c r="B734" s="107"/>
      <c r="C734" s="108"/>
      <c r="D734" s="69" t="str">
        <f>IF(C734="","",IFERROR(VLOOKUP(C734,CadFun!$B$8:$C$107,2,FALSE),""))</f>
        <v/>
      </c>
      <c r="E734" s="108"/>
      <c r="F734" s="108"/>
      <c r="G734" s="108"/>
    </row>
    <row r="735" spans="2:7" ht="30" customHeight="1" x14ac:dyDescent="0.25">
      <c r="B735" s="107"/>
      <c r="C735" s="108"/>
      <c r="D735" s="69" t="str">
        <f>IF(C735="","",IFERROR(VLOOKUP(C735,CadFun!$B$8:$C$107,2,FALSE),""))</f>
        <v/>
      </c>
      <c r="E735" s="108"/>
      <c r="F735" s="108"/>
      <c r="G735" s="108"/>
    </row>
    <row r="736" spans="2:7" ht="30" customHeight="1" x14ac:dyDescent="0.25">
      <c r="B736" s="107"/>
      <c r="C736" s="108"/>
      <c r="D736" s="69" t="str">
        <f>IF(C736="","",IFERROR(VLOOKUP(C736,CadFun!$B$8:$C$107,2,FALSE),""))</f>
        <v/>
      </c>
      <c r="E736" s="108"/>
      <c r="F736" s="108"/>
      <c r="G736" s="108"/>
    </row>
    <row r="737" spans="2:7" ht="30" customHeight="1" x14ac:dyDescent="0.25">
      <c r="B737" s="107"/>
      <c r="C737" s="108"/>
      <c r="D737" s="69" t="str">
        <f>IF(C737="","",IFERROR(VLOOKUP(C737,CadFun!$B$8:$C$107,2,FALSE),""))</f>
        <v/>
      </c>
      <c r="E737" s="108"/>
      <c r="F737" s="108"/>
      <c r="G737" s="108"/>
    </row>
    <row r="738" spans="2:7" ht="30" customHeight="1" x14ac:dyDescent="0.25">
      <c r="B738" s="107"/>
      <c r="C738" s="108"/>
      <c r="D738" s="69" t="str">
        <f>IF(C738="","",IFERROR(VLOOKUP(C738,CadFun!$B$8:$C$107,2,FALSE),""))</f>
        <v/>
      </c>
      <c r="E738" s="108"/>
      <c r="F738" s="108"/>
      <c r="G738" s="108"/>
    </row>
    <row r="739" spans="2:7" ht="30" customHeight="1" x14ac:dyDescent="0.25">
      <c r="B739" s="107"/>
      <c r="C739" s="108"/>
      <c r="D739" s="69" t="str">
        <f>IF(C739="","",IFERROR(VLOOKUP(C739,CadFun!$B$8:$C$107,2,FALSE),""))</f>
        <v/>
      </c>
      <c r="E739" s="108"/>
      <c r="F739" s="108"/>
      <c r="G739" s="108"/>
    </row>
    <row r="740" spans="2:7" ht="30" customHeight="1" x14ac:dyDescent="0.25">
      <c r="B740" s="107"/>
      <c r="C740" s="108"/>
      <c r="D740" s="69" t="str">
        <f>IF(C740="","",IFERROR(VLOOKUP(C740,CadFun!$B$8:$C$107,2,FALSE),""))</f>
        <v/>
      </c>
      <c r="E740" s="108"/>
      <c r="F740" s="108"/>
      <c r="G740" s="108"/>
    </row>
    <row r="741" spans="2:7" ht="30" customHeight="1" x14ac:dyDescent="0.25">
      <c r="B741" s="107"/>
      <c r="C741" s="108"/>
      <c r="D741" s="69" t="str">
        <f>IF(C741="","",IFERROR(VLOOKUP(C741,CadFun!$B$8:$C$107,2,FALSE),""))</f>
        <v/>
      </c>
      <c r="E741" s="108"/>
      <c r="F741" s="108"/>
      <c r="G741" s="108"/>
    </row>
    <row r="742" spans="2:7" ht="30" customHeight="1" x14ac:dyDescent="0.25">
      <c r="B742" s="107"/>
      <c r="C742" s="108"/>
      <c r="D742" s="69" t="str">
        <f>IF(C742="","",IFERROR(VLOOKUP(C742,CadFun!$B$8:$C$107,2,FALSE),""))</f>
        <v/>
      </c>
      <c r="E742" s="108"/>
      <c r="F742" s="108"/>
      <c r="G742" s="108"/>
    </row>
    <row r="743" spans="2:7" ht="30" customHeight="1" x14ac:dyDescent="0.25">
      <c r="B743" s="107"/>
      <c r="C743" s="108"/>
      <c r="D743" s="69" t="str">
        <f>IF(C743="","",IFERROR(VLOOKUP(C743,CadFun!$B$8:$C$107,2,FALSE),""))</f>
        <v/>
      </c>
      <c r="E743" s="108"/>
      <c r="F743" s="108"/>
      <c r="G743" s="108"/>
    </row>
    <row r="744" spans="2:7" ht="30" customHeight="1" x14ac:dyDescent="0.25">
      <c r="B744" s="107"/>
      <c r="C744" s="108"/>
      <c r="D744" s="69" t="str">
        <f>IF(C744="","",IFERROR(VLOOKUP(C744,CadFun!$B$8:$C$107,2,FALSE),""))</f>
        <v/>
      </c>
      <c r="E744" s="108"/>
      <c r="F744" s="108"/>
      <c r="G744" s="108"/>
    </row>
    <row r="745" spans="2:7" ht="30" customHeight="1" x14ac:dyDescent="0.25">
      <c r="B745" s="107"/>
      <c r="C745" s="108"/>
      <c r="D745" s="69" t="str">
        <f>IF(C745="","",IFERROR(VLOOKUP(C745,CadFun!$B$8:$C$107,2,FALSE),""))</f>
        <v/>
      </c>
      <c r="E745" s="108"/>
      <c r="F745" s="108"/>
      <c r="G745" s="108"/>
    </row>
    <row r="746" spans="2:7" ht="30" customHeight="1" x14ac:dyDescent="0.25">
      <c r="B746" s="107"/>
      <c r="C746" s="108"/>
      <c r="D746" s="69" t="str">
        <f>IF(C746="","",IFERROR(VLOOKUP(C746,CadFun!$B$8:$C$107,2,FALSE),""))</f>
        <v/>
      </c>
      <c r="E746" s="108"/>
      <c r="F746" s="108"/>
      <c r="G746" s="108"/>
    </row>
    <row r="747" spans="2:7" ht="30" customHeight="1" x14ac:dyDescent="0.25">
      <c r="B747" s="107"/>
      <c r="C747" s="108"/>
      <c r="D747" s="69" t="str">
        <f>IF(C747="","",IFERROR(VLOOKUP(C747,CadFun!$B$8:$C$107,2,FALSE),""))</f>
        <v/>
      </c>
      <c r="E747" s="108"/>
      <c r="F747" s="108"/>
      <c r="G747" s="108"/>
    </row>
    <row r="748" spans="2:7" ht="30" customHeight="1" x14ac:dyDescent="0.25">
      <c r="B748" s="107"/>
      <c r="C748" s="108"/>
      <c r="D748" s="69" t="str">
        <f>IF(C748="","",IFERROR(VLOOKUP(C748,CadFun!$B$8:$C$107,2,FALSE),""))</f>
        <v/>
      </c>
      <c r="E748" s="108"/>
      <c r="F748" s="108"/>
      <c r="G748" s="108"/>
    </row>
    <row r="749" spans="2:7" ht="30" customHeight="1" x14ac:dyDescent="0.25">
      <c r="B749" s="107"/>
      <c r="C749" s="108"/>
      <c r="D749" s="69" t="str">
        <f>IF(C749="","",IFERROR(VLOOKUP(C749,CadFun!$B$8:$C$107,2,FALSE),""))</f>
        <v/>
      </c>
      <c r="E749" s="108"/>
      <c r="F749" s="108"/>
      <c r="G749" s="108"/>
    </row>
    <row r="750" spans="2:7" ht="30" customHeight="1" x14ac:dyDescent="0.25">
      <c r="B750" s="107"/>
      <c r="C750" s="108"/>
      <c r="D750" s="69" t="str">
        <f>IF(C750="","",IFERROR(VLOOKUP(C750,CadFun!$B$8:$C$107,2,FALSE),""))</f>
        <v/>
      </c>
      <c r="E750" s="108"/>
      <c r="F750" s="108"/>
      <c r="G750" s="108"/>
    </row>
    <row r="751" spans="2:7" ht="30" customHeight="1" x14ac:dyDescent="0.25">
      <c r="B751" s="107"/>
      <c r="C751" s="108"/>
      <c r="D751" s="69" t="str">
        <f>IF(C751="","",IFERROR(VLOOKUP(C751,CadFun!$B$8:$C$107,2,FALSE),""))</f>
        <v/>
      </c>
      <c r="E751" s="108"/>
      <c r="F751" s="108"/>
      <c r="G751" s="108"/>
    </row>
    <row r="752" spans="2:7" ht="30" customHeight="1" x14ac:dyDescent="0.25">
      <c r="B752" s="107"/>
      <c r="C752" s="108"/>
      <c r="D752" s="69" t="str">
        <f>IF(C752="","",IFERROR(VLOOKUP(C752,CadFun!$B$8:$C$107,2,FALSE),""))</f>
        <v/>
      </c>
      <c r="E752" s="108"/>
      <c r="F752" s="108"/>
      <c r="G752" s="108"/>
    </row>
    <row r="753" spans="2:7" ht="30" customHeight="1" x14ac:dyDescent="0.25">
      <c r="B753" s="107"/>
      <c r="C753" s="108"/>
      <c r="D753" s="69" t="str">
        <f>IF(C753="","",IFERROR(VLOOKUP(C753,CadFun!$B$8:$C$107,2,FALSE),""))</f>
        <v/>
      </c>
      <c r="E753" s="108"/>
      <c r="F753" s="108"/>
      <c r="G753" s="108"/>
    </row>
    <row r="754" spans="2:7" ht="30" customHeight="1" x14ac:dyDescent="0.25">
      <c r="B754" s="107"/>
      <c r="C754" s="108"/>
      <c r="D754" s="69" t="str">
        <f>IF(C754="","",IFERROR(VLOOKUP(C754,CadFun!$B$8:$C$107,2,FALSE),""))</f>
        <v/>
      </c>
      <c r="E754" s="108"/>
      <c r="F754" s="108"/>
      <c r="G754" s="108"/>
    </row>
    <row r="755" spans="2:7" ht="30" customHeight="1" x14ac:dyDescent="0.25">
      <c r="B755" s="107"/>
      <c r="C755" s="108"/>
      <c r="D755" s="69" t="str">
        <f>IF(C755="","",IFERROR(VLOOKUP(C755,CadFun!$B$8:$C$107,2,FALSE),""))</f>
        <v/>
      </c>
      <c r="E755" s="108"/>
      <c r="F755" s="108"/>
      <c r="G755" s="108"/>
    </row>
    <row r="756" spans="2:7" ht="30" customHeight="1" x14ac:dyDescent="0.25">
      <c r="B756" s="107"/>
      <c r="C756" s="108"/>
      <c r="D756" s="69" t="str">
        <f>IF(C756="","",IFERROR(VLOOKUP(C756,CadFun!$B$8:$C$107,2,FALSE),""))</f>
        <v/>
      </c>
      <c r="E756" s="108"/>
      <c r="F756" s="108"/>
      <c r="G756" s="108"/>
    </row>
    <row r="757" spans="2:7" ht="30" customHeight="1" x14ac:dyDescent="0.25">
      <c r="B757" s="107"/>
      <c r="C757" s="108"/>
      <c r="D757" s="69" t="str">
        <f>IF(C757="","",IFERROR(VLOOKUP(C757,CadFun!$B$8:$C$107,2,FALSE),""))</f>
        <v/>
      </c>
      <c r="E757" s="108"/>
      <c r="F757" s="108"/>
      <c r="G757" s="108"/>
    </row>
    <row r="758" spans="2:7" ht="30" customHeight="1" x14ac:dyDescent="0.25">
      <c r="B758" s="107"/>
      <c r="C758" s="108"/>
      <c r="D758" s="69" t="str">
        <f>IF(C758="","",IFERROR(VLOOKUP(C758,CadFun!$B$8:$C$107,2,FALSE),""))</f>
        <v/>
      </c>
      <c r="E758" s="108"/>
      <c r="F758" s="108"/>
      <c r="G758" s="108"/>
    </row>
    <row r="759" spans="2:7" ht="30" customHeight="1" x14ac:dyDescent="0.25">
      <c r="B759" s="107"/>
      <c r="C759" s="108"/>
      <c r="D759" s="69" t="str">
        <f>IF(C759="","",IFERROR(VLOOKUP(C759,CadFun!$B$8:$C$107,2,FALSE),""))</f>
        <v/>
      </c>
      <c r="E759" s="108"/>
      <c r="F759" s="108"/>
      <c r="G759" s="108"/>
    </row>
    <row r="760" spans="2:7" ht="30" customHeight="1" x14ac:dyDescent="0.25">
      <c r="B760" s="107"/>
      <c r="C760" s="108"/>
      <c r="D760" s="69" t="str">
        <f>IF(C760="","",IFERROR(VLOOKUP(C760,CadFun!$B$8:$C$107,2,FALSE),""))</f>
        <v/>
      </c>
      <c r="E760" s="108"/>
      <c r="F760" s="108"/>
      <c r="G760" s="108"/>
    </row>
    <row r="761" spans="2:7" ht="30" customHeight="1" x14ac:dyDescent="0.25">
      <c r="B761" s="107"/>
      <c r="C761" s="108"/>
      <c r="D761" s="69" t="str">
        <f>IF(C761="","",IFERROR(VLOOKUP(C761,CadFun!$B$8:$C$107,2,FALSE),""))</f>
        <v/>
      </c>
      <c r="E761" s="108"/>
      <c r="F761" s="108"/>
      <c r="G761" s="108"/>
    </row>
    <row r="762" spans="2:7" ht="30" customHeight="1" x14ac:dyDescent="0.25">
      <c r="B762" s="107"/>
      <c r="C762" s="108"/>
      <c r="D762" s="69" t="str">
        <f>IF(C762="","",IFERROR(VLOOKUP(C762,CadFun!$B$8:$C$107,2,FALSE),""))</f>
        <v/>
      </c>
      <c r="E762" s="108"/>
      <c r="F762" s="108"/>
      <c r="G762" s="108"/>
    </row>
    <row r="763" spans="2:7" ht="30" customHeight="1" x14ac:dyDescent="0.25">
      <c r="B763" s="107"/>
      <c r="C763" s="108"/>
      <c r="D763" s="69" t="str">
        <f>IF(C763="","",IFERROR(VLOOKUP(C763,CadFun!$B$8:$C$107,2,FALSE),""))</f>
        <v/>
      </c>
      <c r="E763" s="108"/>
      <c r="F763" s="108"/>
      <c r="G763" s="108"/>
    </row>
    <row r="764" spans="2:7" ht="30" customHeight="1" x14ac:dyDescent="0.25">
      <c r="B764" s="107"/>
      <c r="C764" s="108"/>
      <c r="D764" s="69" t="str">
        <f>IF(C764="","",IFERROR(VLOOKUP(C764,CadFun!$B$8:$C$107,2,FALSE),""))</f>
        <v/>
      </c>
      <c r="E764" s="108"/>
      <c r="F764" s="108"/>
      <c r="G764" s="108"/>
    </row>
    <row r="765" spans="2:7" ht="30" customHeight="1" x14ac:dyDescent="0.25">
      <c r="B765" s="107"/>
      <c r="C765" s="108"/>
      <c r="D765" s="69" t="str">
        <f>IF(C765="","",IFERROR(VLOOKUP(C765,CadFun!$B$8:$C$107,2,FALSE),""))</f>
        <v/>
      </c>
      <c r="E765" s="108"/>
      <c r="F765" s="108"/>
      <c r="G765" s="108"/>
    </row>
    <row r="766" spans="2:7" ht="30" customHeight="1" x14ac:dyDescent="0.25">
      <c r="B766" s="107"/>
      <c r="C766" s="108"/>
      <c r="D766" s="69" t="str">
        <f>IF(C766="","",IFERROR(VLOOKUP(C766,CadFun!$B$8:$C$107,2,FALSE),""))</f>
        <v/>
      </c>
      <c r="E766" s="108"/>
      <c r="F766" s="108"/>
      <c r="G766" s="108"/>
    </row>
    <row r="767" spans="2:7" ht="30" customHeight="1" x14ac:dyDescent="0.25">
      <c r="B767" s="107"/>
      <c r="C767" s="108"/>
      <c r="D767" s="69" t="str">
        <f>IF(C767="","",IFERROR(VLOOKUP(C767,CadFun!$B$8:$C$107,2,FALSE),""))</f>
        <v/>
      </c>
      <c r="E767" s="108"/>
      <c r="F767" s="108"/>
      <c r="G767" s="108"/>
    </row>
    <row r="768" spans="2:7" ht="30" customHeight="1" x14ac:dyDescent="0.25">
      <c r="B768" s="107"/>
      <c r="C768" s="108"/>
      <c r="D768" s="69" t="str">
        <f>IF(C768="","",IFERROR(VLOOKUP(C768,CadFun!$B$8:$C$107,2,FALSE),""))</f>
        <v/>
      </c>
      <c r="E768" s="108"/>
      <c r="F768" s="108"/>
      <c r="G768" s="108"/>
    </row>
    <row r="769" spans="2:7" ht="30" customHeight="1" x14ac:dyDescent="0.25">
      <c r="B769" s="107"/>
      <c r="C769" s="108"/>
      <c r="D769" s="69" t="str">
        <f>IF(C769="","",IFERROR(VLOOKUP(C769,CadFun!$B$8:$C$107,2,FALSE),""))</f>
        <v/>
      </c>
      <c r="E769" s="108"/>
      <c r="F769" s="108"/>
      <c r="G769" s="108"/>
    </row>
    <row r="770" spans="2:7" ht="30" customHeight="1" x14ac:dyDescent="0.25">
      <c r="B770" s="107"/>
      <c r="C770" s="108"/>
      <c r="D770" s="69" t="str">
        <f>IF(C770="","",IFERROR(VLOOKUP(C770,CadFun!$B$8:$C$107,2,FALSE),""))</f>
        <v/>
      </c>
      <c r="E770" s="108"/>
      <c r="F770" s="108"/>
      <c r="G770" s="108"/>
    </row>
    <row r="771" spans="2:7" ht="30" customHeight="1" x14ac:dyDescent="0.25">
      <c r="B771" s="107"/>
      <c r="C771" s="108"/>
      <c r="D771" s="69" t="str">
        <f>IF(C771="","",IFERROR(VLOOKUP(C771,CadFun!$B$8:$C$107,2,FALSE),""))</f>
        <v/>
      </c>
      <c r="E771" s="108"/>
      <c r="F771" s="108"/>
      <c r="G771" s="108"/>
    </row>
    <row r="772" spans="2:7" ht="30" customHeight="1" x14ac:dyDescent="0.25">
      <c r="B772" s="107"/>
      <c r="C772" s="108"/>
      <c r="D772" s="69" t="str">
        <f>IF(C772="","",IFERROR(VLOOKUP(C772,CadFun!$B$8:$C$107,2,FALSE),""))</f>
        <v/>
      </c>
      <c r="E772" s="108"/>
      <c r="F772" s="108"/>
      <c r="G772" s="108"/>
    </row>
    <row r="773" spans="2:7" ht="30" customHeight="1" x14ac:dyDescent="0.25">
      <c r="B773" s="107"/>
      <c r="C773" s="108"/>
      <c r="D773" s="69" t="str">
        <f>IF(C773="","",IFERROR(VLOOKUP(C773,CadFun!$B$8:$C$107,2,FALSE),""))</f>
        <v/>
      </c>
      <c r="E773" s="108"/>
      <c r="F773" s="108"/>
      <c r="G773" s="108"/>
    </row>
    <row r="774" spans="2:7" ht="30" customHeight="1" x14ac:dyDescent="0.25">
      <c r="B774" s="107"/>
      <c r="C774" s="108"/>
      <c r="D774" s="69" t="str">
        <f>IF(C774="","",IFERROR(VLOOKUP(C774,CadFun!$B$8:$C$107,2,FALSE),""))</f>
        <v/>
      </c>
      <c r="E774" s="108"/>
      <c r="F774" s="108"/>
      <c r="G774" s="108"/>
    </row>
    <row r="775" spans="2:7" ht="30" customHeight="1" x14ac:dyDescent="0.25">
      <c r="B775" s="107"/>
      <c r="C775" s="108"/>
      <c r="D775" s="69" t="str">
        <f>IF(C775="","",IFERROR(VLOOKUP(C775,CadFun!$B$8:$C$107,2,FALSE),""))</f>
        <v/>
      </c>
      <c r="E775" s="108"/>
      <c r="F775" s="108"/>
      <c r="G775" s="108"/>
    </row>
    <row r="776" spans="2:7" ht="30" customHeight="1" x14ac:dyDescent="0.25">
      <c r="B776" s="107"/>
      <c r="C776" s="108"/>
      <c r="D776" s="69" t="str">
        <f>IF(C776="","",IFERROR(VLOOKUP(C776,CadFun!$B$8:$C$107,2,FALSE),""))</f>
        <v/>
      </c>
      <c r="E776" s="108"/>
      <c r="F776" s="108"/>
      <c r="G776" s="108"/>
    </row>
    <row r="777" spans="2:7" ht="30" customHeight="1" x14ac:dyDescent="0.25">
      <c r="B777" s="107"/>
      <c r="C777" s="108"/>
      <c r="D777" s="69" t="str">
        <f>IF(C777="","",IFERROR(VLOOKUP(C777,CadFun!$B$8:$C$107,2,FALSE),""))</f>
        <v/>
      </c>
      <c r="E777" s="108"/>
      <c r="F777" s="108"/>
      <c r="G777" s="108"/>
    </row>
    <row r="778" spans="2:7" ht="30" customHeight="1" x14ac:dyDescent="0.25">
      <c r="B778" s="107"/>
      <c r="C778" s="108"/>
      <c r="D778" s="69" t="str">
        <f>IF(C778="","",IFERROR(VLOOKUP(C778,CadFun!$B$8:$C$107,2,FALSE),""))</f>
        <v/>
      </c>
      <c r="E778" s="108"/>
      <c r="F778" s="108"/>
      <c r="G778" s="108"/>
    </row>
    <row r="779" spans="2:7" ht="30" customHeight="1" x14ac:dyDescent="0.25">
      <c r="B779" s="107"/>
      <c r="C779" s="108"/>
      <c r="D779" s="69" t="str">
        <f>IF(C779="","",IFERROR(VLOOKUP(C779,CadFun!$B$8:$C$107,2,FALSE),""))</f>
        <v/>
      </c>
      <c r="E779" s="108"/>
      <c r="F779" s="108"/>
      <c r="G779" s="108"/>
    </row>
    <row r="780" spans="2:7" ht="30" customHeight="1" x14ac:dyDescent="0.25">
      <c r="B780" s="107"/>
      <c r="C780" s="108"/>
      <c r="D780" s="69" t="str">
        <f>IF(C780="","",IFERROR(VLOOKUP(C780,CadFun!$B$8:$C$107,2,FALSE),""))</f>
        <v/>
      </c>
      <c r="E780" s="108"/>
      <c r="F780" s="108"/>
      <c r="G780" s="108"/>
    </row>
    <row r="781" spans="2:7" ht="30" customHeight="1" x14ac:dyDescent="0.25">
      <c r="B781" s="107"/>
      <c r="C781" s="108"/>
      <c r="D781" s="69" t="str">
        <f>IF(C781="","",IFERROR(VLOOKUP(C781,CadFun!$B$8:$C$107,2,FALSE),""))</f>
        <v/>
      </c>
      <c r="E781" s="108"/>
      <c r="F781" s="108"/>
      <c r="G781" s="108"/>
    </row>
    <row r="782" spans="2:7" ht="30" customHeight="1" x14ac:dyDescent="0.25">
      <c r="B782" s="107"/>
      <c r="C782" s="108"/>
      <c r="D782" s="69" t="str">
        <f>IF(C782="","",IFERROR(VLOOKUP(C782,CadFun!$B$8:$C$107,2,FALSE),""))</f>
        <v/>
      </c>
      <c r="E782" s="108"/>
      <c r="F782" s="108"/>
      <c r="G782" s="108"/>
    </row>
    <row r="783" spans="2:7" ht="30" customHeight="1" x14ac:dyDescent="0.25">
      <c r="B783" s="107"/>
      <c r="C783" s="108"/>
      <c r="D783" s="69" t="str">
        <f>IF(C783="","",IFERROR(VLOOKUP(C783,CadFun!$B$8:$C$107,2,FALSE),""))</f>
        <v/>
      </c>
      <c r="E783" s="108"/>
      <c r="F783" s="108"/>
      <c r="G783" s="108"/>
    </row>
    <row r="784" spans="2:7" ht="30" customHeight="1" x14ac:dyDescent="0.25">
      <c r="B784" s="107"/>
      <c r="C784" s="108"/>
      <c r="D784" s="69" t="str">
        <f>IF(C784="","",IFERROR(VLOOKUP(C784,CadFun!$B$8:$C$107,2,FALSE),""))</f>
        <v/>
      </c>
      <c r="E784" s="108"/>
      <c r="F784" s="108"/>
      <c r="G784" s="108"/>
    </row>
    <row r="785" spans="2:7" ht="30" customHeight="1" x14ac:dyDescent="0.25">
      <c r="B785" s="107"/>
      <c r="C785" s="108"/>
      <c r="D785" s="69" t="str">
        <f>IF(C785="","",IFERROR(VLOOKUP(C785,CadFun!$B$8:$C$107,2,FALSE),""))</f>
        <v/>
      </c>
      <c r="E785" s="108"/>
      <c r="F785" s="108"/>
      <c r="G785" s="108"/>
    </row>
    <row r="786" spans="2:7" ht="30" customHeight="1" x14ac:dyDescent="0.25">
      <c r="B786" s="107"/>
      <c r="C786" s="108"/>
      <c r="D786" s="69" t="str">
        <f>IF(C786="","",IFERROR(VLOOKUP(C786,CadFun!$B$8:$C$107,2,FALSE),""))</f>
        <v/>
      </c>
      <c r="E786" s="108"/>
      <c r="F786" s="108"/>
      <c r="G786" s="108"/>
    </row>
    <row r="787" spans="2:7" ht="30" customHeight="1" x14ac:dyDescent="0.25">
      <c r="B787" s="107"/>
      <c r="C787" s="108"/>
      <c r="D787" s="69" t="str">
        <f>IF(C787="","",IFERROR(VLOOKUP(C787,CadFun!$B$8:$C$107,2,FALSE),""))</f>
        <v/>
      </c>
      <c r="E787" s="108"/>
      <c r="F787" s="108"/>
      <c r="G787" s="108"/>
    </row>
    <row r="788" spans="2:7" ht="30" customHeight="1" x14ac:dyDescent="0.25">
      <c r="B788" s="107"/>
      <c r="C788" s="108"/>
      <c r="D788" s="69" t="str">
        <f>IF(C788="","",IFERROR(VLOOKUP(C788,CadFun!$B$8:$C$107,2,FALSE),""))</f>
        <v/>
      </c>
      <c r="E788" s="108"/>
      <c r="F788" s="108"/>
      <c r="G788" s="108"/>
    </row>
    <row r="789" spans="2:7" ht="30" customHeight="1" x14ac:dyDescent="0.25">
      <c r="B789" s="107"/>
      <c r="C789" s="108"/>
      <c r="D789" s="69" t="str">
        <f>IF(C789="","",IFERROR(VLOOKUP(C789,CadFun!$B$8:$C$107,2,FALSE),""))</f>
        <v/>
      </c>
      <c r="E789" s="108"/>
      <c r="F789" s="108"/>
      <c r="G789" s="108"/>
    </row>
    <row r="790" spans="2:7" ht="30" customHeight="1" x14ac:dyDescent="0.25">
      <c r="B790" s="107"/>
      <c r="C790" s="108"/>
      <c r="D790" s="69" t="str">
        <f>IF(C790="","",IFERROR(VLOOKUP(C790,CadFun!$B$8:$C$107,2,FALSE),""))</f>
        <v/>
      </c>
      <c r="E790" s="108"/>
      <c r="F790" s="108"/>
      <c r="G790" s="108"/>
    </row>
    <row r="791" spans="2:7" ht="30" customHeight="1" x14ac:dyDescent="0.25">
      <c r="B791" s="107"/>
      <c r="C791" s="108"/>
      <c r="D791" s="69" t="str">
        <f>IF(C791="","",IFERROR(VLOOKUP(C791,CadFun!$B$8:$C$107,2,FALSE),""))</f>
        <v/>
      </c>
      <c r="E791" s="108"/>
      <c r="F791" s="108"/>
      <c r="G791" s="108"/>
    </row>
    <row r="792" spans="2:7" ht="30" customHeight="1" x14ac:dyDescent="0.25">
      <c r="B792" s="107"/>
      <c r="C792" s="108"/>
      <c r="D792" s="69" t="str">
        <f>IF(C792="","",IFERROR(VLOOKUP(C792,CadFun!$B$8:$C$107,2,FALSE),""))</f>
        <v/>
      </c>
      <c r="E792" s="108"/>
      <c r="F792" s="108"/>
      <c r="G792" s="108"/>
    </row>
    <row r="793" spans="2:7" ht="30" customHeight="1" x14ac:dyDescent="0.25">
      <c r="B793" s="107"/>
      <c r="C793" s="108"/>
      <c r="D793" s="69" t="str">
        <f>IF(C793="","",IFERROR(VLOOKUP(C793,CadFun!$B$8:$C$107,2,FALSE),""))</f>
        <v/>
      </c>
      <c r="E793" s="108"/>
      <c r="F793" s="108"/>
      <c r="G793" s="108"/>
    </row>
    <row r="794" spans="2:7" ht="30" customHeight="1" x14ac:dyDescent="0.25">
      <c r="B794" s="107"/>
      <c r="C794" s="108"/>
      <c r="D794" s="69" t="str">
        <f>IF(C794="","",IFERROR(VLOOKUP(C794,CadFun!$B$8:$C$107,2,FALSE),""))</f>
        <v/>
      </c>
      <c r="E794" s="108"/>
      <c r="F794" s="108"/>
      <c r="G794" s="108"/>
    </row>
    <row r="795" spans="2:7" ht="30" customHeight="1" x14ac:dyDescent="0.25">
      <c r="B795" s="107"/>
      <c r="C795" s="108"/>
      <c r="D795" s="69" t="str">
        <f>IF(C795="","",IFERROR(VLOOKUP(C795,CadFun!$B$8:$C$107,2,FALSE),""))</f>
        <v/>
      </c>
      <c r="E795" s="108"/>
      <c r="F795" s="108"/>
      <c r="G795" s="108"/>
    </row>
    <row r="796" spans="2:7" ht="30" customHeight="1" x14ac:dyDescent="0.25">
      <c r="B796" s="107"/>
      <c r="C796" s="108"/>
      <c r="D796" s="69" t="str">
        <f>IF(C796="","",IFERROR(VLOOKUP(C796,CadFun!$B$8:$C$107,2,FALSE),""))</f>
        <v/>
      </c>
      <c r="E796" s="108"/>
      <c r="F796" s="108"/>
      <c r="G796" s="108"/>
    </row>
    <row r="797" spans="2:7" ht="30" customHeight="1" x14ac:dyDescent="0.25">
      <c r="B797" s="107"/>
      <c r="C797" s="108"/>
      <c r="D797" s="69" t="str">
        <f>IF(C797="","",IFERROR(VLOOKUP(C797,CadFun!$B$8:$C$107,2,FALSE),""))</f>
        <v/>
      </c>
      <c r="E797" s="108"/>
      <c r="F797" s="108"/>
      <c r="G797" s="108"/>
    </row>
    <row r="798" spans="2:7" ht="30" customHeight="1" x14ac:dyDescent="0.25">
      <c r="B798" s="107"/>
      <c r="C798" s="108"/>
      <c r="D798" s="69" t="str">
        <f>IF(C798="","",IFERROR(VLOOKUP(C798,CadFun!$B$8:$C$107,2,FALSE),""))</f>
        <v/>
      </c>
      <c r="E798" s="108"/>
      <c r="F798" s="108"/>
      <c r="G798" s="108"/>
    </row>
    <row r="799" spans="2:7" ht="30" customHeight="1" x14ac:dyDescent="0.25">
      <c r="B799" s="107"/>
      <c r="C799" s="108"/>
      <c r="D799" s="69" t="str">
        <f>IF(C799="","",IFERROR(VLOOKUP(C799,CadFun!$B$8:$C$107,2,FALSE),""))</f>
        <v/>
      </c>
      <c r="E799" s="108"/>
      <c r="F799" s="108"/>
      <c r="G799" s="108"/>
    </row>
    <row r="800" spans="2:7" ht="30" customHeight="1" x14ac:dyDescent="0.25">
      <c r="B800" s="107"/>
      <c r="C800" s="108"/>
      <c r="D800" s="69" t="str">
        <f>IF(C800="","",IFERROR(VLOOKUP(C800,CadFun!$B$8:$C$107,2,FALSE),""))</f>
        <v/>
      </c>
      <c r="E800" s="108"/>
      <c r="F800" s="108"/>
      <c r="G800" s="108"/>
    </row>
    <row r="801" spans="2:7" ht="30" customHeight="1" x14ac:dyDescent="0.25">
      <c r="B801" s="107"/>
      <c r="C801" s="108"/>
      <c r="D801" s="69" t="str">
        <f>IF(C801="","",IFERROR(VLOOKUP(C801,CadFun!$B$8:$C$107,2,FALSE),""))</f>
        <v/>
      </c>
      <c r="E801" s="108"/>
      <c r="F801" s="108"/>
      <c r="G801" s="108"/>
    </row>
    <row r="802" spans="2:7" ht="30" customHeight="1" x14ac:dyDescent="0.25">
      <c r="B802" s="107"/>
      <c r="C802" s="108"/>
      <c r="D802" s="69" t="str">
        <f>IF(C802="","",IFERROR(VLOOKUP(C802,CadFun!$B$8:$C$107,2,FALSE),""))</f>
        <v/>
      </c>
      <c r="E802" s="108"/>
      <c r="F802" s="108"/>
      <c r="G802" s="108"/>
    </row>
    <row r="803" spans="2:7" ht="30" customHeight="1" x14ac:dyDescent="0.25">
      <c r="B803" s="107"/>
      <c r="C803" s="108"/>
      <c r="D803" s="69" t="str">
        <f>IF(C803="","",IFERROR(VLOOKUP(C803,CadFun!$B$8:$C$107,2,FALSE),""))</f>
        <v/>
      </c>
      <c r="E803" s="108"/>
      <c r="F803" s="108"/>
      <c r="G803" s="108"/>
    </row>
    <row r="804" spans="2:7" ht="30" customHeight="1" x14ac:dyDescent="0.25">
      <c r="B804" s="107"/>
      <c r="C804" s="108"/>
      <c r="D804" s="69" t="str">
        <f>IF(C804="","",IFERROR(VLOOKUP(C804,CadFun!$B$8:$C$107,2,FALSE),""))</f>
        <v/>
      </c>
      <c r="E804" s="108"/>
      <c r="F804" s="108"/>
      <c r="G804" s="108"/>
    </row>
    <row r="805" spans="2:7" ht="30" customHeight="1" x14ac:dyDescent="0.25">
      <c r="B805" s="107"/>
      <c r="C805" s="108"/>
      <c r="D805" s="69" t="str">
        <f>IF(C805="","",IFERROR(VLOOKUP(C805,CadFun!$B$8:$C$107,2,FALSE),""))</f>
        <v/>
      </c>
      <c r="E805" s="108"/>
      <c r="F805" s="108"/>
      <c r="G805" s="108"/>
    </row>
    <row r="806" spans="2:7" ht="30" customHeight="1" x14ac:dyDescent="0.25">
      <c r="B806" s="107"/>
      <c r="C806" s="108"/>
      <c r="D806" s="69" t="str">
        <f>IF(C806="","",IFERROR(VLOOKUP(C806,CadFun!$B$8:$C$107,2,FALSE),""))</f>
        <v/>
      </c>
      <c r="E806" s="108"/>
      <c r="F806" s="108"/>
      <c r="G806" s="108"/>
    </row>
    <row r="807" spans="2:7" ht="30" customHeight="1" x14ac:dyDescent="0.25">
      <c r="B807" s="107"/>
      <c r="C807" s="108"/>
      <c r="D807" s="69" t="str">
        <f>IF(C807="","",IFERROR(VLOOKUP(C807,CadFun!$B$8:$C$107,2,FALSE),""))</f>
        <v/>
      </c>
      <c r="E807" s="108"/>
      <c r="F807" s="108"/>
      <c r="G807" s="108"/>
    </row>
    <row r="808" spans="2:7" ht="30" customHeight="1" x14ac:dyDescent="0.25">
      <c r="B808" s="107"/>
      <c r="C808" s="108"/>
      <c r="D808" s="69" t="str">
        <f>IF(C808="","",IFERROR(VLOOKUP(C808,CadFun!$B$8:$C$107,2,FALSE),""))</f>
        <v/>
      </c>
      <c r="E808" s="108"/>
      <c r="F808" s="108"/>
      <c r="G808" s="108"/>
    </row>
    <row r="809" spans="2:7" ht="30" customHeight="1" x14ac:dyDescent="0.25">
      <c r="B809" s="107"/>
      <c r="C809" s="108"/>
      <c r="D809" s="69" t="str">
        <f>IF(C809="","",IFERROR(VLOOKUP(C809,CadFun!$B$8:$C$107,2,FALSE),""))</f>
        <v/>
      </c>
      <c r="E809" s="108"/>
      <c r="F809" s="108"/>
      <c r="G809" s="108"/>
    </row>
    <row r="810" spans="2:7" ht="30" customHeight="1" x14ac:dyDescent="0.25">
      <c r="B810" s="107"/>
      <c r="C810" s="108"/>
      <c r="D810" s="69" t="str">
        <f>IF(C810="","",IFERROR(VLOOKUP(C810,CadFun!$B$8:$C$107,2,FALSE),""))</f>
        <v/>
      </c>
      <c r="E810" s="108"/>
      <c r="F810" s="108"/>
      <c r="G810" s="108"/>
    </row>
    <row r="811" spans="2:7" ht="30" customHeight="1" x14ac:dyDescent="0.25">
      <c r="B811" s="107"/>
      <c r="C811" s="108"/>
      <c r="D811" s="69" t="str">
        <f>IF(C811="","",IFERROR(VLOOKUP(C811,CadFun!$B$8:$C$107,2,FALSE),""))</f>
        <v/>
      </c>
      <c r="E811" s="108"/>
      <c r="F811" s="108"/>
      <c r="G811" s="108"/>
    </row>
    <row r="812" spans="2:7" ht="30" customHeight="1" x14ac:dyDescent="0.25">
      <c r="B812" s="107"/>
      <c r="C812" s="108"/>
      <c r="D812" s="69" t="str">
        <f>IF(C812="","",IFERROR(VLOOKUP(C812,CadFun!$B$8:$C$107,2,FALSE),""))</f>
        <v/>
      </c>
      <c r="E812" s="108"/>
      <c r="F812" s="108"/>
      <c r="G812" s="108"/>
    </row>
    <row r="813" spans="2:7" ht="30" customHeight="1" x14ac:dyDescent="0.25">
      <c r="B813" s="107"/>
      <c r="C813" s="108"/>
      <c r="D813" s="69" t="str">
        <f>IF(C813="","",IFERROR(VLOOKUP(C813,CadFun!$B$8:$C$107,2,FALSE),""))</f>
        <v/>
      </c>
      <c r="E813" s="108"/>
      <c r="F813" s="108"/>
      <c r="G813" s="108"/>
    </row>
    <row r="814" spans="2:7" ht="30" customHeight="1" x14ac:dyDescent="0.25">
      <c r="B814" s="107"/>
      <c r="C814" s="108"/>
      <c r="D814" s="69" t="str">
        <f>IF(C814="","",IFERROR(VLOOKUP(C814,CadFun!$B$8:$C$107,2,FALSE),""))</f>
        <v/>
      </c>
      <c r="E814" s="108"/>
      <c r="F814" s="108"/>
      <c r="G814" s="108"/>
    </row>
    <row r="815" spans="2:7" ht="30" customHeight="1" x14ac:dyDescent="0.25">
      <c r="B815" s="107"/>
      <c r="C815" s="108"/>
      <c r="D815" s="69" t="str">
        <f>IF(C815="","",IFERROR(VLOOKUP(C815,CadFun!$B$8:$C$107,2,FALSE),""))</f>
        <v/>
      </c>
      <c r="E815" s="108"/>
      <c r="F815" s="108"/>
      <c r="G815" s="108"/>
    </row>
    <row r="816" spans="2:7" ht="30" customHeight="1" x14ac:dyDescent="0.25">
      <c r="B816" s="107"/>
      <c r="C816" s="108"/>
      <c r="D816" s="69" t="str">
        <f>IF(C816="","",IFERROR(VLOOKUP(C816,CadFun!$B$8:$C$107,2,FALSE),""))</f>
        <v/>
      </c>
      <c r="E816" s="108"/>
      <c r="F816" s="108"/>
      <c r="G816" s="108"/>
    </row>
    <row r="817" spans="2:7" ht="30" customHeight="1" x14ac:dyDescent="0.25">
      <c r="B817" s="107"/>
      <c r="C817" s="108"/>
      <c r="D817" s="69" t="str">
        <f>IF(C817="","",IFERROR(VLOOKUP(C817,CadFun!$B$8:$C$107,2,FALSE),""))</f>
        <v/>
      </c>
      <c r="E817" s="108"/>
      <c r="F817" s="108"/>
      <c r="G817" s="108"/>
    </row>
    <row r="818" spans="2:7" ht="30" customHeight="1" x14ac:dyDescent="0.25">
      <c r="B818" s="107"/>
      <c r="C818" s="108"/>
      <c r="D818" s="69" t="str">
        <f>IF(C818="","",IFERROR(VLOOKUP(C818,CadFun!$B$8:$C$107,2,FALSE),""))</f>
        <v/>
      </c>
      <c r="E818" s="108"/>
      <c r="F818" s="108"/>
      <c r="G818" s="108"/>
    </row>
    <row r="819" spans="2:7" ht="30" customHeight="1" x14ac:dyDescent="0.25">
      <c r="B819" s="107"/>
      <c r="C819" s="108"/>
      <c r="D819" s="69" t="str">
        <f>IF(C819="","",IFERROR(VLOOKUP(C819,CadFun!$B$8:$C$107,2,FALSE),""))</f>
        <v/>
      </c>
      <c r="E819" s="108"/>
      <c r="F819" s="108"/>
      <c r="G819" s="108"/>
    </row>
    <row r="820" spans="2:7" ht="30" customHeight="1" x14ac:dyDescent="0.25">
      <c r="B820" s="107"/>
      <c r="C820" s="108"/>
      <c r="D820" s="69" t="str">
        <f>IF(C820="","",IFERROR(VLOOKUP(C820,CadFun!$B$8:$C$107,2,FALSE),""))</f>
        <v/>
      </c>
      <c r="E820" s="108"/>
      <c r="F820" s="108"/>
      <c r="G820" s="108"/>
    </row>
    <row r="821" spans="2:7" ht="30" customHeight="1" x14ac:dyDescent="0.25">
      <c r="B821" s="107"/>
      <c r="C821" s="108"/>
      <c r="D821" s="69" t="str">
        <f>IF(C821="","",IFERROR(VLOOKUP(C821,CadFun!$B$8:$C$107,2,FALSE),""))</f>
        <v/>
      </c>
      <c r="E821" s="108"/>
      <c r="F821" s="108"/>
      <c r="G821" s="108"/>
    </row>
    <row r="822" spans="2:7" ht="30" customHeight="1" x14ac:dyDescent="0.25">
      <c r="B822" s="107"/>
      <c r="C822" s="108"/>
      <c r="D822" s="69" t="str">
        <f>IF(C822="","",IFERROR(VLOOKUP(C822,CadFun!$B$8:$C$107,2,FALSE),""))</f>
        <v/>
      </c>
      <c r="E822" s="108"/>
      <c r="F822" s="108"/>
      <c r="G822" s="108"/>
    </row>
    <row r="823" spans="2:7" ht="30" customHeight="1" x14ac:dyDescent="0.25">
      <c r="B823" s="107"/>
      <c r="C823" s="108"/>
      <c r="D823" s="69" t="str">
        <f>IF(C823="","",IFERROR(VLOOKUP(C823,CadFun!$B$8:$C$107,2,FALSE),""))</f>
        <v/>
      </c>
      <c r="E823" s="108"/>
      <c r="F823" s="108"/>
      <c r="G823" s="108"/>
    </row>
    <row r="824" spans="2:7" ht="30" customHeight="1" x14ac:dyDescent="0.25">
      <c r="B824" s="107"/>
      <c r="C824" s="108"/>
      <c r="D824" s="69" t="str">
        <f>IF(C824="","",IFERROR(VLOOKUP(C824,CadFun!$B$8:$C$107,2,FALSE),""))</f>
        <v/>
      </c>
      <c r="E824" s="108"/>
      <c r="F824" s="108"/>
      <c r="G824" s="108"/>
    </row>
    <row r="825" spans="2:7" ht="30" customHeight="1" x14ac:dyDescent="0.25">
      <c r="B825" s="107"/>
      <c r="C825" s="108"/>
      <c r="D825" s="69" t="str">
        <f>IF(C825="","",IFERROR(VLOOKUP(C825,CadFun!$B$8:$C$107,2,FALSE),""))</f>
        <v/>
      </c>
      <c r="E825" s="108"/>
      <c r="F825" s="108"/>
      <c r="G825" s="108"/>
    </row>
    <row r="826" spans="2:7" ht="30" customHeight="1" x14ac:dyDescent="0.25">
      <c r="B826" s="107"/>
      <c r="C826" s="108"/>
      <c r="D826" s="69" t="str">
        <f>IF(C826="","",IFERROR(VLOOKUP(C826,CadFun!$B$8:$C$107,2,FALSE),""))</f>
        <v/>
      </c>
      <c r="E826" s="108"/>
      <c r="F826" s="108"/>
      <c r="G826" s="108"/>
    </row>
    <row r="827" spans="2:7" ht="30" customHeight="1" x14ac:dyDescent="0.25">
      <c r="B827" s="107"/>
      <c r="C827" s="108"/>
      <c r="D827" s="69" t="str">
        <f>IF(C827="","",IFERROR(VLOOKUP(C827,CadFun!$B$8:$C$107,2,FALSE),""))</f>
        <v/>
      </c>
      <c r="E827" s="108"/>
      <c r="F827" s="108"/>
      <c r="G827" s="108"/>
    </row>
    <row r="828" spans="2:7" ht="30" customHeight="1" x14ac:dyDescent="0.25">
      <c r="B828" s="107"/>
      <c r="C828" s="108"/>
      <c r="D828" s="69" t="str">
        <f>IF(C828="","",IFERROR(VLOOKUP(C828,CadFun!$B$8:$C$107,2,FALSE),""))</f>
        <v/>
      </c>
      <c r="E828" s="108"/>
      <c r="F828" s="108"/>
      <c r="G828" s="108"/>
    </row>
    <row r="829" spans="2:7" ht="30" customHeight="1" x14ac:dyDescent="0.25">
      <c r="B829" s="107"/>
      <c r="C829" s="108"/>
      <c r="D829" s="69" t="str">
        <f>IF(C829="","",IFERROR(VLOOKUP(C829,CadFun!$B$8:$C$107,2,FALSE),""))</f>
        <v/>
      </c>
      <c r="E829" s="108"/>
      <c r="F829" s="108"/>
      <c r="G829" s="108"/>
    </row>
    <row r="830" spans="2:7" ht="30" customHeight="1" x14ac:dyDescent="0.25">
      <c r="B830" s="107"/>
      <c r="C830" s="108"/>
      <c r="D830" s="69" t="str">
        <f>IF(C830="","",IFERROR(VLOOKUP(C830,CadFun!$B$8:$C$107,2,FALSE),""))</f>
        <v/>
      </c>
      <c r="E830" s="108"/>
      <c r="F830" s="108"/>
      <c r="G830" s="108"/>
    </row>
    <row r="831" spans="2:7" ht="30" customHeight="1" x14ac:dyDescent="0.25">
      <c r="B831" s="107"/>
      <c r="C831" s="108"/>
      <c r="D831" s="69" t="str">
        <f>IF(C831="","",IFERROR(VLOOKUP(C831,CadFun!$B$8:$C$107,2,FALSE),""))</f>
        <v/>
      </c>
      <c r="E831" s="108"/>
      <c r="F831" s="108"/>
      <c r="G831" s="108"/>
    </row>
    <row r="832" spans="2:7" ht="30" customHeight="1" x14ac:dyDescent="0.25">
      <c r="B832" s="107"/>
      <c r="C832" s="108"/>
      <c r="D832" s="69" t="str">
        <f>IF(C832="","",IFERROR(VLOOKUP(C832,CadFun!$B$8:$C$107,2,FALSE),""))</f>
        <v/>
      </c>
      <c r="E832" s="108"/>
      <c r="F832" s="108"/>
      <c r="G832" s="108"/>
    </row>
    <row r="833" spans="2:7" ht="30" customHeight="1" x14ac:dyDescent="0.25">
      <c r="B833" s="107"/>
      <c r="C833" s="108"/>
      <c r="D833" s="69" t="str">
        <f>IF(C833="","",IFERROR(VLOOKUP(C833,CadFun!$B$8:$C$107,2,FALSE),""))</f>
        <v/>
      </c>
      <c r="E833" s="108"/>
      <c r="F833" s="108"/>
      <c r="G833" s="108"/>
    </row>
    <row r="834" spans="2:7" ht="30" customHeight="1" x14ac:dyDescent="0.25">
      <c r="B834" s="107"/>
      <c r="C834" s="108"/>
      <c r="D834" s="69" t="str">
        <f>IF(C834="","",IFERROR(VLOOKUP(C834,CadFun!$B$8:$C$107,2,FALSE),""))</f>
        <v/>
      </c>
      <c r="E834" s="108"/>
      <c r="F834" s="108"/>
      <c r="G834" s="108"/>
    </row>
    <row r="835" spans="2:7" ht="30" customHeight="1" x14ac:dyDescent="0.25">
      <c r="B835" s="107"/>
      <c r="C835" s="108"/>
      <c r="D835" s="69" t="str">
        <f>IF(C835="","",IFERROR(VLOOKUP(C835,CadFun!$B$8:$C$107,2,FALSE),""))</f>
        <v/>
      </c>
      <c r="E835" s="108"/>
      <c r="F835" s="108"/>
      <c r="G835" s="108"/>
    </row>
    <row r="836" spans="2:7" ht="30" customHeight="1" x14ac:dyDescent="0.25">
      <c r="B836" s="107"/>
      <c r="C836" s="108"/>
      <c r="D836" s="69" t="str">
        <f>IF(C836="","",IFERROR(VLOOKUP(C836,CadFun!$B$8:$C$107,2,FALSE),""))</f>
        <v/>
      </c>
      <c r="E836" s="108"/>
      <c r="F836" s="108"/>
      <c r="G836" s="108"/>
    </row>
    <row r="837" spans="2:7" ht="30" customHeight="1" x14ac:dyDescent="0.25">
      <c r="B837" s="107"/>
      <c r="C837" s="108"/>
      <c r="D837" s="69" t="str">
        <f>IF(C837="","",IFERROR(VLOOKUP(C837,CadFun!$B$8:$C$107,2,FALSE),""))</f>
        <v/>
      </c>
      <c r="E837" s="108"/>
      <c r="F837" s="108"/>
      <c r="G837" s="108"/>
    </row>
    <row r="838" spans="2:7" ht="30" customHeight="1" x14ac:dyDescent="0.25">
      <c r="B838" s="107"/>
      <c r="C838" s="108"/>
      <c r="D838" s="69" t="str">
        <f>IF(C838="","",IFERROR(VLOOKUP(C838,CadFun!$B$8:$C$107,2,FALSE),""))</f>
        <v/>
      </c>
      <c r="E838" s="108"/>
      <c r="F838" s="108"/>
      <c r="G838" s="108"/>
    </row>
    <row r="839" spans="2:7" ht="30" customHeight="1" x14ac:dyDescent="0.25">
      <c r="B839" s="107"/>
      <c r="C839" s="108"/>
      <c r="D839" s="69" t="str">
        <f>IF(C839="","",IFERROR(VLOOKUP(C839,CadFun!$B$8:$C$107,2,FALSE),""))</f>
        <v/>
      </c>
      <c r="E839" s="108"/>
      <c r="F839" s="108"/>
      <c r="G839" s="108"/>
    </row>
    <row r="840" spans="2:7" ht="30" customHeight="1" x14ac:dyDescent="0.25">
      <c r="B840" s="107"/>
      <c r="C840" s="108"/>
      <c r="D840" s="69" t="str">
        <f>IF(C840="","",IFERROR(VLOOKUP(C840,CadFun!$B$8:$C$107,2,FALSE),""))</f>
        <v/>
      </c>
      <c r="E840" s="108"/>
      <c r="F840" s="108"/>
      <c r="G840" s="108"/>
    </row>
    <row r="841" spans="2:7" ht="30" customHeight="1" x14ac:dyDescent="0.25">
      <c r="B841" s="107"/>
      <c r="C841" s="108"/>
      <c r="D841" s="69" t="str">
        <f>IF(C841="","",IFERROR(VLOOKUP(C841,CadFun!$B$8:$C$107,2,FALSE),""))</f>
        <v/>
      </c>
      <c r="E841" s="108"/>
      <c r="F841" s="108"/>
      <c r="G841" s="108"/>
    </row>
    <row r="842" spans="2:7" ht="30" customHeight="1" x14ac:dyDescent="0.25">
      <c r="B842" s="107"/>
      <c r="C842" s="108"/>
      <c r="D842" s="69" t="str">
        <f>IF(C842="","",IFERROR(VLOOKUP(C842,CadFun!$B$8:$C$107,2,FALSE),""))</f>
        <v/>
      </c>
      <c r="E842" s="108"/>
      <c r="F842" s="108"/>
      <c r="G842" s="108"/>
    </row>
    <row r="843" spans="2:7" ht="30" customHeight="1" x14ac:dyDescent="0.25">
      <c r="B843" s="107"/>
      <c r="C843" s="108"/>
      <c r="D843" s="69" t="str">
        <f>IF(C843="","",IFERROR(VLOOKUP(C843,CadFun!$B$8:$C$107,2,FALSE),""))</f>
        <v/>
      </c>
      <c r="E843" s="108"/>
      <c r="F843" s="108"/>
      <c r="G843" s="108"/>
    </row>
    <row r="844" spans="2:7" ht="30" customHeight="1" x14ac:dyDescent="0.25">
      <c r="B844" s="107"/>
      <c r="C844" s="108"/>
      <c r="D844" s="69" t="str">
        <f>IF(C844="","",IFERROR(VLOOKUP(C844,CadFun!$B$8:$C$107,2,FALSE),""))</f>
        <v/>
      </c>
      <c r="E844" s="108"/>
      <c r="F844" s="108"/>
      <c r="G844" s="108"/>
    </row>
    <row r="845" spans="2:7" ht="30" customHeight="1" x14ac:dyDescent="0.25">
      <c r="B845" s="107"/>
      <c r="C845" s="108"/>
      <c r="D845" s="69" t="str">
        <f>IF(C845="","",IFERROR(VLOOKUP(C845,CadFun!$B$8:$C$107,2,FALSE),""))</f>
        <v/>
      </c>
      <c r="E845" s="108"/>
      <c r="F845" s="108"/>
      <c r="G845" s="108"/>
    </row>
    <row r="846" spans="2:7" ht="30" customHeight="1" x14ac:dyDescent="0.25">
      <c r="B846" s="107"/>
      <c r="C846" s="108"/>
      <c r="D846" s="69" t="str">
        <f>IF(C846="","",IFERROR(VLOOKUP(C846,CadFun!$B$8:$C$107,2,FALSE),""))</f>
        <v/>
      </c>
      <c r="E846" s="108"/>
      <c r="F846" s="108"/>
      <c r="G846" s="108"/>
    </row>
    <row r="847" spans="2:7" ht="30" customHeight="1" x14ac:dyDescent="0.25">
      <c r="B847" s="107"/>
      <c r="C847" s="108"/>
      <c r="D847" s="69" t="str">
        <f>IF(C847="","",IFERROR(VLOOKUP(C847,CadFun!$B$8:$C$107,2,FALSE),""))</f>
        <v/>
      </c>
      <c r="E847" s="108"/>
      <c r="F847" s="108"/>
      <c r="G847" s="108"/>
    </row>
    <row r="848" spans="2:7" ht="30" customHeight="1" x14ac:dyDescent="0.25">
      <c r="B848" s="107"/>
      <c r="C848" s="108"/>
      <c r="D848" s="69" t="str">
        <f>IF(C848="","",IFERROR(VLOOKUP(C848,CadFun!$B$8:$C$107,2,FALSE),""))</f>
        <v/>
      </c>
      <c r="E848" s="108"/>
      <c r="F848" s="108"/>
      <c r="G848" s="108"/>
    </row>
    <row r="849" spans="2:7" ht="30" customHeight="1" x14ac:dyDescent="0.25">
      <c r="B849" s="107"/>
      <c r="C849" s="108"/>
      <c r="D849" s="69" t="str">
        <f>IF(C849="","",IFERROR(VLOOKUP(C849,CadFun!$B$8:$C$107,2,FALSE),""))</f>
        <v/>
      </c>
      <c r="E849" s="108"/>
      <c r="F849" s="108"/>
      <c r="G849" s="108"/>
    </row>
    <row r="850" spans="2:7" ht="30" customHeight="1" x14ac:dyDescent="0.25">
      <c r="B850" s="107"/>
      <c r="C850" s="108"/>
      <c r="D850" s="69" t="str">
        <f>IF(C850="","",IFERROR(VLOOKUP(C850,CadFun!$B$8:$C$107,2,FALSE),""))</f>
        <v/>
      </c>
      <c r="E850" s="108"/>
      <c r="F850" s="108"/>
      <c r="G850" s="108"/>
    </row>
    <row r="851" spans="2:7" ht="30" customHeight="1" x14ac:dyDescent="0.25">
      <c r="B851" s="107"/>
      <c r="C851" s="108"/>
      <c r="D851" s="69" t="str">
        <f>IF(C851="","",IFERROR(VLOOKUP(C851,CadFun!$B$8:$C$107,2,FALSE),""))</f>
        <v/>
      </c>
      <c r="E851" s="108"/>
      <c r="F851" s="108"/>
      <c r="G851" s="108"/>
    </row>
    <row r="852" spans="2:7" ht="30" customHeight="1" x14ac:dyDescent="0.25">
      <c r="B852" s="107"/>
      <c r="C852" s="108"/>
      <c r="D852" s="69" t="str">
        <f>IF(C852="","",IFERROR(VLOOKUP(C852,CadFun!$B$8:$C$107,2,FALSE),""))</f>
        <v/>
      </c>
      <c r="E852" s="108"/>
      <c r="F852" s="108"/>
      <c r="G852" s="108"/>
    </row>
    <row r="853" spans="2:7" ht="30" customHeight="1" x14ac:dyDescent="0.25">
      <c r="B853" s="107"/>
      <c r="C853" s="108"/>
      <c r="D853" s="69" t="str">
        <f>IF(C853="","",IFERROR(VLOOKUP(C853,CadFun!$B$8:$C$107,2,FALSE),""))</f>
        <v/>
      </c>
      <c r="E853" s="108"/>
      <c r="F853" s="108"/>
      <c r="G853" s="108"/>
    </row>
    <row r="854" spans="2:7" ht="30" customHeight="1" x14ac:dyDescent="0.25">
      <c r="B854" s="107"/>
      <c r="C854" s="108"/>
      <c r="D854" s="69" t="str">
        <f>IF(C854="","",IFERROR(VLOOKUP(C854,CadFun!$B$8:$C$107,2,FALSE),""))</f>
        <v/>
      </c>
      <c r="E854" s="108"/>
      <c r="F854" s="108"/>
      <c r="G854" s="108"/>
    </row>
    <row r="855" spans="2:7" ht="30" customHeight="1" x14ac:dyDescent="0.25">
      <c r="B855" s="107"/>
      <c r="C855" s="108"/>
      <c r="D855" s="69" t="str">
        <f>IF(C855="","",IFERROR(VLOOKUP(C855,CadFun!$B$8:$C$107,2,FALSE),""))</f>
        <v/>
      </c>
      <c r="E855" s="108"/>
      <c r="F855" s="108"/>
      <c r="G855" s="108"/>
    </row>
    <row r="856" spans="2:7" ht="30" customHeight="1" x14ac:dyDescent="0.25">
      <c r="B856" s="107"/>
      <c r="C856" s="108"/>
      <c r="D856" s="69" t="str">
        <f>IF(C856="","",IFERROR(VLOOKUP(C856,CadFun!$B$8:$C$107,2,FALSE),""))</f>
        <v/>
      </c>
      <c r="E856" s="108"/>
      <c r="F856" s="108"/>
      <c r="G856" s="108"/>
    </row>
    <row r="857" spans="2:7" ht="30" customHeight="1" x14ac:dyDescent="0.25">
      <c r="B857" s="107"/>
      <c r="C857" s="108"/>
      <c r="D857" s="69" t="str">
        <f>IF(C857="","",IFERROR(VLOOKUP(C857,CadFun!$B$8:$C$107,2,FALSE),""))</f>
        <v/>
      </c>
      <c r="E857" s="108"/>
      <c r="F857" s="108"/>
      <c r="G857" s="108"/>
    </row>
    <row r="858" spans="2:7" ht="30" customHeight="1" x14ac:dyDescent="0.25">
      <c r="B858" s="107"/>
      <c r="C858" s="108"/>
      <c r="D858" s="69" t="str">
        <f>IF(C858="","",IFERROR(VLOOKUP(C858,CadFun!$B$8:$C$107,2,FALSE),""))</f>
        <v/>
      </c>
      <c r="E858" s="108"/>
      <c r="F858" s="108"/>
      <c r="G858" s="108"/>
    </row>
    <row r="859" spans="2:7" ht="30" customHeight="1" x14ac:dyDescent="0.25">
      <c r="B859" s="107"/>
      <c r="C859" s="108"/>
      <c r="D859" s="69" t="str">
        <f>IF(C859="","",IFERROR(VLOOKUP(C859,CadFun!$B$8:$C$107,2,FALSE),""))</f>
        <v/>
      </c>
      <c r="E859" s="108"/>
      <c r="F859" s="108"/>
      <c r="G859" s="108"/>
    </row>
    <row r="860" spans="2:7" ht="30" customHeight="1" x14ac:dyDescent="0.25">
      <c r="B860" s="107"/>
      <c r="C860" s="108"/>
      <c r="D860" s="69" t="str">
        <f>IF(C860="","",IFERROR(VLOOKUP(C860,CadFun!$B$8:$C$107,2,FALSE),""))</f>
        <v/>
      </c>
      <c r="E860" s="108"/>
      <c r="F860" s="108"/>
      <c r="G860" s="108"/>
    </row>
    <row r="861" spans="2:7" ht="30" customHeight="1" x14ac:dyDescent="0.25">
      <c r="B861" s="107"/>
      <c r="C861" s="108"/>
      <c r="D861" s="69" t="str">
        <f>IF(C861="","",IFERROR(VLOOKUP(C861,CadFun!$B$8:$C$107,2,FALSE),""))</f>
        <v/>
      </c>
      <c r="E861" s="108"/>
      <c r="F861" s="108"/>
      <c r="G861" s="108"/>
    </row>
    <row r="862" spans="2:7" ht="30" customHeight="1" x14ac:dyDescent="0.25">
      <c r="B862" s="107"/>
      <c r="C862" s="108"/>
      <c r="D862" s="69" t="str">
        <f>IF(C862="","",IFERROR(VLOOKUP(C862,CadFun!$B$8:$C$107,2,FALSE),""))</f>
        <v/>
      </c>
      <c r="E862" s="108"/>
      <c r="F862" s="108"/>
      <c r="G862" s="108"/>
    </row>
    <row r="863" spans="2:7" ht="30" customHeight="1" x14ac:dyDescent="0.25">
      <c r="B863" s="107"/>
      <c r="C863" s="108"/>
      <c r="D863" s="69" t="str">
        <f>IF(C863="","",IFERROR(VLOOKUP(C863,CadFun!$B$8:$C$107,2,FALSE),""))</f>
        <v/>
      </c>
      <c r="E863" s="108"/>
      <c r="F863" s="108"/>
      <c r="G863" s="108"/>
    </row>
    <row r="864" spans="2:7" ht="30" customHeight="1" x14ac:dyDescent="0.25">
      <c r="B864" s="107"/>
      <c r="C864" s="108"/>
      <c r="D864" s="69" t="str">
        <f>IF(C864="","",IFERROR(VLOOKUP(C864,CadFun!$B$8:$C$107,2,FALSE),""))</f>
        <v/>
      </c>
      <c r="E864" s="108"/>
      <c r="F864" s="108"/>
      <c r="G864" s="108"/>
    </row>
    <row r="865" spans="2:7" ht="30" customHeight="1" x14ac:dyDescent="0.25">
      <c r="B865" s="107"/>
      <c r="C865" s="108"/>
      <c r="D865" s="69" t="str">
        <f>IF(C865="","",IFERROR(VLOOKUP(C865,CadFun!$B$8:$C$107,2,FALSE),""))</f>
        <v/>
      </c>
      <c r="E865" s="108"/>
      <c r="F865" s="108"/>
      <c r="G865" s="108"/>
    </row>
    <row r="866" spans="2:7" ht="30" customHeight="1" x14ac:dyDescent="0.25">
      <c r="B866" s="107"/>
      <c r="C866" s="108"/>
      <c r="D866" s="69" t="str">
        <f>IF(C866="","",IFERROR(VLOOKUP(C866,CadFun!$B$8:$C$107,2,FALSE),""))</f>
        <v/>
      </c>
      <c r="E866" s="108"/>
      <c r="F866" s="108"/>
      <c r="G866" s="108"/>
    </row>
    <row r="867" spans="2:7" ht="30" customHeight="1" x14ac:dyDescent="0.25">
      <c r="B867" s="107"/>
      <c r="C867" s="108"/>
      <c r="D867" s="69" t="str">
        <f>IF(C867="","",IFERROR(VLOOKUP(C867,CadFun!$B$8:$C$107,2,FALSE),""))</f>
        <v/>
      </c>
      <c r="E867" s="108"/>
      <c r="F867" s="108"/>
      <c r="G867" s="108"/>
    </row>
    <row r="868" spans="2:7" ht="30" customHeight="1" x14ac:dyDescent="0.25">
      <c r="B868" s="107"/>
      <c r="C868" s="108"/>
      <c r="D868" s="69" t="str">
        <f>IF(C868="","",IFERROR(VLOOKUP(C868,CadFun!$B$8:$C$107,2,FALSE),""))</f>
        <v/>
      </c>
      <c r="E868" s="108"/>
      <c r="F868" s="108"/>
      <c r="G868" s="108"/>
    </row>
    <row r="869" spans="2:7" ht="30" customHeight="1" x14ac:dyDescent="0.25">
      <c r="B869" s="107"/>
      <c r="C869" s="108"/>
      <c r="D869" s="69" t="str">
        <f>IF(C869="","",IFERROR(VLOOKUP(C869,CadFun!$B$8:$C$107,2,FALSE),""))</f>
        <v/>
      </c>
      <c r="E869" s="108"/>
      <c r="F869" s="108"/>
      <c r="G869" s="108"/>
    </row>
    <row r="870" spans="2:7" ht="30" customHeight="1" x14ac:dyDescent="0.25">
      <c r="B870" s="107"/>
      <c r="C870" s="108"/>
      <c r="D870" s="69" t="str">
        <f>IF(C870="","",IFERROR(VLOOKUP(C870,CadFun!$B$8:$C$107,2,FALSE),""))</f>
        <v/>
      </c>
      <c r="E870" s="108"/>
      <c r="F870" s="108"/>
      <c r="G870" s="108"/>
    </row>
    <row r="871" spans="2:7" ht="30" customHeight="1" x14ac:dyDescent="0.25">
      <c r="B871" s="107"/>
      <c r="C871" s="108"/>
      <c r="D871" s="69" t="str">
        <f>IF(C871="","",IFERROR(VLOOKUP(C871,CadFun!$B$8:$C$107,2,FALSE),""))</f>
        <v/>
      </c>
      <c r="E871" s="108"/>
      <c r="F871" s="108"/>
      <c r="G871" s="108"/>
    </row>
    <row r="872" spans="2:7" ht="30" customHeight="1" x14ac:dyDescent="0.25">
      <c r="B872" s="107"/>
      <c r="C872" s="108"/>
      <c r="D872" s="69" t="str">
        <f>IF(C872="","",IFERROR(VLOOKUP(C872,CadFun!$B$8:$C$107,2,FALSE),""))</f>
        <v/>
      </c>
      <c r="E872" s="108"/>
      <c r="F872" s="108"/>
      <c r="G872" s="108"/>
    </row>
    <row r="873" spans="2:7" ht="30" customHeight="1" x14ac:dyDescent="0.25">
      <c r="B873" s="107"/>
      <c r="C873" s="108"/>
      <c r="D873" s="69" t="str">
        <f>IF(C873="","",IFERROR(VLOOKUP(C873,CadFun!$B$8:$C$107,2,FALSE),""))</f>
        <v/>
      </c>
      <c r="E873" s="108"/>
      <c r="F873" s="108"/>
      <c r="G873" s="108"/>
    </row>
    <row r="874" spans="2:7" ht="30" customHeight="1" x14ac:dyDescent="0.25">
      <c r="B874" s="107"/>
      <c r="C874" s="108"/>
      <c r="D874" s="69" t="str">
        <f>IF(C874="","",IFERROR(VLOOKUP(C874,CadFun!$B$8:$C$107,2,FALSE),""))</f>
        <v/>
      </c>
      <c r="E874" s="108"/>
      <c r="F874" s="108"/>
      <c r="G874" s="108"/>
    </row>
    <row r="875" spans="2:7" ht="30" customHeight="1" x14ac:dyDescent="0.25">
      <c r="B875" s="107"/>
      <c r="C875" s="108"/>
      <c r="D875" s="69" t="str">
        <f>IF(C875="","",IFERROR(VLOOKUP(C875,CadFun!$B$8:$C$107,2,FALSE),""))</f>
        <v/>
      </c>
      <c r="E875" s="108"/>
      <c r="F875" s="108"/>
      <c r="G875" s="108"/>
    </row>
    <row r="876" spans="2:7" ht="30" customHeight="1" x14ac:dyDescent="0.25">
      <c r="B876" s="107"/>
      <c r="C876" s="108"/>
      <c r="D876" s="69" t="str">
        <f>IF(C876="","",IFERROR(VLOOKUP(C876,CadFun!$B$8:$C$107,2,FALSE),""))</f>
        <v/>
      </c>
      <c r="E876" s="108"/>
      <c r="F876" s="108"/>
      <c r="G876" s="108"/>
    </row>
    <row r="877" spans="2:7" ht="30" customHeight="1" x14ac:dyDescent="0.25">
      <c r="B877" s="107"/>
      <c r="C877" s="108"/>
      <c r="D877" s="69" t="str">
        <f>IF(C877="","",IFERROR(VLOOKUP(C877,CadFun!$B$8:$C$107,2,FALSE),""))</f>
        <v/>
      </c>
      <c r="E877" s="108"/>
      <c r="F877" s="108"/>
      <c r="G877" s="108"/>
    </row>
    <row r="878" spans="2:7" ht="30" customHeight="1" x14ac:dyDescent="0.25">
      <c r="B878" s="107"/>
      <c r="C878" s="108"/>
      <c r="D878" s="69" t="str">
        <f>IF(C878="","",IFERROR(VLOOKUP(C878,CadFun!$B$8:$C$107,2,FALSE),""))</f>
        <v/>
      </c>
      <c r="E878" s="108"/>
      <c r="F878" s="108"/>
      <c r="G878" s="108"/>
    </row>
    <row r="879" spans="2:7" ht="30" customHeight="1" x14ac:dyDescent="0.25">
      <c r="B879" s="107"/>
      <c r="C879" s="108"/>
      <c r="D879" s="69" t="str">
        <f>IF(C879="","",IFERROR(VLOOKUP(C879,CadFun!$B$8:$C$107,2,FALSE),""))</f>
        <v/>
      </c>
      <c r="E879" s="108"/>
      <c r="F879" s="108"/>
      <c r="G879" s="108"/>
    </row>
    <row r="880" spans="2:7" ht="30" customHeight="1" x14ac:dyDescent="0.25">
      <c r="B880" s="107"/>
      <c r="C880" s="108"/>
      <c r="D880" s="69" t="str">
        <f>IF(C880="","",IFERROR(VLOOKUP(C880,CadFun!$B$8:$C$107,2,FALSE),""))</f>
        <v/>
      </c>
      <c r="E880" s="108"/>
      <c r="F880" s="108"/>
      <c r="G880" s="108"/>
    </row>
    <row r="881" spans="2:7" ht="30" customHeight="1" x14ac:dyDescent="0.25">
      <c r="B881" s="107"/>
      <c r="C881" s="108"/>
      <c r="D881" s="69" t="str">
        <f>IF(C881="","",IFERROR(VLOOKUP(C881,CadFun!$B$8:$C$107,2,FALSE),""))</f>
        <v/>
      </c>
      <c r="E881" s="108"/>
      <c r="F881" s="108"/>
      <c r="G881" s="108"/>
    </row>
    <row r="882" spans="2:7" ht="30" customHeight="1" x14ac:dyDescent="0.25">
      <c r="B882" s="107"/>
      <c r="C882" s="108"/>
      <c r="D882" s="69" t="str">
        <f>IF(C882="","",IFERROR(VLOOKUP(C882,CadFun!$B$8:$C$107,2,FALSE),""))</f>
        <v/>
      </c>
      <c r="E882" s="108"/>
      <c r="F882" s="108"/>
      <c r="G882" s="108"/>
    </row>
    <row r="883" spans="2:7" ht="30" customHeight="1" x14ac:dyDescent="0.25">
      <c r="B883" s="107"/>
      <c r="C883" s="108"/>
      <c r="D883" s="69" t="str">
        <f>IF(C883="","",IFERROR(VLOOKUP(C883,CadFun!$B$8:$C$107,2,FALSE),""))</f>
        <v/>
      </c>
      <c r="E883" s="108"/>
      <c r="F883" s="108"/>
      <c r="G883" s="108"/>
    </row>
    <row r="884" spans="2:7" ht="30" customHeight="1" x14ac:dyDescent="0.25">
      <c r="B884" s="107"/>
      <c r="C884" s="108"/>
      <c r="D884" s="69" t="str">
        <f>IF(C884="","",IFERROR(VLOOKUP(C884,CadFun!$B$8:$C$107,2,FALSE),""))</f>
        <v/>
      </c>
      <c r="E884" s="108"/>
      <c r="F884" s="108"/>
      <c r="G884" s="108"/>
    </row>
    <row r="885" spans="2:7" ht="30" customHeight="1" x14ac:dyDescent="0.25">
      <c r="B885" s="107"/>
      <c r="C885" s="108"/>
      <c r="D885" s="69" t="str">
        <f>IF(C885="","",IFERROR(VLOOKUP(C885,CadFun!$B$8:$C$107,2,FALSE),""))</f>
        <v/>
      </c>
      <c r="E885" s="108"/>
      <c r="F885" s="108"/>
      <c r="G885" s="108"/>
    </row>
    <row r="886" spans="2:7" ht="30" customHeight="1" x14ac:dyDescent="0.25">
      <c r="B886" s="107"/>
      <c r="C886" s="108"/>
      <c r="D886" s="69" t="str">
        <f>IF(C886="","",IFERROR(VLOOKUP(C886,CadFun!$B$8:$C$107,2,FALSE),""))</f>
        <v/>
      </c>
      <c r="E886" s="108"/>
      <c r="F886" s="108"/>
      <c r="G886" s="108"/>
    </row>
    <row r="887" spans="2:7" ht="30" customHeight="1" x14ac:dyDescent="0.25">
      <c r="B887" s="107"/>
      <c r="C887" s="108"/>
      <c r="D887" s="69" t="str">
        <f>IF(C887="","",IFERROR(VLOOKUP(C887,CadFun!$B$8:$C$107,2,FALSE),""))</f>
        <v/>
      </c>
      <c r="E887" s="108"/>
      <c r="F887" s="108"/>
      <c r="G887" s="108"/>
    </row>
    <row r="888" spans="2:7" ht="30" customHeight="1" x14ac:dyDescent="0.25">
      <c r="B888" s="107"/>
      <c r="C888" s="108"/>
      <c r="D888" s="69" t="str">
        <f>IF(C888="","",IFERROR(VLOOKUP(C888,CadFun!$B$8:$C$107,2,FALSE),""))</f>
        <v/>
      </c>
      <c r="E888" s="108"/>
      <c r="F888" s="108"/>
      <c r="G888" s="108"/>
    </row>
    <row r="889" spans="2:7" ht="30" customHeight="1" x14ac:dyDescent="0.25">
      <c r="B889" s="107"/>
      <c r="C889" s="108"/>
      <c r="D889" s="69" t="str">
        <f>IF(C889="","",IFERROR(VLOOKUP(C889,CadFun!$B$8:$C$107,2,FALSE),""))</f>
        <v/>
      </c>
      <c r="E889" s="108"/>
      <c r="F889" s="108"/>
      <c r="G889" s="108"/>
    </row>
    <row r="890" spans="2:7" ht="30" customHeight="1" x14ac:dyDescent="0.25">
      <c r="B890" s="107"/>
      <c r="C890" s="108"/>
      <c r="D890" s="69" t="str">
        <f>IF(C890="","",IFERROR(VLOOKUP(C890,CadFun!$B$8:$C$107,2,FALSE),""))</f>
        <v/>
      </c>
      <c r="E890" s="108"/>
      <c r="F890" s="108"/>
      <c r="G890" s="108"/>
    </row>
    <row r="891" spans="2:7" ht="30" customHeight="1" x14ac:dyDescent="0.25">
      <c r="B891" s="107"/>
      <c r="C891" s="108"/>
      <c r="D891" s="69" t="str">
        <f>IF(C891="","",IFERROR(VLOOKUP(C891,CadFun!$B$8:$C$107,2,FALSE),""))</f>
        <v/>
      </c>
      <c r="E891" s="108"/>
      <c r="F891" s="108"/>
      <c r="G891" s="108"/>
    </row>
    <row r="892" spans="2:7" ht="30" customHeight="1" x14ac:dyDescent="0.25">
      <c r="B892" s="107"/>
      <c r="C892" s="108"/>
      <c r="D892" s="69" t="str">
        <f>IF(C892="","",IFERROR(VLOOKUP(C892,CadFun!$B$8:$C$107,2,FALSE),""))</f>
        <v/>
      </c>
      <c r="E892" s="108"/>
      <c r="F892" s="108"/>
      <c r="G892" s="108"/>
    </row>
    <row r="893" spans="2:7" ht="30" customHeight="1" x14ac:dyDescent="0.25">
      <c r="B893" s="107"/>
      <c r="C893" s="108"/>
      <c r="D893" s="69" t="str">
        <f>IF(C893="","",IFERROR(VLOOKUP(C893,CadFun!$B$8:$C$107,2,FALSE),""))</f>
        <v/>
      </c>
      <c r="E893" s="108"/>
      <c r="F893" s="108"/>
      <c r="G893" s="108"/>
    </row>
    <row r="894" spans="2:7" ht="30" customHeight="1" x14ac:dyDescent="0.25">
      <c r="B894" s="107"/>
      <c r="C894" s="108"/>
      <c r="D894" s="69" t="str">
        <f>IF(C894="","",IFERROR(VLOOKUP(C894,CadFun!$B$8:$C$107,2,FALSE),""))</f>
        <v/>
      </c>
      <c r="E894" s="108"/>
      <c r="F894" s="108"/>
      <c r="G894" s="108"/>
    </row>
    <row r="895" spans="2:7" ht="30" customHeight="1" x14ac:dyDescent="0.25">
      <c r="B895" s="107"/>
      <c r="C895" s="108"/>
      <c r="D895" s="69" t="str">
        <f>IF(C895="","",IFERROR(VLOOKUP(C895,CadFun!$B$8:$C$107,2,FALSE),""))</f>
        <v/>
      </c>
      <c r="E895" s="108"/>
      <c r="F895" s="108"/>
      <c r="G895" s="108"/>
    </row>
    <row r="896" spans="2:7" ht="30" customHeight="1" x14ac:dyDescent="0.25">
      <c r="B896" s="107"/>
      <c r="C896" s="108"/>
      <c r="D896" s="69" t="str">
        <f>IF(C896="","",IFERROR(VLOOKUP(C896,CadFun!$B$8:$C$107,2,FALSE),""))</f>
        <v/>
      </c>
      <c r="E896" s="108"/>
      <c r="F896" s="108"/>
      <c r="G896" s="108"/>
    </row>
    <row r="897" spans="2:7" ht="30" customHeight="1" x14ac:dyDescent="0.25">
      <c r="B897" s="107"/>
      <c r="C897" s="108"/>
      <c r="D897" s="69" t="str">
        <f>IF(C897="","",IFERROR(VLOOKUP(C897,CadFun!$B$8:$C$107,2,FALSE),""))</f>
        <v/>
      </c>
      <c r="E897" s="108"/>
      <c r="F897" s="108"/>
      <c r="G897" s="108"/>
    </row>
    <row r="898" spans="2:7" ht="30" customHeight="1" x14ac:dyDescent="0.25">
      <c r="B898" s="107"/>
      <c r="C898" s="108"/>
      <c r="D898" s="69" t="str">
        <f>IF(C898="","",IFERROR(VLOOKUP(C898,CadFun!$B$8:$C$107,2,FALSE),""))</f>
        <v/>
      </c>
      <c r="E898" s="108"/>
      <c r="F898" s="108"/>
      <c r="G898" s="108"/>
    </row>
    <row r="899" spans="2:7" ht="30" customHeight="1" x14ac:dyDescent="0.25">
      <c r="B899" s="107"/>
      <c r="C899" s="108"/>
      <c r="D899" s="69" t="str">
        <f>IF(C899="","",IFERROR(VLOOKUP(C899,CadFun!$B$8:$C$107,2,FALSE),""))</f>
        <v/>
      </c>
      <c r="E899" s="108"/>
      <c r="F899" s="108"/>
      <c r="G899" s="108"/>
    </row>
    <row r="900" spans="2:7" ht="30" customHeight="1" x14ac:dyDescent="0.25">
      <c r="B900" s="107"/>
      <c r="C900" s="108"/>
      <c r="D900" s="69" t="str">
        <f>IF(C900="","",IFERROR(VLOOKUP(C900,CadFun!$B$8:$C$107,2,FALSE),""))</f>
        <v/>
      </c>
      <c r="E900" s="108"/>
      <c r="F900" s="108"/>
      <c r="G900" s="108"/>
    </row>
    <row r="901" spans="2:7" ht="30" customHeight="1" x14ac:dyDescent="0.25">
      <c r="B901" s="107"/>
      <c r="C901" s="108"/>
      <c r="D901" s="69" t="str">
        <f>IF(C901="","",IFERROR(VLOOKUP(C901,CadFun!$B$8:$C$107,2,FALSE),""))</f>
        <v/>
      </c>
      <c r="E901" s="108"/>
      <c r="F901" s="108"/>
      <c r="G901" s="108"/>
    </row>
    <row r="902" spans="2:7" ht="30" customHeight="1" x14ac:dyDescent="0.25">
      <c r="B902" s="107"/>
      <c r="C902" s="108"/>
      <c r="D902" s="69" t="str">
        <f>IF(C902="","",IFERROR(VLOOKUP(C902,CadFun!$B$8:$C$107,2,FALSE),""))</f>
        <v/>
      </c>
      <c r="E902" s="108"/>
      <c r="F902" s="108"/>
      <c r="G902" s="108"/>
    </row>
    <row r="903" spans="2:7" ht="30" customHeight="1" x14ac:dyDescent="0.25">
      <c r="B903" s="107"/>
      <c r="C903" s="108"/>
      <c r="D903" s="69" t="str">
        <f>IF(C903="","",IFERROR(VLOOKUP(C903,CadFun!$B$8:$C$107,2,FALSE),""))</f>
        <v/>
      </c>
      <c r="E903" s="108"/>
      <c r="F903" s="108"/>
      <c r="G903" s="108"/>
    </row>
    <row r="904" spans="2:7" ht="30" customHeight="1" x14ac:dyDescent="0.25">
      <c r="B904" s="107"/>
      <c r="C904" s="108"/>
      <c r="D904" s="69" t="str">
        <f>IF(C904="","",IFERROR(VLOOKUP(C904,CadFun!$B$8:$C$107,2,FALSE),""))</f>
        <v/>
      </c>
      <c r="E904" s="108"/>
      <c r="F904" s="108"/>
      <c r="G904" s="108"/>
    </row>
    <row r="905" spans="2:7" ht="30" customHeight="1" x14ac:dyDescent="0.25">
      <c r="B905" s="107"/>
      <c r="C905" s="108"/>
      <c r="D905" s="69" t="str">
        <f>IF(C905="","",IFERROR(VLOOKUP(C905,CadFun!$B$8:$C$107,2,FALSE),""))</f>
        <v/>
      </c>
      <c r="E905" s="108"/>
      <c r="F905" s="108"/>
      <c r="G905" s="108"/>
    </row>
    <row r="906" spans="2:7" ht="30" customHeight="1" x14ac:dyDescent="0.25">
      <c r="B906" s="107"/>
      <c r="C906" s="108"/>
      <c r="D906" s="69" t="str">
        <f>IF(C906="","",IFERROR(VLOOKUP(C906,CadFun!$B$8:$C$107,2,FALSE),""))</f>
        <v/>
      </c>
      <c r="E906" s="108"/>
      <c r="F906" s="108"/>
      <c r="G906" s="108"/>
    </row>
    <row r="907" spans="2:7" ht="30" customHeight="1" x14ac:dyDescent="0.25">
      <c r="B907" s="107"/>
      <c r="C907" s="108"/>
      <c r="D907" s="69" t="str">
        <f>IF(C907="","",IFERROR(VLOOKUP(C907,CadFun!$B$8:$C$107,2,FALSE),""))</f>
        <v/>
      </c>
      <c r="E907" s="108"/>
      <c r="F907" s="108"/>
      <c r="G907" s="108"/>
    </row>
    <row r="908" spans="2:7" ht="30" customHeight="1" x14ac:dyDescent="0.25">
      <c r="B908" s="107"/>
      <c r="C908" s="108"/>
      <c r="D908" s="69" t="str">
        <f>IF(C908="","",IFERROR(VLOOKUP(C908,CadFun!$B$8:$C$107,2,FALSE),""))</f>
        <v/>
      </c>
      <c r="E908" s="108"/>
      <c r="F908" s="108"/>
      <c r="G908" s="108"/>
    </row>
    <row r="909" spans="2:7" ht="30" customHeight="1" x14ac:dyDescent="0.25">
      <c r="B909" s="107"/>
      <c r="C909" s="108"/>
      <c r="D909" s="69" t="str">
        <f>IF(C909="","",IFERROR(VLOOKUP(C909,CadFun!$B$8:$C$107,2,FALSE),""))</f>
        <v/>
      </c>
      <c r="E909" s="108"/>
      <c r="F909" s="108"/>
      <c r="G909" s="108"/>
    </row>
    <row r="910" spans="2:7" ht="30" customHeight="1" x14ac:dyDescent="0.25">
      <c r="B910" s="107"/>
      <c r="C910" s="108"/>
      <c r="D910" s="69" t="str">
        <f>IF(C910="","",IFERROR(VLOOKUP(C910,CadFun!$B$8:$C$107,2,FALSE),""))</f>
        <v/>
      </c>
      <c r="E910" s="108"/>
      <c r="F910" s="108"/>
      <c r="G910" s="108"/>
    </row>
    <row r="911" spans="2:7" ht="30" customHeight="1" x14ac:dyDescent="0.25">
      <c r="B911" s="107"/>
      <c r="C911" s="108"/>
      <c r="D911" s="69" t="str">
        <f>IF(C911="","",IFERROR(VLOOKUP(C911,CadFun!$B$8:$C$107,2,FALSE),""))</f>
        <v/>
      </c>
      <c r="E911" s="108"/>
      <c r="F911" s="108"/>
      <c r="G911" s="108"/>
    </row>
    <row r="912" spans="2:7" ht="30" customHeight="1" x14ac:dyDescent="0.25">
      <c r="B912" s="107"/>
      <c r="C912" s="108"/>
      <c r="D912" s="69" t="str">
        <f>IF(C912="","",IFERROR(VLOOKUP(C912,CadFun!$B$8:$C$107,2,FALSE),""))</f>
        <v/>
      </c>
      <c r="E912" s="108"/>
      <c r="F912" s="108"/>
      <c r="G912" s="108"/>
    </row>
    <row r="913" spans="2:7" ht="30" customHeight="1" x14ac:dyDescent="0.25">
      <c r="B913" s="107"/>
      <c r="C913" s="108"/>
      <c r="D913" s="69" t="str">
        <f>IF(C913="","",IFERROR(VLOOKUP(C913,CadFun!$B$8:$C$107,2,FALSE),""))</f>
        <v/>
      </c>
      <c r="E913" s="108"/>
      <c r="F913" s="108"/>
      <c r="G913" s="108"/>
    </row>
    <row r="914" spans="2:7" ht="30" customHeight="1" x14ac:dyDescent="0.25">
      <c r="B914" s="107"/>
      <c r="C914" s="108"/>
      <c r="D914" s="69" t="str">
        <f>IF(C914="","",IFERROR(VLOOKUP(C914,CadFun!$B$8:$C$107,2,FALSE),""))</f>
        <v/>
      </c>
      <c r="E914" s="108"/>
      <c r="F914" s="108"/>
      <c r="G914" s="108"/>
    </row>
    <row r="915" spans="2:7" ht="30" customHeight="1" x14ac:dyDescent="0.25">
      <c r="B915" s="107"/>
      <c r="C915" s="108"/>
      <c r="D915" s="69" t="str">
        <f>IF(C915="","",IFERROR(VLOOKUP(C915,CadFun!$B$8:$C$107,2,FALSE),""))</f>
        <v/>
      </c>
      <c r="E915" s="108"/>
      <c r="F915" s="108"/>
      <c r="G915" s="108"/>
    </row>
    <row r="916" spans="2:7" ht="30" customHeight="1" x14ac:dyDescent="0.25">
      <c r="B916" s="107"/>
      <c r="C916" s="108"/>
      <c r="D916" s="69" t="str">
        <f>IF(C916="","",IFERROR(VLOOKUP(C916,CadFun!$B$8:$C$107,2,FALSE),""))</f>
        <v/>
      </c>
      <c r="E916" s="108"/>
      <c r="F916" s="108"/>
      <c r="G916" s="108"/>
    </row>
    <row r="917" spans="2:7" ht="30" customHeight="1" x14ac:dyDescent="0.25">
      <c r="B917" s="107"/>
      <c r="C917" s="108"/>
      <c r="D917" s="69" t="str">
        <f>IF(C917="","",IFERROR(VLOOKUP(C917,CadFun!$B$8:$C$107,2,FALSE),""))</f>
        <v/>
      </c>
      <c r="E917" s="108"/>
      <c r="F917" s="108"/>
      <c r="G917" s="108"/>
    </row>
    <row r="918" spans="2:7" ht="30" customHeight="1" x14ac:dyDescent="0.25">
      <c r="B918" s="107"/>
      <c r="C918" s="108"/>
      <c r="D918" s="69" t="str">
        <f>IF(C918="","",IFERROR(VLOOKUP(C918,CadFun!$B$8:$C$107,2,FALSE),""))</f>
        <v/>
      </c>
      <c r="E918" s="108"/>
      <c r="F918" s="108"/>
      <c r="G918" s="108"/>
    </row>
    <row r="919" spans="2:7" ht="30" customHeight="1" x14ac:dyDescent="0.25">
      <c r="B919" s="107"/>
      <c r="C919" s="108"/>
      <c r="D919" s="69" t="str">
        <f>IF(C919="","",IFERROR(VLOOKUP(C919,CadFun!$B$8:$C$107,2,FALSE),""))</f>
        <v/>
      </c>
      <c r="E919" s="108"/>
      <c r="F919" s="108"/>
      <c r="G919" s="108"/>
    </row>
    <row r="920" spans="2:7" ht="30" customHeight="1" x14ac:dyDescent="0.25">
      <c r="B920" s="107"/>
      <c r="C920" s="108"/>
      <c r="D920" s="69" t="str">
        <f>IF(C920="","",IFERROR(VLOOKUP(C920,CadFun!$B$8:$C$107,2,FALSE),""))</f>
        <v/>
      </c>
      <c r="E920" s="108"/>
      <c r="F920" s="108"/>
      <c r="G920" s="108"/>
    </row>
    <row r="921" spans="2:7" ht="30" customHeight="1" x14ac:dyDescent="0.25">
      <c r="B921" s="107"/>
      <c r="C921" s="108"/>
      <c r="D921" s="69" t="str">
        <f>IF(C921="","",IFERROR(VLOOKUP(C921,CadFun!$B$8:$C$107,2,FALSE),""))</f>
        <v/>
      </c>
      <c r="E921" s="108"/>
      <c r="F921" s="108"/>
      <c r="G921" s="108"/>
    </row>
    <row r="922" spans="2:7" ht="30" customHeight="1" x14ac:dyDescent="0.25">
      <c r="B922" s="107"/>
      <c r="C922" s="108"/>
      <c r="D922" s="69" t="str">
        <f>IF(C922="","",IFERROR(VLOOKUP(C922,CadFun!$B$8:$C$107,2,FALSE),""))</f>
        <v/>
      </c>
      <c r="E922" s="108"/>
      <c r="F922" s="108"/>
      <c r="G922" s="108"/>
    </row>
    <row r="923" spans="2:7" ht="30" customHeight="1" x14ac:dyDescent="0.25">
      <c r="B923" s="107"/>
      <c r="C923" s="108"/>
      <c r="D923" s="69" t="str">
        <f>IF(C923="","",IFERROR(VLOOKUP(C923,CadFun!$B$8:$C$107,2,FALSE),""))</f>
        <v/>
      </c>
      <c r="E923" s="108"/>
      <c r="F923" s="108"/>
      <c r="G923" s="108"/>
    </row>
    <row r="924" spans="2:7" ht="30" customHeight="1" x14ac:dyDescent="0.25">
      <c r="B924" s="107"/>
      <c r="C924" s="108"/>
      <c r="D924" s="69" t="str">
        <f>IF(C924="","",IFERROR(VLOOKUP(C924,CadFun!$B$8:$C$107,2,FALSE),""))</f>
        <v/>
      </c>
      <c r="E924" s="108"/>
      <c r="F924" s="108"/>
      <c r="G924" s="108"/>
    </row>
    <row r="925" spans="2:7" ht="30" customHeight="1" x14ac:dyDescent="0.25">
      <c r="B925" s="107"/>
      <c r="C925" s="108"/>
      <c r="D925" s="69" t="str">
        <f>IF(C925="","",IFERROR(VLOOKUP(C925,CadFun!$B$8:$C$107,2,FALSE),""))</f>
        <v/>
      </c>
      <c r="E925" s="108"/>
      <c r="F925" s="108"/>
      <c r="G925" s="108"/>
    </row>
    <row r="926" spans="2:7" ht="30" customHeight="1" x14ac:dyDescent="0.25">
      <c r="B926" s="107"/>
      <c r="C926" s="108"/>
      <c r="D926" s="69" t="str">
        <f>IF(C926="","",IFERROR(VLOOKUP(C926,CadFun!$B$8:$C$107,2,FALSE),""))</f>
        <v/>
      </c>
      <c r="E926" s="108"/>
      <c r="F926" s="108"/>
      <c r="G926" s="108"/>
    </row>
    <row r="927" spans="2:7" ht="30" customHeight="1" x14ac:dyDescent="0.25">
      <c r="B927" s="107"/>
      <c r="C927" s="108"/>
      <c r="D927" s="69" t="str">
        <f>IF(C927="","",IFERROR(VLOOKUP(C927,CadFun!$B$8:$C$107,2,FALSE),""))</f>
        <v/>
      </c>
      <c r="E927" s="108"/>
      <c r="F927" s="108"/>
      <c r="G927" s="108"/>
    </row>
    <row r="928" spans="2:7" ht="30" customHeight="1" x14ac:dyDescent="0.25">
      <c r="B928" s="107"/>
      <c r="C928" s="108"/>
      <c r="D928" s="69" t="str">
        <f>IF(C928="","",IFERROR(VLOOKUP(C928,CadFun!$B$8:$C$107,2,FALSE),""))</f>
        <v/>
      </c>
      <c r="E928" s="108"/>
      <c r="F928" s="108"/>
      <c r="G928" s="108"/>
    </row>
    <row r="929" spans="2:7" ht="30" customHeight="1" x14ac:dyDescent="0.25">
      <c r="B929" s="107"/>
      <c r="C929" s="108"/>
      <c r="D929" s="69" t="str">
        <f>IF(C929="","",IFERROR(VLOOKUP(C929,CadFun!$B$8:$C$107,2,FALSE),""))</f>
        <v/>
      </c>
      <c r="E929" s="108"/>
      <c r="F929" s="108"/>
      <c r="G929" s="108"/>
    </row>
    <row r="930" spans="2:7" ht="30" customHeight="1" x14ac:dyDescent="0.25">
      <c r="B930" s="107"/>
      <c r="C930" s="108"/>
      <c r="D930" s="69" t="str">
        <f>IF(C930="","",IFERROR(VLOOKUP(C930,CadFun!$B$8:$C$107,2,FALSE),""))</f>
        <v/>
      </c>
      <c r="E930" s="108"/>
      <c r="F930" s="108"/>
      <c r="G930" s="108"/>
    </row>
    <row r="931" spans="2:7" ht="30" customHeight="1" x14ac:dyDescent="0.25">
      <c r="B931" s="107"/>
      <c r="C931" s="108"/>
      <c r="D931" s="69" t="str">
        <f>IF(C931="","",IFERROR(VLOOKUP(C931,CadFun!$B$8:$C$107,2,FALSE),""))</f>
        <v/>
      </c>
      <c r="E931" s="108"/>
      <c r="F931" s="108"/>
      <c r="G931" s="108"/>
    </row>
    <row r="932" spans="2:7" ht="30" customHeight="1" x14ac:dyDescent="0.25">
      <c r="B932" s="107"/>
      <c r="C932" s="108"/>
      <c r="D932" s="69" t="str">
        <f>IF(C932="","",IFERROR(VLOOKUP(C932,CadFun!$B$8:$C$107,2,FALSE),""))</f>
        <v/>
      </c>
      <c r="E932" s="108"/>
      <c r="F932" s="108"/>
      <c r="G932" s="108"/>
    </row>
    <row r="933" spans="2:7" ht="30" customHeight="1" x14ac:dyDescent="0.25">
      <c r="B933" s="107"/>
      <c r="C933" s="108"/>
      <c r="D933" s="69" t="str">
        <f>IF(C933="","",IFERROR(VLOOKUP(C933,CadFun!$B$8:$C$107,2,FALSE),""))</f>
        <v/>
      </c>
      <c r="E933" s="108"/>
      <c r="F933" s="108"/>
      <c r="G933" s="108"/>
    </row>
    <row r="934" spans="2:7" ht="30" customHeight="1" x14ac:dyDescent="0.25">
      <c r="B934" s="107"/>
      <c r="C934" s="108"/>
      <c r="D934" s="69" t="str">
        <f>IF(C934="","",IFERROR(VLOOKUP(C934,CadFun!$B$8:$C$107,2,FALSE),""))</f>
        <v/>
      </c>
      <c r="E934" s="108"/>
      <c r="F934" s="108"/>
      <c r="G934" s="108"/>
    </row>
    <row r="935" spans="2:7" ht="30" customHeight="1" x14ac:dyDescent="0.25">
      <c r="B935" s="107"/>
      <c r="C935" s="108"/>
      <c r="D935" s="69" t="str">
        <f>IF(C935="","",IFERROR(VLOOKUP(C935,CadFun!$B$8:$C$107,2,FALSE),""))</f>
        <v/>
      </c>
      <c r="E935" s="108"/>
      <c r="F935" s="108"/>
      <c r="G935" s="108"/>
    </row>
    <row r="936" spans="2:7" ht="30" customHeight="1" x14ac:dyDescent="0.25">
      <c r="B936" s="107"/>
      <c r="C936" s="108"/>
      <c r="D936" s="69" t="str">
        <f>IF(C936="","",IFERROR(VLOOKUP(C936,CadFun!$B$8:$C$107,2,FALSE),""))</f>
        <v/>
      </c>
      <c r="E936" s="108"/>
      <c r="F936" s="108"/>
      <c r="G936" s="108"/>
    </row>
    <row r="937" spans="2:7" ht="30" customHeight="1" x14ac:dyDescent="0.25">
      <c r="B937" s="107"/>
      <c r="C937" s="108"/>
      <c r="D937" s="69" t="str">
        <f>IF(C937="","",IFERROR(VLOOKUP(C937,CadFun!$B$8:$C$107,2,FALSE),""))</f>
        <v/>
      </c>
      <c r="E937" s="108"/>
      <c r="F937" s="108"/>
      <c r="G937" s="108"/>
    </row>
    <row r="938" spans="2:7" ht="30" customHeight="1" x14ac:dyDescent="0.25">
      <c r="B938" s="107"/>
      <c r="C938" s="108"/>
      <c r="D938" s="69" t="str">
        <f>IF(C938="","",IFERROR(VLOOKUP(C938,CadFun!$B$8:$C$107,2,FALSE),""))</f>
        <v/>
      </c>
      <c r="E938" s="108"/>
      <c r="F938" s="108"/>
      <c r="G938" s="108"/>
    </row>
    <row r="939" spans="2:7" ht="30" customHeight="1" x14ac:dyDescent="0.25">
      <c r="B939" s="107"/>
      <c r="C939" s="108"/>
      <c r="D939" s="69" t="str">
        <f>IF(C939="","",IFERROR(VLOOKUP(C939,CadFun!$B$8:$C$107,2,FALSE),""))</f>
        <v/>
      </c>
      <c r="E939" s="108"/>
      <c r="F939" s="108"/>
      <c r="G939" s="108"/>
    </row>
    <row r="940" spans="2:7" ht="30" customHeight="1" x14ac:dyDescent="0.25">
      <c r="B940" s="107"/>
      <c r="C940" s="108"/>
      <c r="D940" s="69" t="str">
        <f>IF(C940="","",IFERROR(VLOOKUP(C940,CadFun!$B$8:$C$107,2,FALSE),""))</f>
        <v/>
      </c>
      <c r="E940" s="108"/>
      <c r="F940" s="108"/>
      <c r="G940" s="108"/>
    </row>
    <row r="941" spans="2:7" ht="30" customHeight="1" x14ac:dyDescent="0.25">
      <c r="B941" s="107"/>
      <c r="C941" s="108"/>
      <c r="D941" s="69" t="str">
        <f>IF(C941="","",IFERROR(VLOOKUP(C941,CadFun!$B$8:$C$107,2,FALSE),""))</f>
        <v/>
      </c>
      <c r="E941" s="108"/>
      <c r="F941" s="108"/>
      <c r="G941" s="108"/>
    </row>
    <row r="942" spans="2:7" ht="30" customHeight="1" x14ac:dyDescent="0.25">
      <c r="B942" s="107"/>
      <c r="C942" s="108"/>
      <c r="D942" s="69" t="str">
        <f>IF(C942="","",IFERROR(VLOOKUP(C942,CadFun!$B$8:$C$107,2,FALSE),""))</f>
        <v/>
      </c>
      <c r="E942" s="108"/>
      <c r="F942" s="108"/>
      <c r="G942" s="108"/>
    </row>
    <row r="943" spans="2:7" ht="30" customHeight="1" x14ac:dyDescent="0.25">
      <c r="B943" s="107"/>
      <c r="C943" s="108"/>
      <c r="D943" s="69" t="str">
        <f>IF(C943="","",IFERROR(VLOOKUP(C943,CadFun!$B$8:$C$107,2,FALSE),""))</f>
        <v/>
      </c>
      <c r="E943" s="108"/>
      <c r="F943" s="108"/>
      <c r="G943" s="108"/>
    </row>
    <row r="944" spans="2:7" ht="30" customHeight="1" x14ac:dyDescent="0.25">
      <c r="B944" s="107"/>
      <c r="C944" s="108"/>
      <c r="D944" s="69" t="str">
        <f>IF(C944="","",IFERROR(VLOOKUP(C944,CadFun!$B$8:$C$107,2,FALSE),""))</f>
        <v/>
      </c>
      <c r="E944" s="108"/>
      <c r="F944" s="108"/>
      <c r="G944" s="108"/>
    </row>
    <row r="945" spans="2:7" ht="30" customHeight="1" x14ac:dyDescent="0.25">
      <c r="B945" s="107"/>
      <c r="C945" s="108"/>
      <c r="D945" s="69" t="str">
        <f>IF(C945="","",IFERROR(VLOOKUP(C945,CadFun!$B$8:$C$107,2,FALSE),""))</f>
        <v/>
      </c>
      <c r="E945" s="108"/>
      <c r="F945" s="108"/>
      <c r="G945" s="108"/>
    </row>
    <row r="946" spans="2:7" ht="30" customHeight="1" x14ac:dyDescent="0.25">
      <c r="B946" s="107"/>
      <c r="C946" s="108"/>
      <c r="D946" s="69" t="str">
        <f>IF(C946="","",IFERROR(VLOOKUP(C946,CadFun!$B$8:$C$107,2,FALSE),""))</f>
        <v/>
      </c>
      <c r="E946" s="108"/>
      <c r="F946" s="108"/>
      <c r="G946" s="108"/>
    </row>
    <row r="947" spans="2:7" ht="30" customHeight="1" x14ac:dyDescent="0.25">
      <c r="B947" s="107"/>
      <c r="C947" s="108"/>
      <c r="D947" s="69" t="str">
        <f>IF(C947="","",IFERROR(VLOOKUP(C947,CadFun!$B$8:$C$107,2,FALSE),""))</f>
        <v/>
      </c>
      <c r="E947" s="108"/>
      <c r="F947" s="108"/>
      <c r="G947" s="108"/>
    </row>
    <row r="948" spans="2:7" ht="30" customHeight="1" x14ac:dyDescent="0.25">
      <c r="B948" s="107"/>
      <c r="C948" s="108"/>
      <c r="D948" s="69" t="str">
        <f>IF(C948="","",IFERROR(VLOOKUP(C948,CadFun!$B$8:$C$107,2,FALSE),""))</f>
        <v/>
      </c>
      <c r="E948" s="108"/>
      <c r="F948" s="108"/>
      <c r="G948" s="108"/>
    </row>
    <row r="949" spans="2:7" ht="30" customHeight="1" x14ac:dyDescent="0.25">
      <c r="B949" s="107"/>
      <c r="C949" s="108"/>
      <c r="D949" s="69" t="str">
        <f>IF(C949="","",IFERROR(VLOOKUP(C949,CadFun!$B$8:$C$107,2,FALSE),""))</f>
        <v/>
      </c>
      <c r="E949" s="108"/>
      <c r="F949" s="108"/>
      <c r="G949" s="108"/>
    </row>
    <row r="950" spans="2:7" ht="30" customHeight="1" x14ac:dyDescent="0.25">
      <c r="B950" s="107"/>
      <c r="C950" s="108"/>
      <c r="D950" s="69" t="str">
        <f>IF(C950="","",IFERROR(VLOOKUP(C950,CadFun!$B$8:$C$107,2,FALSE),""))</f>
        <v/>
      </c>
      <c r="E950" s="108"/>
      <c r="F950" s="108"/>
      <c r="G950" s="108"/>
    </row>
    <row r="951" spans="2:7" ht="30" customHeight="1" x14ac:dyDescent="0.25">
      <c r="B951" s="107"/>
      <c r="C951" s="108"/>
      <c r="D951" s="69" t="str">
        <f>IF(C951="","",IFERROR(VLOOKUP(C951,CadFun!$B$8:$C$107,2,FALSE),""))</f>
        <v/>
      </c>
      <c r="E951" s="108"/>
      <c r="F951" s="108"/>
      <c r="G951" s="108"/>
    </row>
    <row r="952" spans="2:7" ht="30" customHeight="1" x14ac:dyDescent="0.25">
      <c r="B952" s="107"/>
      <c r="C952" s="108"/>
      <c r="D952" s="69" t="str">
        <f>IF(C952="","",IFERROR(VLOOKUP(C952,CadFun!$B$8:$C$107,2,FALSE),""))</f>
        <v/>
      </c>
      <c r="E952" s="108"/>
      <c r="F952" s="108"/>
      <c r="G952" s="108"/>
    </row>
    <row r="953" spans="2:7" ht="30" customHeight="1" x14ac:dyDescent="0.25">
      <c r="B953" s="107"/>
      <c r="C953" s="108"/>
      <c r="D953" s="69" t="str">
        <f>IF(C953="","",IFERROR(VLOOKUP(C953,CadFun!$B$8:$C$107,2,FALSE),""))</f>
        <v/>
      </c>
      <c r="E953" s="108"/>
      <c r="F953" s="108"/>
      <c r="G953" s="108"/>
    </row>
    <row r="954" spans="2:7" ht="30" customHeight="1" x14ac:dyDescent="0.25">
      <c r="B954" s="107"/>
      <c r="C954" s="108"/>
      <c r="D954" s="69" t="str">
        <f>IF(C954="","",IFERROR(VLOOKUP(C954,CadFun!$B$8:$C$107,2,FALSE),""))</f>
        <v/>
      </c>
      <c r="E954" s="108"/>
      <c r="F954" s="108"/>
      <c r="G954" s="108"/>
    </row>
    <row r="955" spans="2:7" ht="30" customHeight="1" x14ac:dyDescent="0.25">
      <c r="B955" s="107"/>
      <c r="C955" s="108"/>
      <c r="D955" s="69" t="str">
        <f>IF(C955="","",IFERROR(VLOOKUP(C955,CadFun!$B$8:$C$107,2,FALSE),""))</f>
        <v/>
      </c>
      <c r="E955" s="108"/>
      <c r="F955" s="108"/>
      <c r="G955" s="108"/>
    </row>
    <row r="956" spans="2:7" ht="30" customHeight="1" x14ac:dyDescent="0.25">
      <c r="B956" s="107"/>
      <c r="C956" s="108"/>
      <c r="D956" s="69" t="str">
        <f>IF(C956="","",IFERROR(VLOOKUP(C956,CadFun!$B$8:$C$107,2,FALSE),""))</f>
        <v/>
      </c>
      <c r="E956" s="108"/>
      <c r="F956" s="108"/>
      <c r="G956" s="108"/>
    </row>
    <row r="957" spans="2:7" ht="30" customHeight="1" x14ac:dyDescent="0.25">
      <c r="B957" s="107"/>
      <c r="C957" s="108"/>
      <c r="D957" s="69" t="str">
        <f>IF(C957="","",IFERROR(VLOOKUP(C957,CadFun!$B$8:$C$107,2,FALSE),""))</f>
        <v/>
      </c>
      <c r="E957" s="108"/>
      <c r="F957" s="108"/>
      <c r="G957" s="108"/>
    </row>
    <row r="958" spans="2:7" ht="30" customHeight="1" x14ac:dyDescent="0.25">
      <c r="B958" s="107"/>
      <c r="C958" s="108"/>
      <c r="D958" s="69" t="str">
        <f>IF(C958="","",IFERROR(VLOOKUP(C958,CadFun!$B$8:$C$107,2,FALSE),""))</f>
        <v/>
      </c>
      <c r="E958" s="108"/>
      <c r="F958" s="108"/>
      <c r="G958" s="108"/>
    </row>
    <row r="959" spans="2:7" ht="30" customHeight="1" x14ac:dyDescent="0.25">
      <c r="B959" s="107"/>
      <c r="C959" s="108"/>
      <c r="D959" s="69" t="str">
        <f>IF(C959="","",IFERROR(VLOOKUP(C959,CadFun!$B$8:$C$107,2,FALSE),""))</f>
        <v/>
      </c>
      <c r="E959" s="108"/>
      <c r="F959" s="108"/>
      <c r="G959" s="108"/>
    </row>
    <row r="960" spans="2:7" ht="30" customHeight="1" x14ac:dyDescent="0.25">
      <c r="B960" s="107"/>
      <c r="C960" s="108"/>
      <c r="D960" s="69" t="str">
        <f>IF(C960="","",IFERROR(VLOOKUP(C960,CadFun!$B$8:$C$107,2,FALSE),""))</f>
        <v/>
      </c>
      <c r="E960" s="108"/>
      <c r="F960" s="108"/>
      <c r="G960" s="108"/>
    </row>
    <row r="961" spans="2:7" ht="30" customHeight="1" x14ac:dyDescent="0.25">
      <c r="B961" s="107"/>
      <c r="C961" s="108"/>
      <c r="D961" s="69" t="str">
        <f>IF(C961="","",IFERROR(VLOOKUP(C961,CadFun!$B$8:$C$107,2,FALSE),""))</f>
        <v/>
      </c>
      <c r="E961" s="108"/>
      <c r="F961" s="108"/>
      <c r="G961" s="108"/>
    </row>
    <row r="962" spans="2:7" ht="30" customHeight="1" x14ac:dyDescent="0.25">
      <c r="B962" s="107"/>
      <c r="C962" s="108"/>
      <c r="D962" s="69" t="str">
        <f>IF(C962="","",IFERROR(VLOOKUP(C962,CadFun!$B$8:$C$107,2,FALSE),""))</f>
        <v/>
      </c>
      <c r="E962" s="108"/>
      <c r="F962" s="108"/>
      <c r="G962" s="108"/>
    </row>
    <row r="963" spans="2:7" ht="30" customHeight="1" x14ac:dyDescent="0.25">
      <c r="B963" s="107"/>
      <c r="C963" s="108"/>
      <c r="D963" s="69" t="str">
        <f>IF(C963="","",IFERROR(VLOOKUP(C963,CadFun!$B$8:$C$107,2,FALSE),""))</f>
        <v/>
      </c>
      <c r="E963" s="108"/>
      <c r="F963" s="108"/>
      <c r="G963" s="108"/>
    </row>
    <row r="964" spans="2:7" ht="30" customHeight="1" x14ac:dyDescent="0.25">
      <c r="B964" s="107"/>
      <c r="C964" s="108"/>
      <c r="D964" s="69" t="str">
        <f>IF(C964="","",IFERROR(VLOOKUP(C964,CadFun!$B$8:$C$107,2,FALSE),""))</f>
        <v/>
      </c>
      <c r="E964" s="108"/>
      <c r="F964" s="108"/>
      <c r="G964" s="108"/>
    </row>
    <row r="965" spans="2:7" ht="30" customHeight="1" x14ac:dyDescent="0.25">
      <c r="B965" s="107"/>
      <c r="C965" s="108"/>
      <c r="D965" s="69" t="str">
        <f>IF(C965="","",IFERROR(VLOOKUP(C965,CadFun!$B$8:$C$107,2,FALSE),""))</f>
        <v/>
      </c>
      <c r="E965" s="108"/>
      <c r="F965" s="108"/>
      <c r="G965" s="108"/>
    </row>
    <row r="966" spans="2:7" ht="30" customHeight="1" x14ac:dyDescent="0.25">
      <c r="B966" s="107"/>
      <c r="C966" s="108"/>
      <c r="D966" s="69" t="str">
        <f>IF(C966="","",IFERROR(VLOOKUP(C966,CadFun!$B$8:$C$107,2,FALSE),""))</f>
        <v/>
      </c>
      <c r="E966" s="108"/>
      <c r="F966" s="108"/>
      <c r="G966" s="108"/>
    </row>
    <row r="967" spans="2:7" ht="30" customHeight="1" x14ac:dyDescent="0.25">
      <c r="B967" s="107"/>
      <c r="C967" s="108"/>
      <c r="D967" s="69" t="str">
        <f>IF(C967="","",IFERROR(VLOOKUP(C967,CadFun!$B$8:$C$107,2,FALSE),""))</f>
        <v/>
      </c>
      <c r="E967" s="108"/>
      <c r="F967" s="108"/>
      <c r="G967" s="108"/>
    </row>
    <row r="968" spans="2:7" ht="30" customHeight="1" x14ac:dyDescent="0.25">
      <c r="B968" s="107"/>
      <c r="C968" s="108"/>
      <c r="D968" s="69" t="str">
        <f>IF(C968="","",IFERROR(VLOOKUP(C968,CadFun!$B$8:$C$107,2,FALSE),""))</f>
        <v/>
      </c>
      <c r="E968" s="108"/>
      <c r="F968" s="108"/>
      <c r="G968" s="108"/>
    </row>
    <row r="969" spans="2:7" ht="30" customHeight="1" x14ac:dyDescent="0.25">
      <c r="B969" s="107"/>
      <c r="C969" s="108"/>
      <c r="D969" s="69" t="str">
        <f>IF(C969="","",IFERROR(VLOOKUP(C969,CadFun!$B$8:$C$107,2,FALSE),""))</f>
        <v/>
      </c>
      <c r="E969" s="108"/>
      <c r="F969" s="108"/>
      <c r="G969" s="108"/>
    </row>
    <row r="970" spans="2:7" ht="30" customHeight="1" x14ac:dyDescent="0.25">
      <c r="B970" s="107"/>
      <c r="C970" s="108"/>
      <c r="D970" s="69" t="str">
        <f>IF(C970="","",IFERROR(VLOOKUP(C970,CadFun!$B$8:$C$107,2,FALSE),""))</f>
        <v/>
      </c>
      <c r="E970" s="108"/>
      <c r="F970" s="108"/>
      <c r="G970" s="108"/>
    </row>
    <row r="971" spans="2:7" ht="30" customHeight="1" x14ac:dyDescent="0.25">
      <c r="B971" s="107"/>
      <c r="C971" s="108"/>
      <c r="D971" s="69" t="str">
        <f>IF(C971="","",IFERROR(VLOOKUP(C971,CadFun!$B$8:$C$107,2,FALSE),""))</f>
        <v/>
      </c>
      <c r="E971" s="108"/>
      <c r="F971" s="108"/>
      <c r="G971" s="108"/>
    </row>
    <row r="972" spans="2:7" ht="30" customHeight="1" x14ac:dyDescent="0.25">
      <c r="B972" s="107"/>
      <c r="C972" s="108"/>
      <c r="D972" s="69" t="str">
        <f>IF(C972="","",IFERROR(VLOOKUP(C972,CadFun!$B$8:$C$107,2,FALSE),""))</f>
        <v/>
      </c>
      <c r="E972" s="108"/>
      <c r="F972" s="108"/>
      <c r="G972" s="108"/>
    </row>
    <row r="973" spans="2:7" ht="30" customHeight="1" x14ac:dyDescent="0.25">
      <c r="B973" s="107"/>
      <c r="C973" s="108"/>
      <c r="D973" s="69" t="str">
        <f>IF(C973="","",IFERROR(VLOOKUP(C973,CadFun!$B$8:$C$107,2,FALSE),""))</f>
        <v/>
      </c>
      <c r="E973" s="108"/>
      <c r="F973" s="108"/>
      <c r="G973" s="108"/>
    </row>
    <row r="974" spans="2:7" ht="30" customHeight="1" x14ac:dyDescent="0.25">
      <c r="B974" s="107"/>
      <c r="C974" s="108"/>
      <c r="D974" s="69" t="str">
        <f>IF(C974="","",IFERROR(VLOOKUP(C974,CadFun!$B$8:$C$107,2,FALSE),""))</f>
        <v/>
      </c>
      <c r="E974" s="108"/>
      <c r="F974" s="108"/>
      <c r="G974" s="108"/>
    </row>
    <row r="975" spans="2:7" ht="30" customHeight="1" x14ac:dyDescent="0.25">
      <c r="B975" s="107"/>
      <c r="C975" s="108"/>
      <c r="D975" s="69" t="str">
        <f>IF(C975="","",IFERROR(VLOOKUP(C975,CadFun!$B$8:$C$107,2,FALSE),""))</f>
        <v/>
      </c>
      <c r="E975" s="108"/>
      <c r="F975" s="108"/>
      <c r="G975" s="108"/>
    </row>
    <row r="976" spans="2:7" ht="30" customHeight="1" x14ac:dyDescent="0.25">
      <c r="B976" s="107"/>
      <c r="C976" s="108"/>
      <c r="D976" s="69" t="str">
        <f>IF(C976="","",IFERROR(VLOOKUP(C976,CadFun!$B$8:$C$107,2,FALSE),""))</f>
        <v/>
      </c>
      <c r="E976" s="108"/>
      <c r="F976" s="108"/>
      <c r="G976" s="108"/>
    </row>
    <row r="977" spans="2:7" ht="30" customHeight="1" x14ac:dyDescent="0.25">
      <c r="B977" s="107"/>
      <c r="C977" s="108"/>
      <c r="D977" s="69" t="str">
        <f>IF(C977="","",IFERROR(VLOOKUP(C977,CadFun!$B$8:$C$107,2,FALSE),""))</f>
        <v/>
      </c>
      <c r="E977" s="108"/>
      <c r="F977" s="108"/>
      <c r="G977" s="108"/>
    </row>
    <row r="978" spans="2:7" ht="30" customHeight="1" x14ac:dyDescent="0.25">
      <c r="B978" s="107"/>
      <c r="C978" s="108"/>
      <c r="D978" s="69" t="str">
        <f>IF(C978="","",IFERROR(VLOOKUP(C978,CadFun!$B$8:$C$107,2,FALSE),""))</f>
        <v/>
      </c>
      <c r="E978" s="108"/>
      <c r="F978" s="108"/>
      <c r="G978" s="108"/>
    </row>
    <row r="979" spans="2:7" ht="30" customHeight="1" x14ac:dyDescent="0.25">
      <c r="B979" s="107"/>
      <c r="C979" s="108"/>
      <c r="D979" s="69" t="str">
        <f>IF(C979="","",IFERROR(VLOOKUP(C979,CadFun!$B$8:$C$107,2,FALSE),""))</f>
        <v/>
      </c>
      <c r="E979" s="108"/>
      <c r="F979" s="108"/>
      <c r="G979" s="108"/>
    </row>
    <row r="980" spans="2:7" ht="30" customHeight="1" x14ac:dyDescent="0.25">
      <c r="B980" s="107"/>
      <c r="C980" s="108"/>
      <c r="D980" s="69" t="str">
        <f>IF(C980="","",IFERROR(VLOOKUP(C980,CadFun!$B$8:$C$107,2,FALSE),""))</f>
        <v/>
      </c>
      <c r="E980" s="108"/>
      <c r="F980" s="108"/>
      <c r="G980" s="108"/>
    </row>
    <row r="981" spans="2:7" ht="30" customHeight="1" x14ac:dyDescent="0.25">
      <c r="B981" s="107"/>
      <c r="C981" s="108"/>
      <c r="D981" s="69" t="str">
        <f>IF(C981="","",IFERROR(VLOOKUP(C981,CadFun!$B$8:$C$107,2,FALSE),""))</f>
        <v/>
      </c>
      <c r="E981" s="108"/>
      <c r="F981" s="108"/>
      <c r="G981" s="108"/>
    </row>
    <row r="982" spans="2:7" ht="30" customHeight="1" x14ac:dyDescent="0.25">
      <c r="B982" s="107"/>
      <c r="C982" s="108"/>
      <c r="D982" s="69" t="str">
        <f>IF(C982="","",IFERROR(VLOOKUP(C982,CadFun!$B$8:$C$107,2,FALSE),""))</f>
        <v/>
      </c>
      <c r="E982" s="108"/>
      <c r="F982" s="108"/>
      <c r="G982" s="108"/>
    </row>
    <row r="983" spans="2:7" ht="30" customHeight="1" x14ac:dyDescent="0.25">
      <c r="B983" s="107"/>
      <c r="C983" s="108"/>
      <c r="D983" s="69" t="str">
        <f>IF(C983="","",IFERROR(VLOOKUP(C983,CadFun!$B$8:$C$107,2,FALSE),""))</f>
        <v/>
      </c>
      <c r="E983" s="108"/>
      <c r="F983" s="108"/>
      <c r="G983" s="108"/>
    </row>
    <row r="984" spans="2:7" ht="30" customHeight="1" x14ac:dyDescent="0.25">
      <c r="B984" s="107"/>
      <c r="C984" s="108"/>
      <c r="D984" s="69" t="str">
        <f>IF(C984="","",IFERROR(VLOOKUP(C984,CadFun!$B$8:$C$107,2,FALSE),""))</f>
        <v/>
      </c>
      <c r="E984" s="108"/>
      <c r="F984" s="108"/>
      <c r="G984" s="108"/>
    </row>
    <row r="985" spans="2:7" ht="30" customHeight="1" x14ac:dyDescent="0.25">
      <c r="B985" s="107"/>
      <c r="C985" s="108"/>
      <c r="D985" s="69" t="str">
        <f>IF(C985="","",IFERROR(VLOOKUP(C985,CadFun!$B$8:$C$107,2,FALSE),""))</f>
        <v/>
      </c>
      <c r="E985" s="108"/>
      <c r="F985" s="108"/>
      <c r="G985" s="108"/>
    </row>
    <row r="986" spans="2:7" ht="30" customHeight="1" x14ac:dyDescent="0.25">
      <c r="B986" s="107"/>
      <c r="C986" s="108"/>
      <c r="D986" s="69" t="str">
        <f>IF(C986="","",IFERROR(VLOOKUP(C986,CadFun!$B$8:$C$107,2,FALSE),""))</f>
        <v/>
      </c>
      <c r="E986" s="108"/>
      <c r="F986" s="108"/>
      <c r="G986" s="108"/>
    </row>
    <row r="987" spans="2:7" ht="30" customHeight="1" x14ac:dyDescent="0.25">
      <c r="B987" s="107"/>
      <c r="C987" s="108"/>
      <c r="D987" s="69" t="str">
        <f>IF(C987="","",IFERROR(VLOOKUP(C987,CadFun!$B$8:$C$107,2,FALSE),""))</f>
        <v/>
      </c>
      <c r="E987" s="108"/>
      <c r="F987" s="108"/>
      <c r="G987" s="108"/>
    </row>
    <row r="988" spans="2:7" ht="30" customHeight="1" x14ac:dyDescent="0.25">
      <c r="B988" s="107"/>
      <c r="C988" s="108"/>
      <c r="D988" s="69" t="str">
        <f>IF(C988="","",IFERROR(VLOOKUP(C988,CadFun!$B$8:$C$107,2,FALSE),""))</f>
        <v/>
      </c>
      <c r="E988" s="108"/>
      <c r="F988" s="108"/>
      <c r="G988" s="108"/>
    </row>
    <row r="989" spans="2:7" ht="30" customHeight="1" x14ac:dyDescent="0.25">
      <c r="B989" s="107"/>
      <c r="C989" s="108"/>
      <c r="D989" s="69" t="str">
        <f>IF(C989="","",IFERROR(VLOOKUP(C989,CadFun!$B$8:$C$107,2,FALSE),""))</f>
        <v/>
      </c>
      <c r="E989" s="108"/>
      <c r="F989" s="108"/>
      <c r="G989" s="108"/>
    </row>
    <row r="990" spans="2:7" ht="30" customHeight="1" x14ac:dyDescent="0.25">
      <c r="B990" s="107"/>
      <c r="C990" s="108"/>
      <c r="D990" s="69" t="str">
        <f>IF(C990="","",IFERROR(VLOOKUP(C990,CadFun!$B$8:$C$107,2,FALSE),""))</f>
        <v/>
      </c>
      <c r="E990" s="108"/>
      <c r="F990" s="108"/>
      <c r="G990" s="108"/>
    </row>
    <row r="991" spans="2:7" ht="30" customHeight="1" x14ac:dyDescent="0.25">
      <c r="B991" s="107"/>
      <c r="C991" s="108"/>
      <c r="D991" s="69" t="str">
        <f>IF(C991="","",IFERROR(VLOOKUP(C991,CadFun!$B$8:$C$107,2,FALSE),""))</f>
        <v/>
      </c>
      <c r="E991" s="108"/>
      <c r="F991" s="108"/>
      <c r="G991" s="108"/>
    </row>
    <row r="992" spans="2:7" ht="30" customHeight="1" x14ac:dyDescent="0.25">
      <c r="B992" s="107"/>
      <c r="C992" s="108"/>
      <c r="D992" s="69" t="str">
        <f>IF(C992="","",IFERROR(VLOOKUP(C992,CadFun!$B$8:$C$107,2,FALSE),""))</f>
        <v/>
      </c>
      <c r="E992" s="108"/>
      <c r="F992" s="108"/>
      <c r="G992" s="108"/>
    </row>
    <row r="993" spans="2:7" ht="30" customHeight="1" x14ac:dyDescent="0.25">
      <c r="B993" s="107"/>
      <c r="C993" s="108"/>
      <c r="D993" s="69" t="str">
        <f>IF(C993="","",IFERROR(VLOOKUP(C993,CadFun!$B$8:$C$107,2,FALSE),""))</f>
        <v/>
      </c>
      <c r="E993" s="108"/>
      <c r="F993" s="108"/>
      <c r="G993" s="108"/>
    </row>
    <row r="994" spans="2:7" ht="30" customHeight="1" x14ac:dyDescent="0.25">
      <c r="B994" s="107"/>
      <c r="C994" s="108"/>
      <c r="D994" s="69" t="str">
        <f>IF(C994="","",IFERROR(VLOOKUP(C994,CadFun!$B$8:$C$107,2,FALSE),""))</f>
        <v/>
      </c>
      <c r="E994" s="108"/>
      <c r="F994" s="108"/>
      <c r="G994" s="108"/>
    </row>
    <row r="995" spans="2:7" ht="30" customHeight="1" x14ac:dyDescent="0.25">
      <c r="B995" s="107"/>
      <c r="C995" s="108"/>
      <c r="D995" s="69" t="str">
        <f>IF(C995="","",IFERROR(VLOOKUP(C995,CadFun!$B$8:$C$107,2,FALSE),""))</f>
        <v/>
      </c>
      <c r="E995" s="108"/>
      <c r="F995" s="108"/>
      <c r="G995" s="108"/>
    </row>
    <row r="996" spans="2:7" ht="30" customHeight="1" x14ac:dyDescent="0.25">
      <c r="B996" s="107"/>
      <c r="C996" s="108"/>
      <c r="D996" s="69" t="str">
        <f>IF(C996="","",IFERROR(VLOOKUP(C996,CadFun!$B$8:$C$107,2,FALSE),""))</f>
        <v/>
      </c>
      <c r="E996" s="108"/>
      <c r="F996" s="108"/>
      <c r="G996" s="108"/>
    </row>
    <row r="997" spans="2:7" ht="30" customHeight="1" x14ac:dyDescent="0.25">
      <c r="B997" s="107"/>
      <c r="C997" s="108"/>
      <c r="D997" s="69" t="str">
        <f>IF(C997="","",IFERROR(VLOOKUP(C997,CadFun!$B$8:$C$107,2,FALSE),""))</f>
        <v/>
      </c>
      <c r="E997" s="108"/>
      <c r="F997" s="108"/>
      <c r="G997" s="108"/>
    </row>
    <row r="998" spans="2:7" ht="30" customHeight="1" x14ac:dyDescent="0.25">
      <c r="B998" s="107"/>
      <c r="C998" s="108"/>
      <c r="D998" s="69" t="str">
        <f>IF(C998="","",IFERROR(VLOOKUP(C998,CadFun!$B$8:$C$107,2,FALSE),""))</f>
        <v/>
      </c>
      <c r="E998" s="108"/>
      <c r="F998" s="108"/>
      <c r="G998" s="108"/>
    </row>
    <row r="999" spans="2:7" ht="30" customHeight="1" x14ac:dyDescent="0.25">
      <c r="B999" s="107"/>
      <c r="C999" s="108"/>
      <c r="D999" s="69" t="str">
        <f>IF(C999="","",IFERROR(VLOOKUP(C999,CadFun!$B$8:$C$107,2,FALSE),""))</f>
        <v/>
      </c>
      <c r="E999" s="108"/>
      <c r="F999" s="108"/>
      <c r="G999" s="108"/>
    </row>
    <row r="1000" spans="2:7" ht="30" customHeight="1" x14ac:dyDescent="0.25">
      <c r="B1000" s="107"/>
      <c r="C1000" s="108"/>
      <c r="D1000" s="69" t="str">
        <f>IF(C1000="","",IFERROR(VLOOKUP(C1000,CadFun!$B$8:$C$107,2,FALSE),""))</f>
        <v/>
      </c>
      <c r="E1000" s="108"/>
      <c r="F1000" s="108"/>
      <c r="G1000" s="108"/>
    </row>
    <row r="1001" spans="2:7" ht="30" customHeight="1" x14ac:dyDescent="0.25">
      <c r="B1001" s="107"/>
      <c r="C1001" s="108"/>
      <c r="D1001" s="69" t="str">
        <f>IF(C1001="","",IFERROR(VLOOKUP(C1001,CadFun!$B$8:$C$107,2,FALSE),""))</f>
        <v/>
      </c>
      <c r="E1001" s="108"/>
      <c r="F1001" s="108"/>
      <c r="G1001" s="108"/>
    </row>
    <row r="1002" spans="2:7" ht="30" customHeight="1" x14ac:dyDescent="0.25">
      <c r="B1002" s="107"/>
      <c r="C1002" s="108"/>
      <c r="D1002" s="69" t="str">
        <f>IF(C1002="","",IFERROR(VLOOKUP(C1002,CadFun!$B$8:$C$107,2,FALSE),""))</f>
        <v/>
      </c>
      <c r="E1002" s="108"/>
      <c r="F1002" s="108"/>
      <c r="G1002" s="108"/>
    </row>
    <row r="1003" spans="2:7" ht="30" customHeight="1" x14ac:dyDescent="0.25">
      <c r="B1003" s="107"/>
      <c r="C1003" s="108"/>
      <c r="D1003" s="69" t="str">
        <f>IF(C1003="","",IFERROR(VLOOKUP(C1003,CadFun!$B$8:$C$107,2,FALSE),""))</f>
        <v/>
      </c>
      <c r="E1003" s="108"/>
      <c r="F1003" s="108"/>
      <c r="G1003" s="108"/>
    </row>
    <row r="1004" spans="2:7" ht="30" customHeight="1" x14ac:dyDescent="0.25">
      <c r="B1004" s="107"/>
      <c r="C1004" s="108"/>
      <c r="D1004" s="69" t="str">
        <f>IF(C1004="","",IFERROR(VLOOKUP(C1004,CadFun!$B$8:$C$107,2,FALSE),""))</f>
        <v/>
      </c>
      <c r="E1004" s="108"/>
      <c r="F1004" s="108"/>
      <c r="G1004" s="108"/>
    </row>
    <row r="1005" spans="2:7" ht="30" customHeight="1" x14ac:dyDescent="0.25">
      <c r="B1005" s="109"/>
      <c r="C1005" s="110"/>
      <c r="D1005" s="70" t="str">
        <f>IF(C1005="","",IFERROR(VLOOKUP(C1005,CadFun!$B$8:$C$107,2,FALSE),""))</f>
        <v/>
      </c>
      <c r="E1005" s="110"/>
      <c r="F1005" s="110"/>
      <c r="G1005" s="110"/>
    </row>
  </sheetData>
  <sheetProtection password="9084" sheet="1" objects="1" scenarios="1"/>
  <dataValidations count="3">
    <dataValidation type="list" allowBlank="1" showInputMessage="1" showErrorMessage="1" errorTitle="Erro de operação!" error="_x000a_O valor inserido é inválido._x000a_Selecione um valor da lista." sqref="C8:C1005">
      <formula1>_FuncionarioNome</formula1>
    </dataValidation>
    <dataValidation type="list" allowBlank="1" showInputMessage="1" showErrorMessage="1" errorTitle="Erro de operação!" error="_x000a_O valor inserido é inválido._x000a_Selecione um valor da lista." sqref="E8:E1005">
      <formula1>_PostoServico</formula1>
    </dataValidation>
    <dataValidation type="date" operator="greaterThan" allowBlank="1" showInputMessage="1" showErrorMessage="1" sqref="B8:B1005">
      <formula1>1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5"/>
  <dimension ref="B1:H1005"/>
  <sheetViews>
    <sheetView showGridLines="0" workbookViewId="0">
      <selection activeCell="F8" activeCellId="1" sqref="B8:D10 F8:H10"/>
    </sheetView>
  </sheetViews>
  <sheetFormatPr defaultRowHeight="15" x14ac:dyDescent="0.25"/>
  <cols>
    <col min="1" max="1" width="2.7109375" style="26" customWidth="1"/>
    <col min="2" max="2" width="10.7109375" style="30" bestFit="1" customWidth="1"/>
    <col min="3" max="3" width="10.7109375" style="30" customWidth="1"/>
    <col min="4" max="4" width="26.42578125" style="30" customWidth="1"/>
    <col min="5" max="5" width="11.5703125" style="30" customWidth="1"/>
    <col min="6" max="6" width="26.42578125" style="30" customWidth="1"/>
    <col min="7" max="7" width="52" style="30" customWidth="1"/>
    <col min="8" max="8" width="46.42578125" style="30" customWidth="1"/>
    <col min="9" max="16384" width="9.140625" style="26"/>
  </cols>
  <sheetData>
    <row r="1" spans="2:8" s="18" customFormat="1" ht="35.1" customHeight="1" x14ac:dyDescent="0.25">
      <c r="B1" s="16"/>
      <c r="C1" s="16"/>
      <c r="D1" s="16"/>
      <c r="E1" s="16"/>
      <c r="F1" s="16"/>
      <c r="G1" s="16"/>
      <c r="H1" s="16"/>
    </row>
    <row r="2" spans="2:8" s="22" customFormat="1" ht="24.95" customHeight="1" x14ac:dyDescent="0.25">
      <c r="B2" s="20"/>
      <c r="C2" s="20"/>
      <c r="D2" s="20"/>
      <c r="E2" s="20"/>
      <c r="F2" s="20"/>
      <c r="G2" s="20"/>
      <c r="H2" s="20"/>
    </row>
    <row r="4" spans="2:8" ht="21" x14ac:dyDescent="0.25">
      <c r="B4" s="24" t="s">
        <v>11</v>
      </c>
      <c r="C4" s="24"/>
    </row>
    <row r="6" spans="2:8" ht="20.100000000000001" customHeight="1" x14ac:dyDescent="0.25">
      <c r="B6" s="67" t="s">
        <v>19</v>
      </c>
      <c r="C6" s="67"/>
      <c r="D6" s="67"/>
      <c r="E6" s="67"/>
      <c r="F6" s="67"/>
      <c r="G6" s="67"/>
      <c r="H6" s="67"/>
    </row>
    <row r="7" spans="2:8" ht="20.100000000000001" customHeight="1" x14ac:dyDescent="0.25">
      <c r="B7" s="68" t="s">
        <v>13</v>
      </c>
      <c r="C7" s="68" t="s">
        <v>18</v>
      </c>
      <c r="D7" s="68" t="s">
        <v>14</v>
      </c>
      <c r="E7" s="68" t="s">
        <v>3</v>
      </c>
      <c r="F7" s="68" t="s">
        <v>4</v>
      </c>
      <c r="G7" s="68" t="s">
        <v>15</v>
      </c>
      <c r="H7" s="68" t="s">
        <v>16</v>
      </c>
    </row>
    <row r="8" spans="2:8" ht="30" customHeight="1" x14ac:dyDescent="0.25">
      <c r="B8" s="71">
        <v>45064</v>
      </c>
      <c r="C8" s="73">
        <v>2.5</v>
      </c>
      <c r="D8" s="72" t="s">
        <v>81</v>
      </c>
      <c r="E8" s="69">
        <f>IF(D8="","",IFERROR(VLOOKUP(D8,CadFun!$B$8:$C$107,2,FALSE),""))</f>
        <v>1234</v>
      </c>
      <c r="F8" s="72" t="s">
        <v>76</v>
      </c>
      <c r="G8" s="72" t="s">
        <v>84</v>
      </c>
      <c r="H8" s="72"/>
    </row>
    <row r="9" spans="2:8" ht="30" customHeight="1" x14ac:dyDescent="0.25">
      <c r="B9" s="71"/>
      <c r="C9" s="73"/>
      <c r="D9" s="72"/>
      <c r="E9" s="69" t="str">
        <f>IF(D9="","",IFERROR(VLOOKUP(D9,CadFun!$B$8:$C$107,2,FALSE),""))</f>
        <v/>
      </c>
      <c r="F9" s="72"/>
      <c r="G9" s="72"/>
      <c r="H9" s="72"/>
    </row>
    <row r="10" spans="2:8" ht="30" customHeight="1" x14ac:dyDescent="0.25">
      <c r="B10" s="71"/>
      <c r="C10" s="73"/>
      <c r="D10" s="72"/>
      <c r="E10" s="69" t="str">
        <f>IF(D10="","",IFERROR(VLOOKUP(D10,CadFun!$B$8:$C$107,2,FALSE),""))</f>
        <v/>
      </c>
      <c r="F10" s="72"/>
      <c r="G10" s="72"/>
      <c r="H10" s="72"/>
    </row>
    <row r="11" spans="2:8" ht="30" customHeight="1" x14ac:dyDescent="0.25">
      <c r="B11" s="107"/>
      <c r="C11" s="111"/>
      <c r="D11" s="108"/>
      <c r="E11" s="69" t="str">
        <f>IF(D11="","",IFERROR(VLOOKUP(D11,CadFun!$B$8:$C$107,2,FALSE),""))</f>
        <v/>
      </c>
      <c r="F11" s="108"/>
      <c r="G11" s="108"/>
      <c r="H11" s="108"/>
    </row>
    <row r="12" spans="2:8" ht="30" customHeight="1" x14ac:dyDescent="0.25">
      <c r="B12" s="107"/>
      <c r="C12" s="111"/>
      <c r="D12" s="108"/>
      <c r="E12" s="69" t="str">
        <f>IF(D12="","",IFERROR(VLOOKUP(D12,CadFun!$B$8:$C$107,2,FALSE),""))</f>
        <v/>
      </c>
      <c r="F12" s="108"/>
      <c r="G12" s="108"/>
      <c r="H12" s="108"/>
    </row>
    <row r="13" spans="2:8" ht="30" customHeight="1" x14ac:dyDescent="0.25">
      <c r="B13" s="107"/>
      <c r="C13" s="111"/>
      <c r="D13" s="108"/>
      <c r="E13" s="69" t="str">
        <f>IF(D13="","",IFERROR(VLOOKUP(D13,CadFun!$B$8:$C$107,2,FALSE),""))</f>
        <v/>
      </c>
      <c r="F13" s="108"/>
      <c r="G13" s="108"/>
      <c r="H13" s="108"/>
    </row>
    <row r="14" spans="2:8" ht="30" customHeight="1" x14ac:dyDescent="0.25">
      <c r="B14" s="107"/>
      <c r="C14" s="111"/>
      <c r="D14" s="108"/>
      <c r="E14" s="69" t="str">
        <f>IF(D14="","",IFERROR(VLOOKUP(D14,CadFun!$B$8:$C$107,2,FALSE),""))</f>
        <v/>
      </c>
      <c r="F14" s="108"/>
      <c r="G14" s="108"/>
      <c r="H14" s="108"/>
    </row>
    <row r="15" spans="2:8" ht="30" customHeight="1" x14ac:dyDescent="0.25">
      <c r="B15" s="107"/>
      <c r="C15" s="111"/>
      <c r="D15" s="108"/>
      <c r="E15" s="69" t="str">
        <f>IF(D15="","",IFERROR(VLOOKUP(D15,CadFun!$B$8:$C$107,2,FALSE),""))</f>
        <v/>
      </c>
      <c r="F15" s="108"/>
      <c r="G15" s="108"/>
      <c r="H15" s="108"/>
    </row>
    <row r="16" spans="2:8" ht="30" customHeight="1" x14ac:dyDescent="0.25">
      <c r="B16" s="107"/>
      <c r="C16" s="111"/>
      <c r="D16" s="108"/>
      <c r="E16" s="69" t="str">
        <f>IF(D16="","",IFERROR(VLOOKUP(D16,CadFun!$B$8:$C$107,2,FALSE),""))</f>
        <v/>
      </c>
      <c r="F16" s="108"/>
      <c r="G16" s="108"/>
      <c r="H16" s="108"/>
    </row>
    <row r="17" spans="2:8" ht="30" customHeight="1" x14ac:dyDescent="0.25">
      <c r="B17" s="107"/>
      <c r="C17" s="111"/>
      <c r="D17" s="108"/>
      <c r="E17" s="69" t="str">
        <f>IF(D17="","",IFERROR(VLOOKUP(D17,CadFun!$B$8:$C$107,2,FALSE),""))</f>
        <v/>
      </c>
      <c r="F17" s="108"/>
      <c r="G17" s="108"/>
      <c r="H17" s="108"/>
    </row>
    <row r="18" spans="2:8" ht="30" customHeight="1" x14ac:dyDescent="0.25">
      <c r="B18" s="107"/>
      <c r="C18" s="111"/>
      <c r="D18" s="108"/>
      <c r="E18" s="69" t="str">
        <f>IF(D18="","",IFERROR(VLOOKUP(D18,CadFun!$B$8:$C$107,2,FALSE),""))</f>
        <v/>
      </c>
      <c r="F18" s="108"/>
      <c r="G18" s="108"/>
      <c r="H18" s="108"/>
    </row>
    <row r="19" spans="2:8" ht="30" customHeight="1" x14ac:dyDescent="0.25">
      <c r="B19" s="107"/>
      <c r="C19" s="111"/>
      <c r="D19" s="108"/>
      <c r="E19" s="69" t="str">
        <f>IF(D19="","",IFERROR(VLOOKUP(D19,CadFun!$B$8:$C$107,2,FALSE),""))</f>
        <v/>
      </c>
      <c r="F19" s="108"/>
      <c r="G19" s="108"/>
      <c r="H19" s="108"/>
    </row>
    <row r="20" spans="2:8" ht="30" customHeight="1" x14ac:dyDescent="0.25">
      <c r="B20" s="107"/>
      <c r="C20" s="111"/>
      <c r="D20" s="108"/>
      <c r="E20" s="69" t="str">
        <f>IF(D20="","",IFERROR(VLOOKUP(D20,CadFun!$B$8:$C$107,2,FALSE),""))</f>
        <v/>
      </c>
      <c r="F20" s="108"/>
      <c r="G20" s="108"/>
      <c r="H20" s="108"/>
    </row>
    <row r="21" spans="2:8" ht="30" customHeight="1" x14ac:dyDescent="0.25">
      <c r="B21" s="107"/>
      <c r="C21" s="111"/>
      <c r="D21" s="108"/>
      <c r="E21" s="69" t="str">
        <f>IF(D21="","",IFERROR(VLOOKUP(D21,CadFun!$B$8:$C$107,2,FALSE),""))</f>
        <v/>
      </c>
      <c r="F21" s="108"/>
      <c r="G21" s="108"/>
      <c r="H21" s="108"/>
    </row>
    <row r="22" spans="2:8" ht="30" customHeight="1" x14ac:dyDescent="0.25">
      <c r="B22" s="107"/>
      <c r="C22" s="111"/>
      <c r="D22" s="108"/>
      <c r="E22" s="69" t="str">
        <f>IF(D22="","",IFERROR(VLOOKUP(D22,CadFun!$B$8:$C$107,2,FALSE),""))</f>
        <v/>
      </c>
      <c r="F22" s="108"/>
      <c r="G22" s="108"/>
      <c r="H22" s="108"/>
    </row>
    <row r="23" spans="2:8" ht="30" customHeight="1" x14ac:dyDescent="0.25">
      <c r="B23" s="107"/>
      <c r="C23" s="111"/>
      <c r="D23" s="108"/>
      <c r="E23" s="69" t="str">
        <f>IF(D23="","",IFERROR(VLOOKUP(D23,CadFun!$B$8:$C$107,2,FALSE),""))</f>
        <v/>
      </c>
      <c r="F23" s="108"/>
      <c r="G23" s="108"/>
      <c r="H23" s="108"/>
    </row>
    <row r="24" spans="2:8" ht="30" customHeight="1" x14ac:dyDescent="0.25">
      <c r="B24" s="107"/>
      <c r="C24" s="111"/>
      <c r="D24" s="108"/>
      <c r="E24" s="69" t="str">
        <f>IF(D24="","",IFERROR(VLOOKUP(D24,CadFun!$B$8:$C$107,2,FALSE),""))</f>
        <v/>
      </c>
      <c r="F24" s="108"/>
      <c r="G24" s="108"/>
      <c r="H24" s="108"/>
    </row>
    <row r="25" spans="2:8" ht="30" customHeight="1" x14ac:dyDescent="0.25">
      <c r="B25" s="107"/>
      <c r="C25" s="111"/>
      <c r="D25" s="108"/>
      <c r="E25" s="69" t="str">
        <f>IF(D25="","",IFERROR(VLOOKUP(D25,CadFun!$B$8:$C$107,2,FALSE),""))</f>
        <v/>
      </c>
      <c r="F25" s="108"/>
      <c r="G25" s="108"/>
      <c r="H25" s="108"/>
    </row>
    <row r="26" spans="2:8" ht="30" customHeight="1" x14ac:dyDescent="0.25">
      <c r="B26" s="107"/>
      <c r="C26" s="111"/>
      <c r="D26" s="108"/>
      <c r="E26" s="69" t="str">
        <f>IF(D26="","",IFERROR(VLOOKUP(D26,CadFun!$B$8:$C$107,2,FALSE),""))</f>
        <v/>
      </c>
      <c r="F26" s="108"/>
      <c r="G26" s="108"/>
      <c r="H26" s="108"/>
    </row>
    <row r="27" spans="2:8" ht="30" customHeight="1" x14ac:dyDescent="0.25">
      <c r="B27" s="107"/>
      <c r="C27" s="111"/>
      <c r="D27" s="108"/>
      <c r="E27" s="69" t="str">
        <f>IF(D27="","",IFERROR(VLOOKUP(D27,CadFun!$B$8:$C$107,2,FALSE),""))</f>
        <v/>
      </c>
      <c r="F27" s="108"/>
      <c r="G27" s="108"/>
      <c r="H27" s="108"/>
    </row>
    <row r="28" spans="2:8" ht="30" customHeight="1" x14ac:dyDescent="0.25">
      <c r="B28" s="107"/>
      <c r="C28" s="111"/>
      <c r="D28" s="108"/>
      <c r="E28" s="69" t="str">
        <f>IF(D28="","",IFERROR(VLOOKUP(D28,CadFun!$B$8:$C$107,2,FALSE),""))</f>
        <v/>
      </c>
      <c r="F28" s="108"/>
      <c r="G28" s="108"/>
      <c r="H28" s="108"/>
    </row>
    <row r="29" spans="2:8" ht="30" customHeight="1" x14ac:dyDescent="0.25">
      <c r="B29" s="107"/>
      <c r="C29" s="111"/>
      <c r="D29" s="108"/>
      <c r="E29" s="69" t="str">
        <f>IF(D29="","",IFERROR(VLOOKUP(D29,CadFun!$B$8:$C$107,2,FALSE),""))</f>
        <v/>
      </c>
      <c r="F29" s="108"/>
      <c r="G29" s="108"/>
      <c r="H29" s="108"/>
    </row>
    <row r="30" spans="2:8" ht="30" customHeight="1" x14ac:dyDescent="0.25">
      <c r="B30" s="107"/>
      <c r="C30" s="111"/>
      <c r="D30" s="108"/>
      <c r="E30" s="69" t="str">
        <f>IF(D30="","",IFERROR(VLOOKUP(D30,CadFun!$B$8:$C$107,2,FALSE),""))</f>
        <v/>
      </c>
      <c r="F30" s="108"/>
      <c r="G30" s="108"/>
      <c r="H30" s="108"/>
    </row>
    <row r="31" spans="2:8" ht="30" customHeight="1" x14ac:dyDescent="0.25">
      <c r="B31" s="107"/>
      <c r="C31" s="111"/>
      <c r="D31" s="108"/>
      <c r="E31" s="69" t="str">
        <f>IF(D31="","",IFERROR(VLOOKUP(D31,CadFun!$B$8:$C$107,2,FALSE),""))</f>
        <v/>
      </c>
      <c r="F31" s="108"/>
      <c r="G31" s="108"/>
      <c r="H31" s="108"/>
    </row>
    <row r="32" spans="2:8" ht="30" customHeight="1" x14ac:dyDescent="0.25">
      <c r="B32" s="107"/>
      <c r="C32" s="111"/>
      <c r="D32" s="108"/>
      <c r="E32" s="69" t="str">
        <f>IF(D32="","",IFERROR(VLOOKUP(D32,CadFun!$B$8:$C$107,2,FALSE),""))</f>
        <v/>
      </c>
      <c r="F32" s="108"/>
      <c r="G32" s="108"/>
      <c r="H32" s="108"/>
    </row>
    <row r="33" spans="2:8" ht="30" customHeight="1" x14ac:dyDescent="0.25">
      <c r="B33" s="107"/>
      <c r="C33" s="111"/>
      <c r="D33" s="108"/>
      <c r="E33" s="69" t="str">
        <f>IF(D33="","",IFERROR(VLOOKUP(D33,CadFun!$B$8:$C$107,2,FALSE),""))</f>
        <v/>
      </c>
      <c r="F33" s="108"/>
      <c r="G33" s="108"/>
      <c r="H33" s="108"/>
    </row>
    <row r="34" spans="2:8" ht="30" customHeight="1" x14ac:dyDescent="0.25">
      <c r="B34" s="107"/>
      <c r="C34" s="111"/>
      <c r="D34" s="108"/>
      <c r="E34" s="69" t="str">
        <f>IF(D34="","",IFERROR(VLOOKUP(D34,CadFun!$B$8:$C$107,2,FALSE),""))</f>
        <v/>
      </c>
      <c r="F34" s="108"/>
      <c r="G34" s="108"/>
      <c r="H34" s="108"/>
    </row>
    <row r="35" spans="2:8" ht="30" customHeight="1" x14ac:dyDescent="0.25">
      <c r="B35" s="107"/>
      <c r="C35" s="111"/>
      <c r="D35" s="108"/>
      <c r="E35" s="69" t="str">
        <f>IF(D35="","",IFERROR(VLOOKUP(D35,CadFun!$B$8:$C$107,2,FALSE),""))</f>
        <v/>
      </c>
      <c r="F35" s="108"/>
      <c r="G35" s="108"/>
      <c r="H35" s="108"/>
    </row>
    <row r="36" spans="2:8" ht="30" customHeight="1" x14ac:dyDescent="0.25">
      <c r="B36" s="107"/>
      <c r="C36" s="111"/>
      <c r="D36" s="108"/>
      <c r="E36" s="69" t="str">
        <f>IF(D36="","",IFERROR(VLOOKUP(D36,CadFun!$B$8:$C$107,2,FALSE),""))</f>
        <v/>
      </c>
      <c r="F36" s="108"/>
      <c r="G36" s="108"/>
      <c r="H36" s="108"/>
    </row>
    <row r="37" spans="2:8" ht="30" customHeight="1" x14ac:dyDescent="0.25">
      <c r="B37" s="107"/>
      <c r="C37" s="111"/>
      <c r="D37" s="108"/>
      <c r="E37" s="69" t="str">
        <f>IF(D37="","",IFERROR(VLOOKUP(D37,CadFun!$B$8:$C$107,2,FALSE),""))</f>
        <v/>
      </c>
      <c r="F37" s="108"/>
      <c r="G37" s="108"/>
      <c r="H37" s="108"/>
    </row>
    <row r="38" spans="2:8" ht="30" customHeight="1" x14ac:dyDescent="0.25">
      <c r="B38" s="107"/>
      <c r="C38" s="111"/>
      <c r="D38" s="108"/>
      <c r="E38" s="69" t="str">
        <f>IF(D38="","",IFERROR(VLOOKUP(D38,CadFun!$B$8:$C$107,2,FALSE),""))</f>
        <v/>
      </c>
      <c r="F38" s="108"/>
      <c r="G38" s="108"/>
      <c r="H38" s="108"/>
    </row>
    <row r="39" spans="2:8" ht="30" customHeight="1" x14ac:dyDescent="0.25">
      <c r="B39" s="107"/>
      <c r="C39" s="111"/>
      <c r="D39" s="108"/>
      <c r="E39" s="69" t="str">
        <f>IF(D39="","",IFERROR(VLOOKUP(D39,CadFun!$B$8:$C$107,2,FALSE),""))</f>
        <v/>
      </c>
      <c r="F39" s="108"/>
      <c r="G39" s="108"/>
      <c r="H39" s="108"/>
    </row>
    <row r="40" spans="2:8" ht="30" customHeight="1" x14ac:dyDescent="0.25">
      <c r="B40" s="107"/>
      <c r="C40" s="111"/>
      <c r="D40" s="108"/>
      <c r="E40" s="69" t="str">
        <f>IF(D40="","",IFERROR(VLOOKUP(D40,CadFun!$B$8:$C$107,2,FALSE),""))</f>
        <v/>
      </c>
      <c r="F40" s="108"/>
      <c r="G40" s="108"/>
      <c r="H40" s="108"/>
    </row>
    <row r="41" spans="2:8" ht="30" customHeight="1" x14ac:dyDescent="0.25">
      <c r="B41" s="107"/>
      <c r="C41" s="111"/>
      <c r="D41" s="108"/>
      <c r="E41" s="69" t="str">
        <f>IF(D41="","",IFERROR(VLOOKUP(D41,CadFun!$B$8:$C$107,2,FALSE),""))</f>
        <v/>
      </c>
      <c r="F41" s="108"/>
      <c r="G41" s="108"/>
      <c r="H41" s="108"/>
    </row>
    <row r="42" spans="2:8" ht="30" customHeight="1" x14ac:dyDescent="0.25">
      <c r="B42" s="107"/>
      <c r="C42" s="111"/>
      <c r="D42" s="108"/>
      <c r="E42" s="69" t="str">
        <f>IF(D42="","",IFERROR(VLOOKUP(D42,CadFun!$B$8:$C$107,2,FALSE),""))</f>
        <v/>
      </c>
      <c r="F42" s="108"/>
      <c r="G42" s="108"/>
      <c r="H42" s="108"/>
    </row>
    <row r="43" spans="2:8" ht="30" customHeight="1" x14ac:dyDescent="0.25">
      <c r="B43" s="107"/>
      <c r="C43" s="111"/>
      <c r="D43" s="108"/>
      <c r="E43" s="69" t="str">
        <f>IF(D43="","",IFERROR(VLOOKUP(D43,CadFun!$B$8:$C$107,2,FALSE),""))</f>
        <v/>
      </c>
      <c r="F43" s="108"/>
      <c r="G43" s="108"/>
      <c r="H43" s="108"/>
    </row>
    <row r="44" spans="2:8" ht="30" customHeight="1" x14ac:dyDescent="0.25">
      <c r="B44" s="107"/>
      <c r="C44" s="111"/>
      <c r="D44" s="108"/>
      <c r="E44" s="69" t="str">
        <f>IF(D44="","",IFERROR(VLOOKUP(D44,CadFun!$B$8:$C$107,2,FALSE),""))</f>
        <v/>
      </c>
      <c r="F44" s="108"/>
      <c r="G44" s="108"/>
      <c r="H44" s="108"/>
    </row>
    <row r="45" spans="2:8" ht="30" customHeight="1" x14ac:dyDescent="0.25">
      <c r="B45" s="107"/>
      <c r="C45" s="111"/>
      <c r="D45" s="108"/>
      <c r="E45" s="69" t="str">
        <f>IF(D45="","",IFERROR(VLOOKUP(D45,CadFun!$B$8:$C$107,2,FALSE),""))</f>
        <v/>
      </c>
      <c r="F45" s="108"/>
      <c r="G45" s="108"/>
      <c r="H45" s="108"/>
    </row>
    <row r="46" spans="2:8" ht="30" customHeight="1" x14ac:dyDescent="0.25">
      <c r="B46" s="107"/>
      <c r="C46" s="111"/>
      <c r="D46" s="108"/>
      <c r="E46" s="69" t="str">
        <f>IF(D46="","",IFERROR(VLOOKUP(D46,CadFun!$B$8:$C$107,2,FALSE),""))</f>
        <v/>
      </c>
      <c r="F46" s="108"/>
      <c r="G46" s="108"/>
      <c r="H46" s="108"/>
    </row>
    <row r="47" spans="2:8" ht="30" customHeight="1" x14ac:dyDescent="0.25">
      <c r="B47" s="107"/>
      <c r="C47" s="111"/>
      <c r="D47" s="108"/>
      <c r="E47" s="69" t="str">
        <f>IF(D47="","",IFERROR(VLOOKUP(D47,CadFun!$B$8:$C$107,2,FALSE),""))</f>
        <v/>
      </c>
      <c r="F47" s="108"/>
      <c r="G47" s="108"/>
      <c r="H47" s="108"/>
    </row>
    <row r="48" spans="2:8" ht="30" customHeight="1" x14ac:dyDescent="0.25">
      <c r="B48" s="107"/>
      <c r="C48" s="111"/>
      <c r="D48" s="108"/>
      <c r="E48" s="69" t="str">
        <f>IF(D48="","",IFERROR(VLOOKUP(D48,CadFun!$B$8:$C$107,2,FALSE),""))</f>
        <v/>
      </c>
      <c r="F48" s="108"/>
      <c r="G48" s="108"/>
      <c r="H48" s="108"/>
    </row>
    <row r="49" spans="2:8" ht="30" customHeight="1" x14ac:dyDescent="0.25">
      <c r="B49" s="107"/>
      <c r="C49" s="111"/>
      <c r="D49" s="108"/>
      <c r="E49" s="69" t="str">
        <f>IF(D49="","",IFERROR(VLOOKUP(D49,CadFun!$B$8:$C$107,2,FALSE),""))</f>
        <v/>
      </c>
      <c r="F49" s="108"/>
      <c r="G49" s="108"/>
      <c r="H49" s="108"/>
    </row>
    <row r="50" spans="2:8" ht="30" customHeight="1" x14ac:dyDescent="0.25">
      <c r="B50" s="107"/>
      <c r="C50" s="111"/>
      <c r="D50" s="108"/>
      <c r="E50" s="69" t="str">
        <f>IF(D50="","",IFERROR(VLOOKUP(D50,CadFun!$B$8:$C$107,2,FALSE),""))</f>
        <v/>
      </c>
      <c r="F50" s="108"/>
      <c r="G50" s="108"/>
      <c r="H50" s="108"/>
    </row>
    <row r="51" spans="2:8" ht="30" customHeight="1" x14ac:dyDescent="0.25">
      <c r="B51" s="107"/>
      <c r="C51" s="111"/>
      <c r="D51" s="108"/>
      <c r="E51" s="69" t="str">
        <f>IF(D51="","",IFERROR(VLOOKUP(D51,CadFun!$B$8:$C$107,2,FALSE),""))</f>
        <v/>
      </c>
      <c r="F51" s="108"/>
      <c r="G51" s="108"/>
      <c r="H51" s="108"/>
    </row>
    <row r="52" spans="2:8" ht="30" customHeight="1" x14ac:dyDescent="0.25">
      <c r="B52" s="107"/>
      <c r="C52" s="111"/>
      <c r="D52" s="108"/>
      <c r="E52" s="69" t="str">
        <f>IF(D52="","",IFERROR(VLOOKUP(D52,CadFun!$B$8:$C$107,2,FALSE),""))</f>
        <v/>
      </c>
      <c r="F52" s="108"/>
      <c r="G52" s="108"/>
      <c r="H52" s="108"/>
    </row>
    <row r="53" spans="2:8" ht="30" customHeight="1" x14ac:dyDescent="0.25">
      <c r="B53" s="107"/>
      <c r="C53" s="111"/>
      <c r="D53" s="108"/>
      <c r="E53" s="69" t="str">
        <f>IF(D53="","",IFERROR(VLOOKUP(D53,CadFun!$B$8:$C$107,2,FALSE),""))</f>
        <v/>
      </c>
      <c r="F53" s="108"/>
      <c r="G53" s="108"/>
      <c r="H53" s="108"/>
    </row>
    <row r="54" spans="2:8" ht="30" customHeight="1" x14ac:dyDescent="0.25">
      <c r="B54" s="107"/>
      <c r="C54" s="111"/>
      <c r="D54" s="108"/>
      <c r="E54" s="69" t="str">
        <f>IF(D54="","",IFERROR(VLOOKUP(D54,CadFun!$B$8:$C$107,2,FALSE),""))</f>
        <v/>
      </c>
      <c r="F54" s="108"/>
      <c r="G54" s="108"/>
      <c r="H54" s="108"/>
    </row>
    <row r="55" spans="2:8" ht="30" customHeight="1" x14ac:dyDescent="0.25">
      <c r="B55" s="107"/>
      <c r="C55" s="111"/>
      <c r="D55" s="108"/>
      <c r="E55" s="69" t="str">
        <f>IF(D55="","",IFERROR(VLOOKUP(D55,CadFun!$B$8:$C$107,2,FALSE),""))</f>
        <v/>
      </c>
      <c r="F55" s="108"/>
      <c r="G55" s="108"/>
      <c r="H55" s="108"/>
    </row>
    <row r="56" spans="2:8" ht="30" customHeight="1" x14ac:dyDescent="0.25">
      <c r="B56" s="107"/>
      <c r="C56" s="111"/>
      <c r="D56" s="108"/>
      <c r="E56" s="69" t="str">
        <f>IF(D56="","",IFERROR(VLOOKUP(D56,CadFun!$B$8:$C$107,2,FALSE),""))</f>
        <v/>
      </c>
      <c r="F56" s="108"/>
      <c r="G56" s="108"/>
      <c r="H56" s="108"/>
    </row>
    <row r="57" spans="2:8" ht="30" customHeight="1" x14ac:dyDescent="0.25">
      <c r="B57" s="107"/>
      <c r="C57" s="111"/>
      <c r="D57" s="108"/>
      <c r="E57" s="69" t="str">
        <f>IF(D57="","",IFERROR(VLOOKUP(D57,CadFun!$B$8:$C$107,2,FALSE),""))</f>
        <v/>
      </c>
      <c r="F57" s="108"/>
      <c r="G57" s="108"/>
      <c r="H57" s="108"/>
    </row>
    <row r="58" spans="2:8" ht="30" customHeight="1" x14ac:dyDescent="0.25">
      <c r="B58" s="107"/>
      <c r="C58" s="111"/>
      <c r="D58" s="108"/>
      <c r="E58" s="69" t="str">
        <f>IF(D58="","",IFERROR(VLOOKUP(D58,CadFun!$B$8:$C$107,2,FALSE),""))</f>
        <v/>
      </c>
      <c r="F58" s="108"/>
      <c r="G58" s="108"/>
      <c r="H58" s="108"/>
    </row>
    <row r="59" spans="2:8" ht="30" customHeight="1" x14ac:dyDescent="0.25">
      <c r="B59" s="107"/>
      <c r="C59" s="111"/>
      <c r="D59" s="108"/>
      <c r="E59" s="69" t="str">
        <f>IF(D59="","",IFERROR(VLOOKUP(D59,CadFun!$B$8:$C$107,2,FALSE),""))</f>
        <v/>
      </c>
      <c r="F59" s="108"/>
      <c r="G59" s="108"/>
      <c r="H59" s="108"/>
    </row>
    <row r="60" spans="2:8" ht="30" customHeight="1" x14ac:dyDescent="0.25">
      <c r="B60" s="107"/>
      <c r="C60" s="111"/>
      <c r="D60" s="108"/>
      <c r="E60" s="69" t="str">
        <f>IF(D60="","",IFERROR(VLOOKUP(D60,CadFun!$B$8:$C$107,2,FALSE),""))</f>
        <v/>
      </c>
      <c r="F60" s="108"/>
      <c r="G60" s="108"/>
      <c r="H60" s="108"/>
    </row>
    <row r="61" spans="2:8" ht="30" customHeight="1" x14ac:dyDescent="0.25">
      <c r="B61" s="107"/>
      <c r="C61" s="111"/>
      <c r="D61" s="108"/>
      <c r="E61" s="69" t="str">
        <f>IF(D61="","",IFERROR(VLOOKUP(D61,CadFun!$B$8:$C$107,2,FALSE),""))</f>
        <v/>
      </c>
      <c r="F61" s="108"/>
      <c r="G61" s="108"/>
      <c r="H61" s="108"/>
    </row>
    <row r="62" spans="2:8" ht="30" customHeight="1" x14ac:dyDescent="0.25">
      <c r="B62" s="107"/>
      <c r="C62" s="111"/>
      <c r="D62" s="108"/>
      <c r="E62" s="69" t="str">
        <f>IF(D62="","",IFERROR(VLOOKUP(D62,CadFun!$B$8:$C$107,2,FALSE),""))</f>
        <v/>
      </c>
      <c r="F62" s="108"/>
      <c r="G62" s="108"/>
      <c r="H62" s="108"/>
    </row>
    <row r="63" spans="2:8" ht="30" customHeight="1" x14ac:dyDescent="0.25">
      <c r="B63" s="107"/>
      <c r="C63" s="111"/>
      <c r="D63" s="108"/>
      <c r="E63" s="69" t="str">
        <f>IF(D63="","",IFERROR(VLOOKUP(D63,CadFun!$B$8:$C$107,2,FALSE),""))</f>
        <v/>
      </c>
      <c r="F63" s="108"/>
      <c r="G63" s="108"/>
      <c r="H63" s="108"/>
    </row>
    <row r="64" spans="2:8" ht="30" customHeight="1" x14ac:dyDescent="0.25">
      <c r="B64" s="107"/>
      <c r="C64" s="111"/>
      <c r="D64" s="108"/>
      <c r="E64" s="69" t="str">
        <f>IF(D64="","",IFERROR(VLOOKUP(D64,CadFun!$B$8:$C$107,2,FALSE),""))</f>
        <v/>
      </c>
      <c r="F64" s="108"/>
      <c r="G64" s="108"/>
      <c r="H64" s="108"/>
    </row>
    <row r="65" spans="2:8" ht="30" customHeight="1" x14ac:dyDescent="0.25">
      <c r="B65" s="107"/>
      <c r="C65" s="111"/>
      <c r="D65" s="108"/>
      <c r="E65" s="69" t="str">
        <f>IF(D65="","",IFERROR(VLOOKUP(D65,CadFun!$B$8:$C$107,2,FALSE),""))</f>
        <v/>
      </c>
      <c r="F65" s="108"/>
      <c r="G65" s="108"/>
      <c r="H65" s="108"/>
    </row>
    <row r="66" spans="2:8" ht="30" customHeight="1" x14ac:dyDescent="0.25">
      <c r="B66" s="107"/>
      <c r="C66" s="111"/>
      <c r="D66" s="108"/>
      <c r="E66" s="69" t="str">
        <f>IF(D66="","",IFERROR(VLOOKUP(D66,CadFun!$B$8:$C$107,2,FALSE),""))</f>
        <v/>
      </c>
      <c r="F66" s="108"/>
      <c r="G66" s="108"/>
      <c r="H66" s="108"/>
    </row>
    <row r="67" spans="2:8" ht="30" customHeight="1" x14ac:dyDescent="0.25">
      <c r="B67" s="107"/>
      <c r="C67" s="111"/>
      <c r="D67" s="108"/>
      <c r="E67" s="69" t="str">
        <f>IF(D67="","",IFERROR(VLOOKUP(D67,CadFun!$B$8:$C$107,2,FALSE),""))</f>
        <v/>
      </c>
      <c r="F67" s="108"/>
      <c r="G67" s="108"/>
      <c r="H67" s="108"/>
    </row>
    <row r="68" spans="2:8" ht="30" customHeight="1" x14ac:dyDescent="0.25">
      <c r="B68" s="107"/>
      <c r="C68" s="111"/>
      <c r="D68" s="108"/>
      <c r="E68" s="69" t="str">
        <f>IF(D68="","",IFERROR(VLOOKUP(D68,CadFun!$B$8:$C$107,2,FALSE),""))</f>
        <v/>
      </c>
      <c r="F68" s="108"/>
      <c r="G68" s="108"/>
      <c r="H68" s="108"/>
    </row>
    <row r="69" spans="2:8" ht="30" customHeight="1" x14ac:dyDescent="0.25">
      <c r="B69" s="107"/>
      <c r="C69" s="111"/>
      <c r="D69" s="108"/>
      <c r="E69" s="69" t="str">
        <f>IF(D69="","",IFERROR(VLOOKUP(D69,CadFun!$B$8:$C$107,2,FALSE),""))</f>
        <v/>
      </c>
      <c r="F69" s="108"/>
      <c r="G69" s="108"/>
      <c r="H69" s="108"/>
    </row>
    <row r="70" spans="2:8" ht="30" customHeight="1" x14ac:dyDescent="0.25">
      <c r="B70" s="107"/>
      <c r="C70" s="111"/>
      <c r="D70" s="108"/>
      <c r="E70" s="69" t="str">
        <f>IF(D70="","",IFERROR(VLOOKUP(D70,CadFun!$B$8:$C$107,2,FALSE),""))</f>
        <v/>
      </c>
      <c r="F70" s="108"/>
      <c r="G70" s="108"/>
      <c r="H70" s="108"/>
    </row>
    <row r="71" spans="2:8" ht="30" customHeight="1" x14ac:dyDescent="0.25">
      <c r="B71" s="107"/>
      <c r="C71" s="111"/>
      <c r="D71" s="108"/>
      <c r="E71" s="69" t="str">
        <f>IF(D71="","",IFERROR(VLOOKUP(D71,CadFun!$B$8:$C$107,2,FALSE),""))</f>
        <v/>
      </c>
      <c r="F71" s="108"/>
      <c r="G71" s="108"/>
      <c r="H71" s="108"/>
    </row>
    <row r="72" spans="2:8" ht="30" customHeight="1" x14ac:dyDescent="0.25">
      <c r="B72" s="107"/>
      <c r="C72" s="111"/>
      <c r="D72" s="108"/>
      <c r="E72" s="69" t="str">
        <f>IF(D72="","",IFERROR(VLOOKUP(D72,CadFun!$B$8:$C$107,2,FALSE),""))</f>
        <v/>
      </c>
      <c r="F72" s="108"/>
      <c r="G72" s="108"/>
      <c r="H72" s="108"/>
    </row>
    <row r="73" spans="2:8" ht="30" customHeight="1" x14ac:dyDescent="0.25">
      <c r="B73" s="107"/>
      <c r="C73" s="111"/>
      <c r="D73" s="108"/>
      <c r="E73" s="69" t="str">
        <f>IF(D73="","",IFERROR(VLOOKUP(D73,CadFun!$B$8:$C$107,2,FALSE),""))</f>
        <v/>
      </c>
      <c r="F73" s="108"/>
      <c r="G73" s="108"/>
      <c r="H73" s="108"/>
    </row>
    <row r="74" spans="2:8" ht="30" customHeight="1" x14ac:dyDescent="0.25">
      <c r="B74" s="107"/>
      <c r="C74" s="111"/>
      <c r="D74" s="108"/>
      <c r="E74" s="69" t="str">
        <f>IF(D74="","",IFERROR(VLOOKUP(D74,CadFun!$B$8:$C$107,2,FALSE),""))</f>
        <v/>
      </c>
      <c r="F74" s="108"/>
      <c r="G74" s="108"/>
      <c r="H74" s="108"/>
    </row>
    <row r="75" spans="2:8" ht="30" customHeight="1" x14ac:dyDescent="0.25">
      <c r="B75" s="107"/>
      <c r="C75" s="111"/>
      <c r="D75" s="108"/>
      <c r="E75" s="69" t="str">
        <f>IF(D75="","",IFERROR(VLOOKUP(D75,CadFun!$B$8:$C$107,2,FALSE),""))</f>
        <v/>
      </c>
      <c r="F75" s="108"/>
      <c r="G75" s="108"/>
      <c r="H75" s="108"/>
    </row>
    <row r="76" spans="2:8" ht="30" customHeight="1" x14ac:dyDescent="0.25">
      <c r="B76" s="107"/>
      <c r="C76" s="111"/>
      <c r="D76" s="108"/>
      <c r="E76" s="69" t="str">
        <f>IF(D76="","",IFERROR(VLOOKUP(D76,CadFun!$B$8:$C$107,2,FALSE),""))</f>
        <v/>
      </c>
      <c r="F76" s="108"/>
      <c r="G76" s="108"/>
      <c r="H76" s="108"/>
    </row>
    <row r="77" spans="2:8" ht="30" customHeight="1" x14ac:dyDescent="0.25">
      <c r="B77" s="107"/>
      <c r="C77" s="111"/>
      <c r="D77" s="108"/>
      <c r="E77" s="69" t="str">
        <f>IF(D77="","",IFERROR(VLOOKUP(D77,CadFun!$B$8:$C$107,2,FALSE),""))</f>
        <v/>
      </c>
      <c r="F77" s="108"/>
      <c r="G77" s="108"/>
      <c r="H77" s="108"/>
    </row>
    <row r="78" spans="2:8" ht="30" customHeight="1" x14ac:dyDescent="0.25">
      <c r="B78" s="107"/>
      <c r="C78" s="111"/>
      <c r="D78" s="108"/>
      <c r="E78" s="69" t="str">
        <f>IF(D78="","",IFERROR(VLOOKUP(D78,CadFun!$B$8:$C$107,2,FALSE),""))</f>
        <v/>
      </c>
      <c r="F78" s="108"/>
      <c r="G78" s="108"/>
      <c r="H78" s="108"/>
    </row>
    <row r="79" spans="2:8" ht="30" customHeight="1" x14ac:dyDescent="0.25">
      <c r="B79" s="107"/>
      <c r="C79" s="111"/>
      <c r="D79" s="108"/>
      <c r="E79" s="69" t="str">
        <f>IF(D79="","",IFERROR(VLOOKUP(D79,CadFun!$B$8:$C$107,2,FALSE),""))</f>
        <v/>
      </c>
      <c r="F79" s="108"/>
      <c r="G79" s="108"/>
      <c r="H79" s="108"/>
    </row>
    <row r="80" spans="2:8" ht="30" customHeight="1" x14ac:dyDescent="0.25">
      <c r="B80" s="107"/>
      <c r="C80" s="111"/>
      <c r="D80" s="108"/>
      <c r="E80" s="69" t="str">
        <f>IF(D80="","",IFERROR(VLOOKUP(D80,CadFun!$B$8:$C$107,2,FALSE),""))</f>
        <v/>
      </c>
      <c r="F80" s="108"/>
      <c r="G80" s="108"/>
      <c r="H80" s="108"/>
    </row>
    <row r="81" spans="2:8" ht="30" customHeight="1" x14ac:dyDescent="0.25">
      <c r="B81" s="107"/>
      <c r="C81" s="111"/>
      <c r="D81" s="108"/>
      <c r="E81" s="69" t="str">
        <f>IF(D81="","",IFERROR(VLOOKUP(D81,CadFun!$B$8:$C$107,2,FALSE),""))</f>
        <v/>
      </c>
      <c r="F81" s="108"/>
      <c r="G81" s="108"/>
      <c r="H81" s="108"/>
    </row>
    <row r="82" spans="2:8" ht="30" customHeight="1" x14ac:dyDescent="0.25">
      <c r="B82" s="107"/>
      <c r="C82" s="111"/>
      <c r="D82" s="108"/>
      <c r="E82" s="69" t="str">
        <f>IF(D82="","",IFERROR(VLOOKUP(D82,CadFun!$B$8:$C$107,2,FALSE),""))</f>
        <v/>
      </c>
      <c r="F82" s="108"/>
      <c r="G82" s="108"/>
      <c r="H82" s="108"/>
    </row>
    <row r="83" spans="2:8" ht="30" customHeight="1" x14ac:dyDescent="0.25">
      <c r="B83" s="107"/>
      <c r="C83" s="111"/>
      <c r="D83" s="108"/>
      <c r="E83" s="69" t="str">
        <f>IF(D83="","",IFERROR(VLOOKUP(D83,CadFun!$B$8:$C$107,2,FALSE),""))</f>
        <v/>
      </c>
      <c r="F83" s="108"/>
      <c r="G83" s="108"/>
      <c r="H83" s="108"/>
    </row>
    <row r="84" spans="2:8" ht="30" customHeight="1" x14ac:dyDescent="0.25">
      <c r="B84" s="107"/>
      <c r="C84" s="111"/>
      <c r="D84" s="108"/>
      <c r="E84" s="69" t="str">
        <f>IF(D84="","",IFERROR(VLOOKUP(D84,CadFun!$B$8:$C$107,2,FALSE),""))</f>
        <v/>
      </c>
      <c r="F84" s="108"/>
      <c r="G84" s="108"/>
      <c r="H84" s="108"/>
    </row>
    <row r="85" spans="2:8" ht="30" customHeight="1" x14ac:dyDescent="0.25">
      <c r="B85" s="107"/>
      <c r="C85" s="111"/>
      <c r="D85" s="108"/>
      <c r="E85" s="69" t="str">
        <f>IF(D85="","",IFERROR(VLOOKUP(D85,CadFun!$B$8:$C$107,2,FALSE),""))</f>
        <v/>
      </c>
      <c r="F85" s="108"/>
      <c r="G85" s="108"/>
      <c r="H85" s="108"/>
    </row>
    <row r="86" spans="2:8" ht="30" customHeight="1" x14ac:dyDescent="0.25">
      <c r="B86" s="107"/>
      <c r="C86" s="111"/>
      <c r="D86" s="108"/>
      <c r="E86" s="69" t="str">
        <f>IF(D86="","",IFERROR(VLOOKUP(D86,CadFun!$B$8:$C$107,2,FALSE),""))</f>
        <v/>
      </c>
      <c r="F86" s="108"/>
      <c r="G86" s="108"/>
      <c r="H86" s="108"/>
    </row>
    <row r="87" spans="2:8" ht="30" customHeight="1" x14ac:dyDescent="0.25">
      <c r="B87" s="107"/>
      <c r="C87" s="111"/>
      <c r="D87" s="108"/>
      <c r="E87" s="69" t="str">
        <f>IF(D87="","",IFERROR(VLOOKUP(D87,CadFun!$B$8:$C$107,2,FALSE),""))</f>
        <v/>
      </c>
      <c r="F87" s="108"/>
      <c r="G87" s="108"/>
      <c r="H87" s="108"/>
    </row>
    <row r="88" spans="2:8" ht="30" customHeight="1" x14ac:dyDescent="0.25">
      <c r="B88" s="107"/>
      <c r="C88" s="111"/>
      <c r="D88" s="108"/>
      <c r="E88" s="69" t="str">
        <f>IF(D88="","",IFERROR(VLOOKUP(D88,CadFun!$B$8:$C$107,2,FALSE),""))</f>
        <v/>
      </c>
      <c r="F88" s="108"/>
      <c r="G88" s="108"/>
      <c r="H88" s="108"/>
    </row>
    <row r="89" spans="2:8" ht="30" customHeight="1" x14ac:dyDescent="0.25">
      <c r="B89" s="107"/>
      <c r="C89" s="111"/>
      <c r="D89" s="108"/>
      <c r="E89" s="69" t="str">
        <f>IF(D89="","",IFERROR(VLOOKUP(D89,CadFun!$B$8:$C$107,2,FALSE),""))</f>
        <v/>
      </c>
      <c r="F89" s="108"/>
      <c r="G89" s="108"/>
      <c r="H89" s="108"/>
    </row>
    <row r="90" spans="2:8" ht="30" customHeight="1" x14ac:dyDescent="0.25">
      <c r="B90" s="107"/>
      <c r="C90" s="111"/>
      <c r="D90" s="108"/>
      <c r="E90" s="69" t="str">
        <f>IF(D90="","",IFERROR(VLOOKUP(D90,CadFun!$B$8:$C$107,2,FALSE),""))</f>
        <v/>
      </c>
      <c r="F90" s="108"/>
      <c r="G90" s="108"/>
      <c r="H90" s="108"/>
    </row>
    <row r="91" spans="2:8" ht="30" customHeight="1" x14ac:dyDescent="0.25">
      <c r="B91" s="107"/>
      <c r="C91" s="111"/>
      <c r="D91" s="108"/>
      <c r="E91" s="69" t="str">
        <f>IF(D91="","",IFERROR(VLOOKUP(D91,CadFun!$B$8:$C$107,2,FALSE),""))</f>
        <v/>
      </c>
      <c r="F91" s="108"/>
      <c r="G91" s="108"/>
      <c r="H91" s="108"/>
    </row>
    <row r="92" spans="2:8" ht="30" customHeight="1" x14ac:dyDescent="0.25">
      <c r="B92" s="107"/>
      <c r="C92" s="111"/>
      <c r="D92" s="108"/>
      <c r="E92" s="69" t="str">
        <f>IF(D92="","",IFERROR(VLOOKUP(D92,CadFun!$B$8:$C$107,2,FALSE),""))</f>
        <v/>
      </c>
      <c r="F92" s="108"/>
      <c r="G92" s="108"/>
      <c r="H92" s="108"/>
    </row>
    <row r="93" spans="2:8" ht="30" customHeight="1" x14ac:dyDescent="0.25">
      <c r="B93" s="107"/>
      <c r="C93" s="111"/>
      <c r="D93" s="108"/>
      <c r="E93" s="69" t="str">
        <f>IF(D93="","",IFERROR(VLOOKUP(D93,CadFun!$B$8:$C$107,2,FALSE),""))</f>
        <v/>
      </c>
      <c r="F93" s="108"/>
      <c r="G93" s="108"/>
      <c r="H93" s="108"/>
    </row>
    <row r="94" spans="2:8" ht="30" customHeight="1" x14ac:dyDescent="0.25">
      <c r="B94" s="107"/>
      <c r="C94" s="111"/>
      <c r="D94" s="108"/>
      <c r="E94" s="69" t="str">
        <f>IF(D94="","",IFERROR(VLOOKUP(D94,CadFun!$B$8:$C$107,2,FALSE),""))</f>
        <v/>
      </c>
      <c r="F94" s="108"/>
      <c r="G94" s="108"/>
      <c r="H94" s="108"/>
    </row>
    <row r="95" spans="2:8" ht="30" customHeight="1" x14ac:dyDescent="0.25">
      <c r="B95" s="107"/>
      <c r="C95" s="111"/>
      <c r="D95" s="108"/>
      <c r="E95" s="69" t="str">
        <f>IF(D95="","",IFERROR(VLOOKUP(D95,CadFun!$B$8:$C$107,2,FALSE),""))</f>
        <v/>
      </c>
      <c r="F95" s="108"/>
      <c r="G95" s="108"/>
      <c r="H95" s="108"/>
    </row>
    <row r="96" spans="2:8" ht="30" customHeight="1" x14ac:dyDescent="0.25">
      <c r="B96" s="107"/>
      <c r="C96" s="111"/>
      <c r="D96" s="108"/>
      <c r="E96" s="69" t="str">
        <f>IF(D96="","",IFERROR(VLOOKUP(D96,CadFun!$B$8:$C$107,2,FALSE),""))</f>
        <v/>
      </c>
      <c r="F96" s="108"/>
      <c r="G96" s="108"/>
      <c r="H96" s="108"/>
    </row>
    <row r="97" spans="2:8" ht="30" customHeight="1" x14ac:dyDescent="0.25">
      <c r="B97" s="107"/>
      <c r="C97" s="111"/>
      <c r="D97" s="108"/>
      <c r="E97" s="69" t="str">
        <f>IF(D97="","",IFERROR(VLOOKUP(D97,CadFun!$B$8:$C$107,2,FALSE),""))</f>
        <v/>
      </c>
      <c r="F97" s="108"/>
      <c r="G97" s="108"/>
      <c r="H97" s="108"/>
    </row>
    <row r="98" spans="2:8" ht="30" customHeight="1" x14ac:dyDescent="0.25">
      <c r="B98" s="107"/>
      <c r="C98" s="111"/>
      <c r="D98" s="108"/>
      <c r="E98" s="69" t="str">
        <f>IF(D98="","",IFERROR(VLOOKUP(D98,CadFun!$B$8:$C$107,2,FALSE),""))</f>
        <v/>
      </c>
      <c r="F98" s="108"/>
      <c r="G98" s="108"/>
      <c r="H98" s="108"/>
    </row>
    <row r="99" spans="2:8" ht="30" customHeight="1" x14ac:dyDescent="0.25">
      <c r="B99" s="107"/>
      <c r="C99" s="111"/>
      <c r="D99" s="108"/>
      <c r="E99" s="69" t="str">
        <f>IF(D99="","",IFERROR(VLOOKUP(D99,CadFun!$B$8:$C$107,2,FALSE),""))</f>
        <v/>
      </c>
      <c r="F99" s="108"/>
      <c r="G99" s="108"/>
      <c r="H99" s="108"/>
    </row>
    <row r="100" spans="2:8" ht="30" customHeight="1" x14ac:dyDescent="0.25">
      <c r="B100" s="107"/>
      <c r="C100" s="111"/>
      <c r="D100" s="108"/>
      <c r="E100" s="69" t="str">
        <f>IF(D100="","",IFERROR(VLOOKUP(D100,CadFun!$B$8:$C$107,2,FALSE),""))</f>
        <v/>
      </c>
      <c r="F100" s="108"/>
      <c r="G100" s="108"/>
      <c r="H100" s="108"/>
    </row>
    <row r="101" spans="2:8" ht="30" customHeight="1" x14ac:dyDescent="0.25">
      <c r="B101" s="107"/>
      <c r="C101" s="111"/>
      <c r="D101" s="108"/>
      <c r="E101" s="69" t="str">
        <f>IF(D101="","",IFERROR(VLOOKUP(D101,CadFun!$B$8:$C$107,2,FALSE),""))</f>
        <v/>
      </c>
      <c r="F101" s="108"/>
      <c r="G101" s="108"/>
      <c r="H101" s="108"/>
    </row>
    <row r="102" spans="2:8" ht="30" customHeight="1" x14ac:dyDescent="0.25">
      <c r="B102" s="107"/>
      <c r="C102" s="111"/>
      <c r="D102" s="108"/>
      <c r="E102" s="69" t="str">
        <f>IF(D102="","",IFERROR(VLOOKUP(D102,CadFun!$B$8:$C$107,2,FALSE),""))</f>
        <v/>
      </c>
      <c r="F102" s="108"/>
      <c r="G102" s="108"/>
      <c r="H102" s="108"/>
    </row>
    <row r="103" spans="2:8" ht="30" customHeight="1" x14ac:dyDescent="0.25">
      <c r="B103" s="107"/>
      <c r="C103" s="111"/>
      <c r="D103" s="108"/>
      <c r="E103" s="69" t="str">
        <f>IF(D103="","",IFERROR(VLOOKUP(D103,CadFun!$B$8:$C$107,2,FALSE),""))</f>
        <v/>
      </c>
      <c r="F103" s="108"/>
      <c r="G103" s="108"/>
      <c r="H103" s="108"/>
    </row>
    <row r="104" spans="2:8" ht="30" customHeight="1" x14ac:dyDescent="0.25">
      <c r="B104" s="107"/>
      <c r="C104" s="111"/>
      <c r="D104" s="108"/>
      <c r="E104" s="69" t="str">
        <f>IF(D104="","",IFERROR(VLOOKUP(D104,CadFun!$B$8:$C$107,2,FALSE),""))</f>
        <v/>
      </c>
      <c r="F104" s="108"/>
      <c r="G104" s="108"/>
      <c r="H104" s="108"/>
    </row>
    <row r="105" spans="2:8" ht="30" customHeight="1" x14ac:dyDescent="0.25">
      <c r="B105" s="107"/>
      <c r="C105" s="111"/>
      <c r="D105" s="108"/>
      <c r="E105" s="69" t="str">
        <f>IF(D105="","",IFERROR(VLOOKUP(D105,CadFun!$B$8:$C$107,2,FALSE),""))</f>
        <v/>
      </c>
      <c r="F105" s="108"/>
      <c r="G105" s="108"/>
      <c r="H105" s="108"/>
    </row>
    <row r="106" spans="2:8" ht="30" customHeight="1" x14ac:dyDescent="0.25">
      <c r="B106" s="107"/>
      <c r="C106" s="111"/>
      <c r="D106" s="108"/>
      <c r="E106" s="69" t="str">
        <f>IF(D106="","",IFERROR(VLOOKUP(D106,CadFun!$B$8:$C$107,2,FALSE),""))</f>
        <v/>
      </c>
      <c r="F106" s="108"/>
      <c r="G106" s="108"/>
      <c r="H106" s="108"/>
    </row>
    <row r="107" spans="2:8" ht="30" customHeight="1" x14ac:dyDescent="0.25">
      <c r="B107" s="107"/>
      <c r="C107" s="111"/>
      <c r="D107" s="108"/>
      <c r="E107" s="69" t="str">
        <f>IF(D107="","",IFERROR(VLOOKUP(D107,CadFun!$B$8:$C$107,2,FALSE),""))</f>
        <v/>
      </c>
      <c r="F107" s="108"/>
      <c r="G107" s="108"/>
      <c r="H107" s="108"/>
    </row>
    <row r="108" spans="2:8" ht="30" customHeight="1" x14ac:dyDescent="0.25">
      <c r="B108" s="107"/>
      <c r="C108" s="111"/>
      <c r="D108" s="108"/>
      <c r="E108" s="69" t="str">
        <f>IF(D108="","",IFERROR(VLOOKUP(D108,CadFun!$B$8:$C$107,2,FALSE),""))</f>
        <v/>
      </c>
      <c r="F108" s="108"/>
      <c r="G108" s="108"/>
      <c r="H108" s="108"/>
    </row>
    <row r="109" spans="2:8" ht="30" customHeight="1" x14ac:dyDescent="0.25">
      <c r="B109" s="107"/>
      <c r="C109" s="111"/>
      <c r="D109" s="108"/>
      <c r="E109" s="69" t="str">
        <f>IF(D109="","",IFERROR(VLOOKUP(D109,CadFun!$B$8:$C$107,2,FALSE),""))</f>
        <v/>
      </c>
      <c r="F109" s="108"/>
      <c r="G109" s="108"/>
      <c r="H109" s="108"/>
    </row>
    <row r="110" spans="2:8" ht="30" customHeight="1" x14ac:dyDescent="0.25">
      <c r="B110" s="107"/>
      <c r="C110" s="111"/>
      <c r="D110" s="108"/>
      <c r="E110" s="69" t="str">
        <f>IF(D110="","",IFERROR(VLOOKUP(D110,CadFun!$B$8:$C$107,2,FALSE),""))</f>
        <v/>
      </c>
      <c r="F110" s="108"/>
      <c r="G110" s="108"/>
      <c r="H110" s="108"/>
    </row>
    <row r="111" spans="2:8" ht="30" customHeight="1" x14ac:dyDescent="0.25">
      <c r="B111" s="107"/>
      <c r="C111" s="111"/>
      <c r="D111" s="108"/>
      <c r="E111" s="69" t="str">
        <f>IF(D111="","",IFERROR(VLOOKUP(D111,CadFun!$B$8:$C$107,2,FALSE),""))</f>
        <v/>
      </c>
      <c r="F111" s="108"/>
      <c r="G111" s="108"/>
      <c r="H111" s="108"/>
    </row>
    <row r="112" spans="2:8" ht="30" customHeight="1" x14ac:dyDescent="0.25">
      <c r="B112" s="107"/>
      <c r="C112" s="111"/>
      <c r="D112" s="108"/>
      <c r="E112" s="69" t="str">
        <f>IF(D112="","",IFERROR(VLOOKUP(D112,CadFun!$B$8:$C$107,2,FALSE),""))</f>
        <v/>
      </c>
      <c r="F112" s="108"/>
      <c r="G112" s="108"/>
      <c r="H112" s="108"/>
    </row>
    <row r="113" spans="2:8" ht="30" customHeight="1" x14ac:dyDescent="0.25">
      <c r="B113" s="107"/>
      <c r="C113" s="111"/>
      <c r="D113" s="108"/>
      <c r="E113" s="69" t="str">
        <f>IF(D113="","",IFERROR(VLOOKUP(D113,CadFun!$B$8:$C$107,2,FALSE),""))</f>
        <v/>
      </c>
      <c r="F113" s="108"/>
      <c r="G113" s="108"/>
      <c r="H113" s="108"/>
    </row>
    <row r="114" spans="2:8" ht="30" customHeight="1" x14ac:dyDescent="0.25">
      <c r="B114" s="107"/>
      <c r="C114" s="111"/>
      <c r="D114" s="108"/>
      <c r="E114" s="69" t="str">
        <f>IF(D114="","",IFERROR(VLOOKUP(D114,CadFun!$B$8:$C$107,2,FALSE),""))</f>
        <v/>
      </c>
      <c r="F114" s="108"/>
      <c r="G114" s="108"/>
      <c r="H114" s="108"/>
    </row>
    <row r="115" spans="2:8" ht="30" customHeight="1" x14ac:dyDescent="0.25">
      <c r="B115" s="107"/>
      <c r="C115" s="111"/>
      <c r="D115" s="108"/>
      <c r="E115" s="69" t="str">
        <f>IF(D115="","",IFERROR(VLOOKUP(D115,CadFun!$B$8:$C$107,2,FALSE),""))</f>
        <v/>
      </c>
      <c r="F115" s="108"/>
      <c r="G115" s="108"/>
      <c r="H115" s="108"/>
    </row>
    <row r="116" spans="2:8" ht="30" customHeight="1" x14ac:dyDescent="0.25">
      <c r="B116" s="107"/>
      <c r="C116" s="111"/>
      <c r="D116" s="108"/>
      <c r="E116" s="69" t="str">
        <f>IF(D116="","",IFERROR(VLOOKUP(D116,CadFun!$B$8:$C$107,2,FALSE),""))</f>
        <v/>
      </c>
      <c r="F116" s="108"/>
      <c r="G116" s="108"/>
      <c r="H116" s="108"/>
    </row>
    <row r="117" spans="2:8" ht="30" customHeight="1" x14ac:dyDescent="0.25">
      <c r="B117" s="107"/>
      <c r="C117" s="111"/>
      <c r="D117" s="108"/>
      <c r="E117" s="69" t="str">
        <f>IF(D117="","",IFERROR(VLOOKUP(D117,CadFun!$B$8:$C$107,2,FALSE),""))</f>
        <v/>
      </c>
      <c r="F117" s="108"/>
      <c r="G117" s="108"/>
      <c r="H117" s="108"/>
    </row>
    <row r="118" spans="2:8" ht="30" customHeight="1" x14ac:dyDescent="0.25">
      <c r="B118" s="107"/>
      <c r="C118" s="111"/>
      <c r="D118" s="108"/>
      <c r="E118" s="69" t="str">
        <f>IF(D118="","",IFERROR(VLOOKUP(D118,CadFun!$B$8:$C$107,2,FALSE),""))</f>
        <v/>
      </c>
      <c r="F118" s="108"/>
      <c r="G118" s="108"/>
      <c r="H118" s="108"/>
    </row>
    <row r="119" spans="2:8" ht="30" customHeight="1" x14ac:dyDescent="0.25">
      <c r="B119" s="107"/>
      <c r="C119" s="111"/>
      <c r="D119" s="108"/>
      <c r="E119" s="69" t="str">
        <f>IF(D119="","",IFERROR(VLOOKUP(D119,CadFun!$B$8:$C$107,2,FALSE),""))</f>
        <v/>
      </c>
      <c r="F119" s="108"/>
      <c r="G119" s="108"/>
      <c r="H119" s="108"/>
    </row>
    <row r="120" spans="2:8" ht="30" customHeight="1" x14ac:dyDescent="0.25">
      <c r="B120" s="107"/>
      <c r="C120" s="111"/>
      <c r="D120" s="108"/>
      <c r="E120" s="69" t="str">
        <f>IF(D120="","",IFERROR(VLOOKUP(D120,CadFun!$B$8:$C$107,2,FALSE),""))</f>
        <v/>
      </c>
      <c r="F120" s="108"/>
      <c r="G120" s="108"/>
      <c r="H120" s="108"/>
    </row>
    <row r="121" spans="2:8" ht="30" customHeight="1" x14ac:dyDescent="0.25">
      <c r="B121" s="107"/>
      <c r="C121" s="111"/>
      <c r="D121" s="108"/>
      <c r="E121" s="69" t="str">
        <f>IF(D121="","",IFERROR(VLOOKUP(D121,CadFun!$B$8:$C$107,2,FALSE),""))</f>
        <v/>
      </c>
      <c r="F121" s="108"/>
      <c r="G121" s="108"/>
      <c r="H121" s="108"/>
    </row>
    <row r="122" spans="2:8" ht="30" customHeight="1" x14ac:dyDescent="0.25">
      <c r="B122" s="107"/>
      <c r="C122" s="111"/>
      <c r="D122" s="108"/>
      <c r="E122" s="69" t="str">
        <f>IF(D122="","",IFERROR(VLOOKUP(D122,CadFun!$B$8:$C$107,2,FALSE),""))</f>
        <v/>
      </c>
      <c r="F122" s="108"/>
      <c r="G122" s="108"/>
      <c r="H122" s="108"/>
    </row>
    <row r="123" spans="2:8" ht="30" customHeight="1" x14ac:dyDescent="0.25">
      <c r="B123" s="107"/>
      <c r="C123" s="111"/>
      <c r="D123" s="108"/>
      <c r="E123" s="69" t="str">
        <f>IF(D123="","",IFERROR(VLOOKUP(D123,CadFun!$B$8:$C$107,2,FALSE),""))</f>
        <v/>
      </c>
      <c r="F123" s="108"/>
      <c r="G123" s="108"/>
      <c r="H123" s="108"/>
    </row>
    <row r="124" spans="2:8" ht="30" customHeight="1" x14ac:dyDescent="0.25">
      <c r="B124" s="107"/>
      <c r="C124" s="111"/>
      <c r="D124" s="108"/>
      <c r="E124" s="69" t="str">
        <f>IF(D124="","",IFERROR(VLOOKUP(D124,CadFun!$B$8:$C$107,2,FALSE),""))</f>
        <v/>
      </c>
      <c r="F124" s="108"/>
      <c r="G124" s="108"/>
      <c r="H124" s="108"/>
    </row>
    <row r="125" spans="2:8" ht="30" customHeight="1" x14ac:dyDescent="0.25">
      <c r="B125" s="107"/>
      <c r="C125" s="111"/>
      <c r="D125" s="108"/>
      <c r="E125" s="69" t="str">
        <f>IF(D125="","",IFERROR(VLOOKUP(D125,CadFun!$B$8:$C$107,2,FALSE),""))</f>
        <v/>
      </c>
      <c r="F125" s="108"/>
      <c r="G125" s="108"/>
      <c r="H125" s="108"/>
    </row>
    <row r="126" spans="2:8" ht="30" customHeight="1" x14ac:dyDescent="0.25">
      <c r="B126" s="107"/>
      <c r="C126" s="111"/>
      <c r="D126" s="108"/>
      <c r="E126" s="69" t="str">
        <f>IF(D126="","",IFERROR(VLOOKUP(D126,CadFun!$B$8:$C$107,2,FALSE),""))</f>
        <v/>
      </c>
      <c r="F126" s="108"/>
      <c r="G126" s="108"/>
      <c r="H126" s="108"/>
    </row>
    <row r="127" spans="2:8" ht="30" customHeight="1" x14ac:dyDescent="0.25">
      <c r="B127" s="107"/>
      <c r="C127" s="111"/>
      <c r="D127" s="108"/>
      <c r="E127" s="69" t="str">
        <f>IF(D127="","",IFERROR(VLOOKUP(D127,CadFun!$B$8:$C$107,2,FALSE),""))</f>
        <v/>
      </c>
      <c r="F127" s="108"/>
      <c r="G127" s="108"/>
      <c r="H127" s="108"/>
    </row>
    <row r="128" spans="2:8" ht="30" customHeight="1" x14ac:dyDescent="0.25">
      <c r="B128" s="107"/>
      <c r="C128" s="111"/>
      <c r="D128" s="108"/>
      <c r="E128" s="69" t="str">
        <f>IF(D128="","",IFERROR(VLOOKUP(D128,CadFun!$B$8:$C$107,2,FALSE),""))</f>
        <v/>
      </c>
      <c r="F128" s="108"/>
      <c r="G128" s="108"/>
      <c r="H128" s="108"/>
    </row>
    <row r="129" spans="2:8" ht="30" customHeight="1" x14ac:dyDescent="0.25">
      <c r="B129" s="107"/>
      <c r="C129" s="111"/>
      <c r="D129" s="108"/>
      <c r="E129" s="69" t="str">
        <f>IF(D129="","",IFERROR(VLOOKUP(D129,CadFun!$B$8:$C$107,2,FALSE),""))</f>
        <v/>
      </c>
      <c r="F129" s="108"/>
      <c r="G129" s="108"/>
      <c r="H129" s="108"/>
    </row>
    <row r="130" spans="2:8" ht="30" customHeight="1" x14ac:dyDescent="0.25">
      <c r="B130" s="107"/>
      <c r="C130" s="111"/>
      <c r="D130" s="108"/>
      <c r="E130" s="69" t="str">
        <f>IF(D130="","",IFERROR(VLOOKUP(D130,CadFun!$B$8:$C$107,2,FALSE),""))</f>
        <v/>
      </c>
      <c r="F130" s="108"/>
      <c r="G130" s="108"/>
      <c r="H130" s="108"/>
    </row>
    <row r="131" spans="2:8" ht="30" customHeight="1" x14ac:dyDescent="0.25">
      <c r="B131" s="107"/>
      <c r="C131" s="111"/>
      <c r="D131" s="108"/>
      <c r="E131" s="69" t="str">
        <f>IF(D131="","",IFERROR(VLOOKUP(D131,CadFun!$B$8:$C$107,2,FALSE),""))</f>
        <v/>
      </c>
      <c r="F131" s="108"/>
      <c r="G131" s="108"/>
      <c r="H131" s="108"/>
    </row>
    <row r="132" spans="2:8" ht="30" customHeight="1" x14ac:dyDescent="0.25">
      <c r="B132" s="107"/>
      <c r="C132" s="111"/>
      <c r="D132" s="108"/>
      <c r="E132" s="69" t="str">
        <f>IF(D132="","",IFERROR(VLOOKUP(D132,CadFun!$B$8:$C$107,2,FALSE),""))</f>
        <v/>
      </c>
      <c r="F132" s="108"/>
      <c r="G132" s="108"/>
      <c r="H132" s="108"/>
    </row>
    <row r="133" spans="2:8" ht="30" customHeight="1" x14ac:dyDescent="0.25">
      <c r="B133" s="107"/>
      <c r="C133" s="111"/>
      <c r="D133" s="108"/>
      <c r="E133" s="69" t="str">
        <f>IF(D133="","",IFERROR(VLOOKUP(D133,CadFun!$B$8:$C$107,2,FALSE),""))</f>
        <v/>
      </c>
      <c r="F133" s="108"/>
      <c r="G133" s="108"/>
      <c r="H133" s="108"/>
    </row>
    <row r="134" spans="2:8" ht="30" customHeight="1" x14ac:dyDescent="0.25">
      <c r="B134" s="107"/>
      <c r="C134" s="111"/>
      <c r="D134" s="108"/>
      <c r="E134" s="69" t="str">
        <f>IF(D134="","",IFERROR(VLOOKUP(D134,CadFun!$B$8:$C$107,2,FALSE),""))</f>
        <v/>
      </c>
      <c r="F134" s="108"/>
      <c r="G134" s="108"/>
      <c r="H134" s="108"/>
    </row>
    <row r="135" spans="2:8" ht="30" customHeight="1" x14ac:dyDescent="0.25">
      <c r="B135" s="107"/>
      <c r="C135" s="111"/>
      <c r="D135" s="108"/>
      <c r="E135" s="69" t="str">
        <f>IF(D135="","",IFERROR(VLOOKUP(D135,CadFun!$B$8:$C$107,2,FALSE),""))</f>
        <v/>
      </c>
      <c r="F135" s="108"/>
      <c r="G135" s="108"/>
      <c r="H135" s="108"/>
    </row>
    <row r="136" spans="2:8" ht="30" customHeight="1" x14ac:dyDescent="0.25">
      <c r="B136" s="107"/>
      <c r="C136" s="111"/>
      <c r="D136" s="108"/>
      <c r="E136" s="69" t="str">
        <f>IF(D136="","",IFERROR(VLOOKUP(D136,CadFun!$B$8:$C$107,2,FALSE),""))</f>
        <v/>
      </c>
      <c r="F136" s="108"/>
      <c r="G136" s="108"/>
      <c r="H136" s="108"/>
    </row>
    <row r="137" spans="2:8" ht="30" customHeight="1" x14ac:dyDescent="0.25">
      <c r="B137" s="107"/>
      <c r="C137" s="111"/>
      <c r="D137" s="108"/>
      <c r="E137" s="69" t="str">
        <f>IF(D137="","",IFERROR(VLOOKUP(D137,CadFun!$B$8:$C$107,2,FALSE),""))</f>
        <v/>
      </c>
      <c r="F137" s="108"/>
      <c r="G137" s="108"/>
      <c r="H137" s="108"/>
    </row>
    <row r="138" spans="2:8" ht="30" customHeight="1" x14ac:dyDescent="0.25">
      <c r="B138" s="107"/>
      <c r="C138" s="111"/>
      <c r="D138" s="108"/>
      <c r="E138" s="69" t="str">
        <f>IF(D138="","",IFERROR(VLOOKUP(D138,CadFun!$B$8:$C$107,2,FALSE),""))</f>
        <v/>
      </c>
      <c r="F138" s="108"/>
      <c r="G138" s="108"/>
      <c r="H138" s="108"/>
    </row>
    <row r="139" spans="2:8" ht="30" customHeight="1" x14ac:dyDescent="0.25">
      <c r="B139" s="107"/>
      <c r="C139" s="111"/>
      <c r="D139" s="108"/>
      <c r="E139" s="69" t="str">
        <f>IF(D139="","",IFERROR(VLOOKUP(D139,CadFun!$B$8:$C$107,2,FALSE),""))</f>
        <v/>
      </c>
      <c r="F139" s="108"/>
      <c r="G139" s="108"/>
      <c r="H139" s="108"/>
    </row>
    <row r="140" spans="2:8" ht="30" customHeight="1" x14ac:dyDescent="0.25">
      <c r="B140" s="107"/>
      <c r="C140" s="111"/>
      <c r="D140" s="108"/>
      <c r="E140" s="69" t="str">
        <f>IF(D140="","",IFERROR(VLOOKUP(D140,CadFun!$B$8:$C$107,2,FALSE),""))</f>
        <v/>
      </c>
      <c r="F140" s="108"/>
      <c r="G140" s="108"/>
      <c r="H140" s="108"/>
    </row>
    <row r="141" spans="2:8" ht="30" customHeight="1" x14ac:dyDescent="0.25">
      <c r="B141" s="107"/>
      <c r="C141" s="111"/>
      <c r="D141" s="108"/>
      <c r="E141" s="69" t="str">
        <f>IF(D141="","",IFERROR(VLOOKUP(D141,CadFun!$B$8:$C$107,2,FALSE),""))</f>
        <v/>
      </c>
      <c r="F141" s="108"/>
      <c r="G141" s="108"/>
      <c r="H141" s="108"/>
    </row>
    <row r="142" spans="2:8" ht="30" customHeight="1" x14ac:dyDescent="0.25">
      <c r="B142" s="107"/>
      <c r="C142" s="111"/>
      <c r="D142" s="108"/>
      <c r="E142" s="69" t="str">
        <f>IF(D142="","",IFERROR(VLOOKUP(D142,CadFun!$B$8:$C$107,2,FALSE),""))</f>
        <v/>
      </c>
      <c r="F142" s="108"/>
      <c r="G142" s="108"/>
      <c r="H142" s="108"/>
    </row>
    <row r="143" spans="2:8" ht="30" customHeight="1" x14ac:dyDescent="0.25">
      <c r="B143" s="107"/>
      <c r="C143" s="111"/>
      <c r="D143" s="108"/>
      <c r="E143" s="69" t="str">
        <f>IF(D143="","",IFERROR(VLOOKUP(D143,CadFun!$B$8:$C$107,2,FALSE),""))</f>
        <v/>
      </c>
      <c r="F143" s="108"/>
      <c r="G143" s="108"/>
      <c r="H143" s="108"/>
    </row>
    <row r="144" spans="2:8" ht="30" customHeight="1" x14ac:dyDescent="0.25">
      <c r="B144" s="107"/>
      <c r="C144" s="111"/>
      <c r="D144" s="108"/>
      <c r="E144" s="69" t="str">
        <f>IF(D144="","",IFERROR(VLOOKUP(D144,CadFun!$B$8:$C$107,2,FALSE),""))</f>
        <v/>
      </c>
      <c r="F144" s="108"/>
      <c r="G144" s="108"/>
      <c r="H144" s="108"/>
    </row>
    <row r="145" spans="2:8" ht="30" customHeight="1" x14ac:dyDescent="0.25">
      <c r="B145" s="107"/>
      <c r="C145" s="111"/>
      <c r="D145" s="108"/>
      <c r="E145" s="69" t="str">
        <f>IF(D145="","",IFERROR(VLOOKUP(D145,CadFun!$B$8:$C$107,2,FALSE),""))</f>
        <v/>
      </c>
      <c r="F145" s="108"/>
      <c r="G145" s="108"/>
      <c r="H145" s="108"/>
    </row>
    <row r="146" spans="2:8" ht="30" customHeight="1" x14ac:dyDescent="0.25">
      <c r="B146" s="107"/>
      <c r="C146" s="111"/>
      <c r="D146" s="108"/>
      <c r="E146" s="69" t="str">
        <f>IF(D146="","",IFERROR(VLOOKUP(D146,CadFun!$B$8:$C$107,2,FALSE),""))</f>
        <v/>
      </c>
      <c r="F146" s="108"/>
      <c r="G146" s="108"/>
      <c r="H146" s="108"/>
    </row>
    <row r="147" spans="2:8" ht="30" customHeight="1" x14ac:dyDescent="0.25">
      <c r="B147" s="107"/>
      <c r="C147" s="111"/>
      <c r="D147" s="108"/>
      <c r="E147" s="69" t="str">
        <f>IF(D147="","",IFERROR(VLOOKUP(D147,CadFun!$B$8:$C$107,2,FALSE),""))</f>
        <v/>
      </c>
      <c r="F147" s="108"/>
      <c r="G147" s="108"/>
      <c r="H147" s="108"/>
    </row>
    <row r="148" spans="2:8" ht="30" customHeight="1" x14ac:dyDescent="0.25">
      <c r="B148" s="107"/>
      <c r="C148" s="111"/>
      <c r="D148" s="108"/>
      <c r="E148" s="69" t="str">
        <f>IF(D148="","",IFERROR(VLOOKUP(D148,CadFun!$B$8:$C$107,2,FALSE),""))</f>
        <v/>
      </c>
      <c r="F148" s="108"/>
      <c r="G148" s="108"/>
      <c r="H148" s="108"/>
    </row>
    <row r="149" spans="2:8" ht="30" customHeight="1" x14ac:dyDescent="0.25">
      <c r="B149" s="107"/>
      <c r="C149" s="111"/>
      <c r="D149" s="108"/>
      <c r="E149" s="69" t="str">
        <f>IF(D149="","",IFERROR(VLOOKUP(D149,CadFun!$B$8:$C$107,2,FALSE),""))</f>
        <v/>
      </c>
      <c r="F149" s="108"/>
      <c r="G149" s="108"/>
      <c r="H149" s="108"/>
    </row>
    <row r="150" spans="2:8" ht="30" customHeight="1" x14ac:dyDescent="0.25">
      <c r="B150" s="107"/>
      <c r="C150" s="111"/>
      <c r="D150" s="108"/>
      <c r="E150" s="69" t="str">
        <f>IF(D150="","",IFERROR(VLOOKUP(D150,CadFun!$B$8:$C$107,2,FALSE),""))</f>
        <v/>
      </c>
      <c r="F150" s="108"/>
      <c r="G150" s="108"/>
      <c r="H150" s="108"/>
    </row>
    <row r="151" spans="2:8" ht="30" customHeight="1" x14ac:dyDescent="0.25">
      <c r="B151" s="107"/>
      <c r="C151" s="111"/>
      <c r="D151" s="108"/>
      <c r="E151" s="69" t="str">
        <f>IF(D151="","",IFERROR(VLOOKUP(D151,CadFun!$B$8:$C$107,2,FALSE),""))</f>
        <v/>
      </c>
      <c r="F151" s="108"/>
      <c r="G151" s="108"/>
      <c r="H151" s="108"/>
    </row>
    <row r="152" spans="2:8" ht="30" customHeight="1" x14ac:dyDescent="0.25">
      <c r="B152" s="107"/>
      <c r="C152" s="111"/>
      <c r="D152" s="108"/>
      <c r="E152" s="69" t="str">
        <f>IF(D152="","",IFERROR(VLOOKUP(D152,CadFun!$B$8:$C$107,2,FALSE),""))</f>
        <v/>
      </c>
      <c r="F152" s="108"/>
      <c r="G152" s="108"/>
      <c r="H152" s="108"/>
    </row>
    <row r="153" spans="2:8" ht="30" customHeight="1" x14ac:dyDescent="0.25">
      <c r="B153" s="107"/>
      <c r="C153" s="111"/>
      <c r="D153" s="108"/>
      <c r="E153" s="69" t="str">
        <f>IF(D153="","",IFERROR(VLOOKUP(D153,CadFun!$B$8:$C$107,2,FALSE),""))</f>
        <v/>
      </c>
      <c r="F153" s="108"/>
      <c r="G153" s="108"/>
      <c r="H153" s="108"/>
    </row>
    <row r="154" spans="2:8" ht="30" customHeight="1" x14ac:dyDescent="0.25">
      <c r="B154" s="107"/>
      <c r="C154" s="111"/>
      <c r="D154" s="108"/>
      <c r="E154" s="69" t="str">
        <f>IF(D154="","",IFERROR(VLOOKUP(D154,CadFun!$B$8:$C$107,2,FALSE),""))</f>
        <v/>
      </c>
      <c r="F154" s="108"/>
      <c r="G154" s="108"/>
      <c r="H154" s="108"/>
    </row>
    <row r="155" spans="2:8" ht="30" customHeight="1" x14ac:dyDescent="0.25">
      <c r="B155" s="107"/>
      <c r="C155" s="111"/>
      <c r="D155" s="108"/>
      <c r="E155" s="69" t="str">
        <f>IF(D155="","",IFERROR(VLOOKUP(D155,CadFun!$B$8:$C$107,2,FALSE),""))</f>
        <v/>
      </c>
      <c r="F155" s="108"/>
      <c r="G155" s="108"/>
      <c r="H155" s="108"/>
    </row>
    <row r="156" spans="2:8" ht="30" customHeight="1" x14ac:dyDescent="0.25">
      <c r="B156" s="107"/>
      <c r="C156" s="111"/>
      <c r="D156" s="108"/>
      <c r="E156" s="69" t="str">
        <f>IF(D156="","",IFERROR(VLOOKUP(D156,CadFun!$B$8:$C$107,2,FALSE),""))</f>
        <v/>
      </c>
      <c r="F156" s="108"/>
      <c r="G156" s="108"/>
      <c r="H156" s="108"/>
    </row>
    <row r="157" spans="2:8" ht="30" customHeight="1" x14ac:dyDescent="0.25">
      <c r="B157" s="107"/>
      <c r="C157" s="111"/>
      <c r="D157" s="108"/>
      <c r="E157" s="69" t="str">
        <f>IF(D157="","",IFERROR(VLOOKUP(D157,CadFun!$B$8:$C$107,2,FALSE),""))</f>
        <v/>
      </c>
      <c r="F157" s="108"/>
      <c r="G157" s="108"/>
      <c r="H157" s="108"/>
    </row>
    <row r="158" spans="2:8" ht="30" customHeight="1" x14ac:dyDescent="0.25">
      <c r="B158" s="107"/>
      <c r="C158" s="111"/>
      <c r="D158" s="108"/>
      <c r="E158" s="69" t="str">
        <f>IF(D158="","",IFERROR(VLOOKUP(D158,CadFun!$B$8:$C$107,2,FALSE),""))</f>
        <v/>
      </c>
      <c r="F158" s="108"/>
      <c r="G158" s="108"/>
      <c r="H158" s="108"/>
    </row>
    <row r="159" spans="2:8" ht="30" customHeight="1" x14ac:dyDescent="0.25">
      <c r="B159" s="107"/>
      <c r="C159" s="111"/>
      <c r="D159" s="108"/>
      <c r="E159" s="69" t="str">
        <f>IF(D159="","",IFERROR(VLOOKUP(D159,CadFun!$B$8:$C$107,2,FALSE),""))</f>
        <v/>
      </c>
      <c r="F159" s="108"/>
      <c r="G159" s="108"/>
      <c r="H159" s="108"/>
    </row>
    <row r="160" spans="2:8" ht="30" customHeight="1" x14ac:dyDescent="0.25">
      <c r="B160" s="107"/>
      <c r="C160" s="111"/>
      <c r="D160" s="108"/>
      <c r="E160" s="69" t="str">
        <f>IF(D160="","",IFERROR(VLOOKUP(D160,CadFun!$B$8:$C$107,2,FALSE),""))</f>
        <v/>
      </c>
      <c r="F160" s="108"/>
      <c r="G160" s="108"/>
      <c r="H160" s="108"/>
    </row>
    <row r="161" spans="2:8" ht="30" customHeight="1" x14ac:dyDescent="0.25">
      <c r="B161" s="107"/>
      <c r="C161" s="111"/>
      <c r="D161" s="108"/>
      <c r="E161" s="69" t="str">
        <f>IF(D161="","",IFERROR(VLOOKUP(D161,CadFun!$B$8:$C$107,2,FALSE),""))</f>
        <v/>
      </c>
      <c r="F161" s="108"/>
      <c r="G161" s="108"/>
      <c r="H161" s="108"/>
    </row>
    <row r="162" spans="2:8" ht="30" customHeight="1" x14ac:dyDescent="0.25">
      <c r="B162" s="107"/>
      <c r="C162" s="111"/>
      <c r="D162" s="108"/>
      <c r="E162" s="69" t="str">
        <f>IF(D162="","",IFERROR(VLOOKUP(D162,CadFun!$B$8:$C$107,2,FALSE),""))</f>
        <v/>
      </c>
      <c r="F162" s="108"/>
      <c r="G162" s="108"/>
      <c r="H162" s="108"/>
    </row>
    <row r="163" spans="2:8" ht="30" customHeight="1" x14ac:dyDescent="0.25">
      <c r="B163" s="107"/>
      <c r="C163" s="111"/>
      <c r="D163" s="108"/>
      <c r="E163" s="69" t="str">
        <f>IF(D163="","",IFERROR(VLOOKUP(D163,CadFun!$B$8:$C$107,2,FALSE),""))</f>
        <v/>
      </c>
      <c r="F163" s="108"/>
      <c r="G163" s="108"/>
      <c r="H163" s="108"/>
    </row>
    <row r="164" spans="2:8" ht="30" customHeight="1" x14ac:dyDescent="0.25">
      <c r="B164" s="107"/>
      <c r="C164" s="111"/>
      <c r="D164" s="108"/>
      <c r="E164" s="69" t="str">
        <f>IF(D164="","",IFERROR(VLOOKUP(D164,CadFun!$B$8:$C$107,2,FALSE),""))</f>
        <v/>
      </c>
      <c r="F164" s="108"/>
      <c r="G164" s="108"/>
      <c r="H164" s="108"/>
    </row>
    <row r="165" spans="2:8" ht="30" customHeight="1" x14ac:dyDescent="0.25">
      <c r="B165" s="107"/>
      <c r="C165" s="111"/>
      <c r="D165" s="108"/>
      <c r="E165" s="69" t="str">
        <f>IF(D165="","",IFERROR(VLOOKUP(D165,CadFun!$B$8:$C$107,2,FALSE),""))</f>
        <v/>
      </c>
      <c r="F165" s="108"/>
      <c r="G165" s="108"/>
      <c r="H165" s="108"/>
    </row>
    <row r="166" spans="2:8" ht="30" customHeight="1" x14ac:dyDescent="0.25">
      <c r="B166" s="107"/>
      <c r="C166" s="111"/>
      <c r="D166" s="108"/>
      <c r="E166" s="69" t="str">
        <f>IF(D166="","",IFERROR(VLOOKUP(D166,CadFun!$B$8:$C$107,2,FALSE),""))</f>
        <v/>
      </c>
      <c r="F166" s="108"/>
      <c r="G166" s="108"/>
      <c r="H166" s="108"/>
    </row>
    <row r="167" spans="2:8" ht="30" customHeight="1" x14ac:dyDescent="0.25">
      <c r="B167" s="107"/>
      <c r="C167" s="111"/>
      <c r="D167" s="108"/>
      <c r="E167" s="69" t="str">
        <f>IF(D167="","",IFERROR(VLOOKUP(D167,CadFun!$B$8:$C$107,2,FALSE),""))</f>
        <v/>
      </c>
      <c r="F167" s="108"/>
      <c r="G167" s="108"/>
      <c r="H167" s="108"/>
    </row>
    <row r="168" spans="2:8" ht="30" customHeight="1" x14ac:dyDescent="0.25">
      <c r="B168" s="107"/>
      <c r="C168" s="111"/>
      <c r="D168" s="108"/>
      <c r="E168" s="69" t="str">
        <f>IF(D168="","",IFERROR(VLOOKUP(D168,CadFun!$B$8:$C$107,2,FALSE),""))</f>
        <v/>
      </c>
      <c r="F168" s="108"/>
      <c r="G168" s="108"/>
      <c r="H168" s="108"/>
    </row>
    <row r="169" spans="2:8" ht="30" customHeight="1" x14ac:dyDescent="0.25">
      <c r="B169" s="107"/>
      <c r="C169" s="111"/>
      <c r="D169" s="108"/>
      <c r="E169" s="69" t="str">
        <f>IF(D169="","",IFERROR(VLOOKUP(D169,CadFun!$B$8:$C$107,2,FALSE),""))</f>
        <v/>
      </c>
      <c r="F169" s="108"/>
      <c r="G169" s="108"/>
      <c r="H169" s="108"/>
    </row>
    <row r="170" spans="2:8" ht="30" customHeight="1" x14ac:dyDescent="0.25">
      <c r="B170" s="107"/>
      <c r="C170" s="111"/>
      <c r="D170" s="108"/>
      <c r="E170" s="69" t="str">
        <f>IF(D170="","",IFERROR(VLOOKUP(D170,CadFun!$B$8:$C$107,2,FALSE),""))</f>
        <v/>
      </c>
      <c r="F170" s="108"/>
      <c r="G170" s="108"/>
      <c r="H170" s="108"/>
    </row>
    <row r="171" spans="2:8" ht="30" customHeight="1" x14ac:dyDescent="0.25">
      <c r="B171" s="107"/>
      <c r="C171" s="111"/>
      <c r="D171" s="108"/>
      <c r="E171" s="69" t="str">
        <f>IF(D171="","",IFERROR(VLOOKUP(D171,CadFun!$B$8:$C$107,2,FALSE),""))</f>
        <v/>
      </c>
      <c r="F171" s="108"/>
      <c r="G171" s="108"/>
      <c r="H171" s="108"/>
    </row>
    <row r="172" spans="2:8" ht="30" customHeight="1" x14ac:dyDescent="0.25">
      <c r="B172" s="107"/>
      <c r="C172" s="111"/>
      <c r="D172" s="108"/>
      <c r="E172" s="69" t="str">
        <f>IF(D172="","",IFERROR(VLOOKUP(D172,CadFun!$B$8:$C$107,2,FALSE),""))</f>
        <v/>
      </c>
      <c r="F172" s="108"/>
      <c r="G172" s="108"/>
      <c r="H172" s="108"/>
    </row>
    <row r="173" spans="2:8" ht="30" customHeight="1" x14ac:dyDescent="0.25">
      <c r="B173" s="107"/>
      <c r="C173" s="111"/>
      <c r="D173" s="108"/>
      <c r="E173" s="69" t="str">
        <f>IF(D173="","",IFERROR(VLOOKUP(D173,CadFun!$B$8:$C$107,2,FALSE),""))</f>
        <v/>
      </c>
      <c r="F173" s="108"/>
      <c r="G173" s="108"/>
      <c r="H173" s="108"/>
    </row>
    <row r="174" spans="2:8" ht="30" customHeight="1" x14ac:dyDescent="0.25">
      <c r="B174" s="107"/>
      <c r="C174" s="111"/>
      <c r="D174" s="108"/>
      <c r="E174" s="69" t="str">
        <f>IF(D174="","",IFERROR(VLOOKUP(D174,CadFun!$B$8:$C$107,2,FALSE),""))</f>
        <v/>
      </c>
      <c r="F174" s="108"/>
      <c r="G174" s="108"/>
      <c r="H174" s="108"/>
    </row>
    <row r="175" spans="2:8" ht="30" customHeight="1" x14ac:dyDescent="0.25">
      <c r="B175" s="107"/>
      <c r="C175" s="111"/>
      <c r="D175" s="108"/>
      <c r="E175" s="69" t="str">
        <f>IF(D175="","",IFERROR(VLOOKUP(D175,CadFun!$B$8:$C$107,2,FALSE),""))</f>
        <v/>
      </c>
      <c r="F175" s="108"/>
      <c r="G175" s="108"/>
      <c r="H175" s="108"/>
    </row>
    <row r="176" spans="2:8" ht="30" customHeight="1" x14ac:dyDescent="0.25">
      <c r="B176" s="107"/>
      <c r="C176" s="111"/>
      <c r="D176" s="108"/>
      <c r="E176" s="69" t="str">
        <f>IF(D176="","",IFERROR(VLOOKUP(D176,CadFun!$B$8:$C$107,2,FALSE),""))</f>
        <v/>
      </c>
      <c r="F176" s="108"/>
      <c r="G176" s="108"/>
      <c r="H176" s="108"/>
    </row>
    <row r="177" spans="2:8" ht="30" customHeight="1" x14ac:dyDescent="0.25">
      <c r="B177" s="107"/>
      <c r="C177" s="111"/>
      <c r="D177" s="108"/>
      <c r="E177" s="69" t="str">
        <f>IF(D177="","",IFERROR(VLOOKUP(D177,CadFun!$B$8:$C$107,2,FALSE),""))</f>
        <v/>
      </c>
      <c r="F177" s="108"/>
      <c r="G177" s="108"/>
      <c r="H177" s="108"/>
    </row>
    <row r="178" spans="2:8" ht="30" customHeight="1" x14ac:dyDescent="0.25">
      <c r="B178" s="107"/>
      <c r="C178" s="111"/>
      <c r="D178" s="108"/>
      <c r="E178" s="69" t="str">
        <f>IF(D178="","",IFERROR(VLOOKUP(D178,CadFun!$B$8:$C$107,2,FALSE),""))</f>
        <v/>
      </c>
      <c r="F178" s="108"/>
      <c r="G178" s="108"/>
      <c r="H178" s="108"/>
    </row>
    <row r="179" spans="2:8" ht="30" customHeight="1" x14ac:dyDescent="0.25">
      <c r="B179" s="107"/>
      <c r="C179" s="111"/>
      <c r="D179" s="108"/>
      <c r="E179" s="69" t="str">
        <f>IF(D179="","",IFERROR(VLOOKUP(D179,CadFun!$B$8:$C$107,2,FALSE),""))</f>
        <v/>
      </c>
      <c r="F179" s="108"/>
      <c r="G179" s="108"/>
      <c r="H179" s="108"/>
    </row>
    <row r="180" spans="2:8" ht="30" customHeight="1" x14ac:dyDescent="0.25">
      <c r="B180" s="107"/>
      <c r="C180" s="111"/>
      <c r="D180" s="108"/>
      <c r="E180" s="69" t="str">
        <f>IF(D180="","",IFERROR(VLOOKUP(D180,CadFun!$B$8:$C$107,2,FALSE),""))</f>
        <v/>
      </c>
      <c r="F180" s="108"/>
      <c r="G180" s="108"/>
      <c r="H180" s="108"/>
    </row>
    <row r="181" spans="2:8" ht="30" customHeight="1" x14ac:dyDescent="0.25">
      <c r="B181" s="107"/>
      <c r="C181" s="111"/>
      <c r="D181" s="108"/>
      <c r="E181" s="69" t="str">
        <f>IF(D181="","",IFERROR(VLOOKUP(D181,CadFun!$B$8:$C$107,2,FALSE),""))</f>
        <v/>
      </c>
      <c r="F181" s="108"/>
      <c r="G181" s="108"/>
      <c r="H181" s="108"/>
    </row>
    <row r="182" spans="2:8" ht="30" customHeight="1" x14ac:dyDescent="0.25">
      <c r="B182" s="107"/>
      <c r="C182" s="111"/>
      <c r="D182" s="108"/>
      <c r="E182" s="69" t="str">
        <f>IF(D182="","",IFERROR(VLOOKUP(D182,CadFun!$B$8:$C$107,2,FALSE),""))</f>
        <v/>
      </c>
      <c r="F182" s="108"/>
      <c r="G182" s="108"/>
      <c r="H182" s="108"/>
    </row>
    <row r="183" spans="2:8" ht="30" customHeight="1" x14ac:dyDescent="0.25">
      <c r="B183" s="107"/>
      <c r="C183" s="111"/>
      <c r="D183" s="108"/>
      <c r="E183" s="69" t="str">
        <f>IF(D183="","",IFERROR(VLOOKUP(D183,CadFun!$B$8:$C$107,2,FALSE),""))</f>
        <v/>
      </c>
      <c r="F183" s="108"/>
      <c r="G183" s="108"/>
      <c r="H183" s="108"/>
    </row>
    <row r="184" spans="2:8" ht="30" customHeight="1" x14ac:dyDescent="0.25">
      <c r="B184" s="107"/>
      <c r="C184" s="111"/>
      <c r="D184" s="108"/>
      <c r="E184" s="69" t="str">
        <f>IF(D184="","",IFERROR(VLOOKUP(D184,CadFun!$B$8:$C$107,2,FALSE),""))</f>
        <v/>
      </c>
      <c r="F184" s="108"/>
      <c r="G184" s="108"/>
      <c r="H184" s="108"/>
    </row>
    <row r="185" spans="2:8" ht="30" customHeight="1" x14ac:dyDescent="0.25">
      <c r="B185" s="107"/>
      <c r="C185" s="111"/>
      <c r="D185" s="108"/>
      <c r="E185" s="69" t="str">
        <f>IF(D185="","",IFERROR(VLOOKUP(D185,CadFun!$B$8:$C$107,2,FALSE),""))</f>
        <v/>
      </c>
      <c r="F185" s="108"/>
      <c r="G185" s="108"/>
      <c r="H185" s="108"/>
    </row>
    <row r="186" spans="2:8" ht="30" customHeight="1" x14ac:dyDescent="0.25">
      <c r="B186" s="107"/>
      <c r="C186" s="111"/>
      <c r="D186" s="108"/>
      <c r="E186" s="69" t="str">
        <f>IF(D186="","",IFERROR(VLOOKUP(D186,CadFun!$B$8:$C$107,2,FALSE),""))</f>
        <v/>
      </c>
      <c r="F186" s="108"/>
      <c r="G186" s="108"/>
      <c r="H186" s="108"/>
    </row>
    <row r="187" spans="2:8" ht="30" customHeight="1" x14ac:dyDescent="0.25">
      <c r="B187" s="107"/>
      <c r="C187" s="111"/>
      <c r="D187" s="108"/>
      <c r="E187" s="69" t="str">
        <f>IF(D187="","",IFERROR(VLOOKUP(D187,CadFun!$B$8:$C$107,2,FALSE),""))</f>
        <v/>
      </c>
      <c r="F187" s="108"/>
      <c r="G187" s="108"/>
      <c r="H187" s="108"/>
    </row>
    <row r="188" spans="2:8" ht="30" customHeight="1" x14ac:dyDescent="0.25">
      <c r="B188" s="107"/>
      <c r="C188" s="111"/>
      <c r="D188" s="108"/>
      <c r="E188" s="69" t="str">
        <f>IF(D188="","",IFERROR(VLOOKUP(D188,CadFun!$B$8:$C$107,2,FALSE),""))</f>
        <v/>
      </c>
      <c r="F188" s="108"/>
      <c r="G188" s="108"/>
      <c r="H188" s="108"/>
    </row>
    <row r="189" spans="2:8" ht="30" customHeight="1" x14ac:dyDescent="0.25">
      <c r="B189" s="107"/>
      <c r="C189" s="111"/>
      <c r="D189" s="108"/>
      <c r="E189" s="69" t="str">
        <f>IF(D189="","",IFERROR(VLOOKUP(D189,CadFun!$B$8:$C$107,2,FALSE),""))</f>
        <v/>
      </c>
      <c r="F189" s="108"/>
      <c r="G189" s="108"/>
      <c r="H189" s="108"/>
    </row>
    <row r="190" spans="2:8" ht="30" customHeight="1" x14ac:dyDescent="0.25">
      <c r="B190" s="107"/>
      <c r="C190" s="111"/>
      <c r="D190" s="108"/>
      <c r="E190" s="69" t="str">
        <f>IF(D190="","",IFERROR(VLOOKUP(D190,CadFun!$B$8:$C$107,2,FALSE),""))</f>
        <v/>
      </c>
      <c r="F190" s="108"/>
      <c r="G190" s="108"/>
      <c r="H190" s="108"/>
    </row>
    <row r="191" spans="2:8" ht="30" customHeight="1" x14ac:dyDescent="0.25">
      <c r="B191" s="107"/>
      <c r="C191" s="111"/>
      <c r="D191" s="108"/>
      <c r="E191" s="69" t="str">
        <f>IF(D191="","",IFERROR(VLOOKUP(D191,CadFun!$B$8:$C$107,2,FALSE),""))</f>
        <v/>
      </c>
      <c r="F191" s="108"/>
      <c r="G191" s="108"/>
      <c r="H191" s="108"/>
    </row>
    <row r="192" spans="2:8" ht="30" customHeight="1" x14ac:dyDescent="0.25">
      <c r="B192" s="107"/>
      <c r="C192" s="111"/>
      <c r="D192" s="108"/>
      <c r="E192" s="69" t="str">
        <f>IF(D192="","",IFERROR(VLOOKUP(D192,CadFun!$B$8:$C$107,2,FALSE),""))</f>
        <v/>
      </c>
      <c r="F192" s="108"/>
      <c r="G192" s="108"/>
      <c r="H192" s="108"/>
    </row>
    <row r="193" spans="2:8" ht="30" customHeight="1" x14ac:dyDescent="0.25">
      <c r="B193" s="107"/>
      <c r="C193" s="111"/>
      <c r="D193" s="108"/>
      <c r="E193" s="69" t="str">
        <f>IF(D193="","",IFERROR(VLOOKUP(D193,CadFun!$B$8:$C$107,2,FALSE),""))</f>
        <v/>
      </c>
      <c r="F193" s="108"/>
      <c r="G193" s="108"/>
      <c r="H193" s="108"/>
    </row>
    <row r="194" spans="2:8" ht="30" customHeight="1" x14ac:dyDescent="0.25">
      <c r="B194" s="107"/>
      <c r="C194" s="111"/>
      <c r="D194" s="108"/>
      <c r="E194" s="69" t="str">
        <f>IF(D194="","",IFERROR(VLOOKUP(D194,CadFun!$B$8:$C$107,2,FALSE),""))</f>
        <v/>
      </c>
      <c r="F194" s="108"/>
      <c r="G194" s="108"/>
      <c r="H194" s="108"/>
    </row>
    <row r="195" spans="2:8" ht="30" customHeight="1" x14ac:dyDescent="0.25">
      <c r="B195" s="107"/>
      <c r="C195" s="111"/>
      <c r="D195" s="108"/>
      <c r="E195" s="69" t="str">
        <f>IF(D195="","",IFERROR(VLOOKUP(D195,CadFun!$B$8:$C$107,2,FALSE),""))</f>
        <v/>
      </c>
      <c r="F195" s="108"/>
      <c r="G195" s="108"/>
      <c r="H195" s="108"/>
    </row>
    <row r="196" spans="2:8" ht="30" customHeight="1" x14ac:dyDescent="0.25">
      <c r="B196" s="107"/>
      <c r="C196" s="111"/>
      <c r="D196" s="108"/>
      <c r="E196" s="69" t="str">
        <f>IF(D196="","",IFERROR(VLOOKUP(D196,CadFun!$B$8:$C$107,2,FALSE),""))</f>
        <v/>
      </c>
      <c r="F196" s="108"/>
      <c r="G196" s="108"/>
      <c r="H196" s="108"/>
    </row>
    <row r="197" spans="2:8" ht="30" customHeight="1" x14ac:dyDescent="0.25">
      <c r="B197" s="107"/>
      <c r="C197" s="111"/>
      <c r="D197" s="108"/>
      <c r="E197" s="69" t="str">
        <f>IF(D197="","",IFERROR(VLOOKUP(D197,CadFun!$B$8:$C$107,2,FALSE),""))</f>
        <v/>
      </c>
      <c r="F197" s="108"/>
      <c r="G197" s="108"/>
      <c r="H197" s="108"/>
    </row>
    <row r="198" spans="2:8" ht="30" customHeight="1" x14ac:dyDescent="0.25">
      <c r="B198" s="107"/>
      <c r="C198" s="111"/>
      <c r="D198" s="108"/>
      <c r="E198" s="69" t="str">
        <f>IF(D198="","",IFERROR(VLOOKUP(D198,CadFun!$B$8:$C$107,2,FALSE),""))</f>
        <v/>
      </c>
      <c r="F198" s="108"/>
      <c r="G198" s="108"/>
      <c r="H198" s="108"/>
    </row>
    <row r="199" spans="2:8" ht="30" customHeight="1" x14ac:dyDescent="0.25">
      <c r="B199" s="107"/>
      <c r="C199" s="111"/>
      <c r="D199" s="108"/>
      <c r="E199" s="69" t="str">
        <f>IF(D199="","",IFERROR(VLOOKUP(D199,CadFun!$B$8:$C$107,2,FALSE),""))</f>
        <v/>
      </c>
      <c r="F199" s="108"/>
      <c r="G199" s="108"/>
      <c r="H199" s="108"/>
    </row>
    <row r="200" spans="2:8" ht="30" customHeight="1" x14ac:dyDescent="0.25">
      <c r="B200" s="107"/>
      <c r="C200" s="111"/>
      <c r="D200" s="108"/>
      <c r="E200" s="69" t="str">
        <f>IF(D200="","",IFERROR(VLOOKUP(D200,CadFun!$B$8:$C$107,2,FALSE),""))</f>
        <v/>
      </c>
      <c r="F200" s="108"/>
      <c r="G200" s="108"/>
      <c r="H200" s="108"/>
    </row>
    <row r="201" spans="2:8" ht="30" customHeight="1" x14ac:dyDescent="0.25">
      <c r="B201" s="107"/>
      <c r="C201" s="111"/>
      <c r="D201" s="108"/>
      <c r="E201" s="69" t="str">
        <f>IF(D201="","",IFERROR(VLOOKUP(D201,CadFun!$B$8:$C$107,2,FALSE),""))</f>
        <v/>
      </c>
      <c r="F201" s="108"/>
      <c r="G201" s="108"/>
      <c r="H201" s="108"/>
    </row>
    <row r="202" spans="2:8" ht="30" customHeight="1" x14ac:dyDescent="0.25">
      <c r="B202" s="107"/>
      <c r="C202" s="111"/>
      <c r="D202" s="108"/>
      <c r="E202" s="69" t="str">
        <f>IF(D202="","",IFERROR(VLOOKUP(D202,CadFun!$B$8:$C$107,2,FALSE),""))</f>
        <v/>
      </c>
      <c r="F202" s="108"/>
      <c r="G202" s="108"/>
      <c r="H202" s="108"/>
    </row>
    <row r="203" spans="2:8" ht="30" customHeight="1" x14ac:dyDescent="0.25">
      <c r="B203" s="107"/>
      <c r="C203" s="111"/>
      <c r="D203" s="108"/>
      <c r="E203" s="69" t="str">
        <f>IF(D203="","",IFERROR(VLOOKUP(D203,CadFun!$B$8:$C$107,2,FALSE),""))</f>
        <v/>
      </c>
      <c r="F203" s="108"/>
      <c r="G203" s="108"/>
      <c r="H203" s="108"/>
    </row>
    <row r="204" spans="2:8" ht="30" customHeight="1" x14ac:dyDescent="0.25">
      <c r="B204" s="107"/>
      <c r="C204" s="111"/>
      <c r="D204" s="108"/>
      <c r="E204" s="69" t="str">
        <f>IF(D204="","",IFERROR(VLOOKUP(D204,CadFun!$B$8:$C$107,2,FALSE),""))</f>
        <v/>
      </c>
      <c r="F204" s="108"/>
      <c r="G204" s="108"/>
      <c r="H204" s="108"/>
    </row>
    <row r="205" spans="2:8" ht="30" customHeight="1" x14ac:dyDescent="0.25">
      <c r="B205" s="107"/>
      <c r="C205" s="111"/>
      <c r="D205" s="108"/>
      <c r="E205" s="69" t="str">
        <f>IF(D205="","",IFERROR(VLOOKUP(D205,CadFun!$B$8:$C$107,2,FALSE),""))</f>
        <v/>
      </c>
      <c r="F205" s="108"/>
      <c r="G205" s="108"/>
      <c r="H205" s="108"/>
    </row>
    <row r="206" spans="2:8" ht="30" customHeight="1" x14ac:dyDescent="0.25">
      <c r="B206" s="107"/>
      <c r="C206" s="111"/>
      <c r="D206" s="108"/>
      <c r="E206" s="69" t="str">
        <f>IF(D206="","",IFERROR(VLOOKUP(D206,CadFun!$B$8:$C$107,2,FALSE),""))</f>
        <v/>
      </c>
      <c r="F206" s="108"/>
      <c r="G206" s="108"/>
      <c r="H206" s="108"/>
    </row>
    <row r="207" spans="2:8" ht="30" customHeight="1" x14ac:dyDescent="0.25">
      <c r="B207" s="107"/>
      <c r="C207" s="111"/>
      <c r="D207" s="108"/>
      <c r="E207" s="69" t="str">
        <f>IF(D207="","",IFERROR(VLOOKUP(D207,CadFun!$B$8:$C$107,2,FALSE),""))</f>
        <v/>
      </c>
      <c r="F207" s="108"/>
      <c r="G207" s="108"/>
      <c r="H207" s="108"/>
    </row>
    <row r="208" spans="2:8" ht="30" customHeight="1" x14ac:dyDescent="0.25">
      <c r="B208" s="107"/>
      <c r="C208" s="111"/>
      <c r="D208" s="108"/>
      <c r="E208" s="69" t="str">
        <f>IF(D208="","",IFERROR(VLOOKUP(D208,CadFun!$B$8:$C$107,2,FALSE),""))</f>
        <v/>
      </c>
      <c r="F208" s="108"/>
      <c r="G208" s="108"/>
      <c r="H208" s="108"/>
    </row>
    <row r="209" spans="2:8" ht="30" customHeight="1" x14ac:dyDescent="0.25">
      <c r="B209" s="107"/>
      <c r="C209" s="111"/>
      <c r="D209" s="108"/>
      <c r="E209" s="69" t="str">
        <f>IF(D209="","",IFERROR(VLOOKUP(D209,CadFun!$B$8:$C$107,2,FALSE),""))</f>
        <v/>
      </c>
      <c r="F209" s="108"/>
      <c r="G209" s="108"/>
      <c r="H209" s="108"/>
    </row>
    <row r="210" spans="2:8" ht="30" customHeight="1" x14ac:dyDescent="0.25">
      <c r="B210" s="107"/>
      <c r="C210" s="111"/>
      <c r="D210" s="108"/>
      <c r="E210" s="69" t="str">
        <f>IF(D210="","",IFERROR(VLOOKUP(D210,CadFun!$B$8:$C$107,2,FALSE),""))</f>
        <v/>
      </c>
      <c r="F210" s="108"/>
      <c r="G210" s="108"/>
      <c r="H210" s="108"/>
    </row>
    <row r="211" spans="2:8" ht="30" customHeight="1" x14ac:dyDescent="0.25">
      <c r="B211" s="107"/>
      <c r="C211" s="111"/>
      <c r="D211" s="108"/>
      <c r="E211" s="69" t="str">
        <f>IF(D211="","",IFERROR(VLOOKUP(D211,CadFun!$B$8:$C$107,2,FALSE),""))</f>
        <v/>
      </c>
      <c r="F211" s="108"/>
      <c r="G211" s="108"/>
      <c r="H211" s="108"/>
    </row>
    <row r="212" spans="2:8" ht="30" customHeight="1" x14ac:dyDescent="0.25">
      <c r="B212" s="107"/>
      <c r="C212" s="111"/>
      <c r="D212" s="108"/>
      <c r="E212" s="69" t="str">
        <f>IF(D212="","",IFERROR(VLOOKUP(D212,CadFun!$B$8:$C$107,2,FALSE),""))</f>
        <v/>
      </c>
      <c r="F212" s="108"/>
      <c r="G212" s="108"/>
      <c r="H212" s="108"/>
    </row>
    <row r="213" spans="2:8" ht="30" customHeight="1" x14ac:dyDescent="0.25">
      <c r="B213" s="107"/>
      <c r="C213" s="111"/>
      <c r="D213" s="108"/>
      <c r="E213" s="69" t="str">
        <f>IF(D213="","",IFERROR(VLOOKUP(D213,CadFun!$B$8:$C$107,2,FALSE),""))</f>
        <v/>
      </c>
      <c r="F213" s="108"/>
      <c r="G213" s="108"/>
      <c r="H213" s="108"/>
    </row>
    <row r="214" spans="2:8" ht="30" customHeight="1" x14ac:dyDescent="0.25">
      <c r="B214" s="107"/>
      <c r="C214" s="111"/>
      <c r="D214" s="108"/>
      <c r="E214" s="69" t="str">
        <f>IF(D214="","",IFERROR(VLOOKUP(D214,CadFun!$B$8:$C$107,2,FALSE),""))</f>
        <v/>
      </c>
      <c r="F214" s="108"/>
      <c r="G214" s="108"/>
      <c r="H214" s="108"/>
    </row>
    <row r="215" spans="2:8" ht="30" customHeight="1" x14ac:dyDescent="0.25">
      <c r="B215" s="107"/>
      <c r="C215" s="111"/>
      <c r="D215" s="108"/>
      <c r="E215" s="69" t="str">
        <f>IF(D215="","",IFERROR(VLOOKUP(D215,CadFun!$B$8:$C$107,2,FALSE),""))</f>
        <v/>
      </c>
      <c r="F215" s="108"/>
      <c r="G215" s="108"/>
      <c r="H215" s="108"/>
    </row>
    <row r="216" spans="2:8" ht="30" customHeight="1" x14ac:dyDescent="0.25">
      <c r="B216" s="107"/>
      <c r="C216" s="111"/>
      <c r="D216" s="108"/>
      <c r="E216" s="69" t="str">
        <f>IF(D216="","",IFERROR(VLOOKUP(D216,CadFun!$B$8:$C$107,2,FALSE),""))</f>
        <v/>
      </c>
      <c r="F216" s="108"/>
      <c r="G216" s="108"/>
      <c r="H216" s="108"/>
    </row>
    <row r="217" spans="2:8" ht="30" customHeight="1" x14ac:dyDescent="0.25">
      <c r="B217" s="107"/>
      <c r="C217" s="111"/>
      <c r="D217" s="108"/>
      <c r="E217" s="69" t="str">
        <f>IF(D217="","",IFERROR(VLOOKUP(D217,CadFun!$B$8:$C$107,2,FALSE),""))</f>
        <v/>
      </c>
      <c r="F217" s="108"/>
      <c r="G217" s="108"/>
      <c r="H217" s="108"/>
    </row>
    <row r="218" spans="2:8" ht="30" customHeight="1" x14ac:dyDescent="0.25">
      <c r="B218" s="107"/>
      <c r="C218" s="111"/>
      <c r="D218" s="108"/>
      <c r="E218" s="69" t="str">
        <f>IF(D218="","",IFERROR(VLOOKUP(D218,CadFun!$B$8:$C$107,2,FALSE),""))</f>
        <v/>
      </c>
      <c r="F218" s="108"/>
      <c r="G218" s="108"/>
      <c r="H218" s="108"/>
    </row>
    <row r="219" spans="2:8" ht="30" customHeight="1" x14ac:dyDescent="0.25">
      <c r="B219" s="107"/>
      <c r="C219" s="111"/>
      <c r="D219" s="108"/>
      <c r="E219" s="69" t="str">
        <f>IF(D219="","",IFERROR(VLOOKUP(D219,CadFun!$B$8:$C$107,2,FALSE),""))</f>
        <v/>
      </c>
      <c r="F219" s="108"/>
      <c r="G219" s="108"/>
      <c r="H219" s="108"/>
    </row>
    <row r="220" spans="2:8" ht="30" customHeight="1" x14ac:dyDescent="0.25">
      <c r="B220" s="107"/>
      <c r="C220" s="111"/>
      <c r="D220" s="108"/>
      <c r="E220" s="69" t="str">
        <f>IF(D220="","",IFERROR(VLOOKUP(D220,CadFun!$B$8:$C$107,2,FALSE),""))</f>
        <v/>
      </c>
      <c r="F220" s="108"/>
      <c r="G220" s="108"/>
      <c r="H220" s="108"/>
    </row>
    <row r="221" spans="2:8" ht="30" customHeight="1" x14ac:dyDescent="0.25">
      <c r="B221" s="107"/>
      <c r="C221" s="111"/>
      <c r="D221" s="108"/>
      <c r="E221" s="69" t="str">
        <f>IF(D221="","",IFERROR(VLOOKUP(D221,CadFun!$B$8:$C$107,2,FALSE),""))</f>
        <v/>
      </c>
      <c r="F221" s="108"/>
      <c r="G221" s="108"/>
      <c r="H221" s="108"/>
    </row>
    <row r="222" spans="2:8" ht="30" customHeight="1" x14ac:dyDescent="0.25">
      <c r="B222" s="107"/>
      <c r="C222" s="111"/>
      <c r="D222" s="108"/>
      <c r="E222" s="69" t="str">
        <f>IF(D222="","",IFERROR(VLOOKUP(D222,CadFun!$B$8:$C$107,2,FALSE),""))</f>
        <v/>
      </c>
      <c r="F222" s="108"/>
      <c r="G222" s="108"/>
      <c r="H222" s="108"/>
    </row>
    <row r="223" spans="2:8" ht="30" customHeight="1" x14ac:dyDescent="0.25">
      <c r="B223" s="107"/>
      <c r="C223" s="111"/>
      <c r="D223" s="108"/>
      <c r="E223" s="69" t="str">
        <f>IF(D223="","",IFERROR(VLOOKUP(D223,CadFun!$B$8:$C$107,2,FALSE),""))</f>
        <v/>
      </c>
      <c r="F223" s="108"/>
      <c r="G223" s="108"/>
      <c r="H223" s="108"/>
    </row>
    <row r="224" spans="2:8" ht="30" customHeight="1" x14ac:dyDescent="0.25">
      <c r="B224" s="107"/>
      <c r="C224" s="111"/>
      <c r="D224" s="108"/>
      <c r="E224" s="69" t="str">
        <f>IF(D224="","",IFERROR(VLOOKUP(D224,CadFun!$B$8:$C$107,2,FALSE),""))</f>
        <v/>
      </c>
      <c r="F224" s="108"/>
      <c r="G224" s="108"/>
      <c r="H224" s="108"/>
    </row>
    <row r="225" spans="2:8" ht="30" customHeight="1" x14ac:dyDescent="0.25">
      <c r="B225" s="107"/>
      <c r="C225" s="111"/>
      <c r="D225" s="108"/>
      <c r="E225" s="69" t="str">
        <f>IF(D225="","",IFERROR(VLOOKUP(D225,CadFun!$B$8:$C$107,2,FALSE),""))</f>
        <v/>
      </c>
      <c r="F225" s="108"/>
      <c r="G225" s="108"/>
      <c r="H225" s="108"/>
    </row>
    <row r="226" spans="2:8" ht="30" customHeight="1" x14ac:dyDescent="0.25">
      <c r="B226" s="107"/>
      <c r="C226" s="111"/>
      <c r="D226" s="108"/>
      <c r="E226" s="69" t="str">
        <f>IF(D226="","",IFERROR(VLOOKUP(D226,CadFun!$B$8:$C$107,2,FALSE),""))</f>
        <v/>
      </c>
      <c r="F226" s="108"/>
      <c r="G226" s="108"/>
      <c r="H226" s="108"/>
    </row>
    <row r="227" spans="2:8" ht="30" customHeight="1" x14ac:dyDescent="0.25">
      <c r="B227" s="107"/>
      <c r="C227" s="111"/>
      <c r="D227" s="108"/>
      <c r="E227" s="69" t="str">
        <f>IF(D227="","",IFERROR(VLOOKUP(D227,CadFun!$B$8:$C$107,2,FALSE),""))</f>
        <v/>
      </c>
      <c r="F227" s="108"/>
      <c r="G227" s="108"/>
      <c r="H227" s="108"/>
    </row>
    <row r="228" spans="2:8" ht="30" customHeight="1" x14ac:dyDescent="0.25">
      <c r="B228" s="107"/>
      <c r="C228" s="111"/>
      <c r="D228" s="108"/>
      <c r="E228" s="69" t="str">
        <f>IF(D228="","",IFERROR(VLOOKUP(D228,CadFun!$B$8:$C$107,2,FALSE),""))</f>
        <v/>
      </c>
      <c r="F228" s="108"/>
      <c r="G228" s="108"/>
      <c r="H228" s="108"/>
    </row>
    <row r="229" spans="2:8" ht="30" customHeight="1" x14ac:dyDescent="0.25">
      <c r="B229" s="107"/>
      <c r="C229" s="111"/>
      <c r="D229" s="108"/>
      <c r="E229" s="69" t="str">
        <f>IF(D229="","",IFERROR(VLOOKUP(D229,CadFun!$B$8:$C$107,2,FALSE),""))</f>
        <v/>
      </c>
      <c r="F229" s="108"/>
      <c r="G229" s="108"/>
      <c r="H229" s="108"/>
    </row>
    <row r="230" spans="2:8" ht="30" customHeight="1" x14ac:dyDescent="0.25">
      <c r="B230" s="107"/>
      <c r="C230" s="111"/>
      <c r="D230" s="108"/>
      <c r="E230" s="69" t="str">
        <f>IF(D230="","",IFERROR(VLOOKUP(D230,CadFun!$B$8:$C$107,2,FALSE),""))</f>
        <v/>
      </c>
      <c r="F230" s="108"/>
      <c r="G230" s="108"/>
      <c r="H230" s="108"/>
    </row>
    <row r="231" spans="2:8" ht="30" customHeight="1" x14ac:dyDescent="0.25">
      <c r="B231" s="107"/>
      <c r="C231" s="111"/>
      <c r="D231" s="108"/>
      <c r="E231" s="69" t="str">
        <f>IF(D231="","",IFERROR(VLOOKUP(D231,CadFun!$B$8:$C$107,2,FALSE),""))</f>
        <v/>
      </c>
      <c r="F231" s="108"/>
      <c r="G231" s="108"/>
      <c r="H231" s="108"/>
    </row>
    <row r="232" spans="2:8" ht="30" customHeight="1" x14ac:dyDescent="0.25">
      <c r="B232" s="107"/>
      <c r="C232" s="111"/>
      <c r="D232" s="108"/>
      <c r="E232" s="69" t="str">
        <f>IF(D232="","",IFERROR(VLOOKUP(D232,CadFun!$B$8:$C$107,2,FALSE),""))</f>
        <v/>
      </c>
      <c r="F232" s="108"/>
      <c r="G232" s="108"/>
      <c r="H232" s="108"/>
    </row>
    <row r="233" spans="2:8" ht="30" customHeight="1" x14ac:dyDescent="0.25">
      <c r="B233" s="107"/>
      <c r="C233" s="111"/>
      <c r="D233" s="108"/>
      <c r="E233" s="69" t="str">
        <f>IF(D233="","",IFERROR(VLOOKUP(D233,CadFun!$B$8:$C$107,2,FALSE),""))</f>
        <v/>
      </c>
      <c r="F233" s="108"/>
      <c r="G233" s="108"/>
      <c r="H233" s="108"/>
    </row>
    <row r="234" spans="2:8" ht="30" customHeight="1" x14ac:dyDescent="0.25">
      <c r="B234" s="107"/>
      <c r="C234" s="111"/>
      <c r="D234" s="108"/>
      <c r="E234" s="69" t="str">
        <f>IF(D234="","",IFERROR(VLOOKUP(D234,CadFun!$B$8:$C$107,2,FALSE),""))</f>
        <v/>
      </c>
      <c r="F234" s="108"/>
      <c r="G234" s="108"/>
      <c r="H234" s="108"/>
    </row>
    <row r="235" spans="2:8" ht="30" customHeight="1" x14ac:dyDescent="0.25">
      <c r="B235" s="107"/>
      <c r="C235" s="111"/>
      <c r="D235" s="108"/>
      <c r="E235" s="69" t="str">
        <f>IF(D235="","",IFERROR(VLOOKUP(D235,CadFun!$B$8:$C$107,2,FALSE),""))</f>
        <v/>
      </c>
      <c r="F235" s="108"/>
      <c r="G235" s="108"/>
      <c r="H235" s="108"/>
    </row>
    <row r="236" spans="2:8" ht="30" customHeight="1" x14ac:dyDescent="0.25">
      <c r="B236" s="107"/>
      <c r="C236" s="111"/>
      <c r="D236" s="108"/>
      <c r="E236" s="69" t="str">
        <f>IF(D236="","",IFERROR(VLOOKUP(D236,CadFun!$B$8:$C$107,2,FALSE),""))</f>
        <v/>
      </c>
      <c r="F236" s="108"/>
      <c r="G236" s="108"/>
      <c r="H236" s="108"/>
    </row>
    <row r="237" spans="2:8" ht="30" customHeight="1" x14ac:dyDescent="0.25">
      <c r="B237" s="107"/>
      <c r="C237" s="111"/>
      <c r="D237" s="108"/>
      <c r="E237" s="69" t="str">
        <f>IF(D237="","",IFERROR(VLOOKUP(D237,CadFun!$B$8:$C$107,2,FALSE),""))</f>
        <v/>
      </c>
      <c r="F237" s="108"/>
      <c r="G237" s="108"/>
      <c r="H237" s="108"/>
    </row>
    <row r="238" spans="2:8" ht="30" customHeight="1" x14ac:dyDescent="0.25">
      <c r="B238" s="107"/>
      <c r="C238" s="111"/>
      <c r="D238" s="108"/>
      <c r="E238" s="69" t="str">
        <f>IF(D238="","",IFERROR(VLOOKUP(D238,CadFun!$B$8:$C$107,2,FALSE),""))</f>
        <v/>
      </c>
      <c r="F238" s="108"/>
      <c r="G238" s="108"/>
      <c r="H238" s="108"/>
    </row>
    <row r="239" spans="2:8" ht="30" customHeight="1" x14ac:dyDescent="0.25">
      <c r="B239" s="107"/>
      <c r="C239" s="111"/>
      <c r="D239" s="108"/>
      <c r="E239" s="69" t="str">
        <f>IF(D239="","",IFERROR(VLOOKUP(D239,CadFun!$B$8:$C$107,2,FALSE),""))</f>
        <v/>
      </c>
      <c r="F239" s="108"/>
      <c r="G239" s="108"/>
      <c r="H239" s="108"/>
    </row>
    <row r="240" spans="2:8" ht="30" customHeight="1" x14ac:dyDescent="0.25">
      <c r="B240" s="107"/>
      <c r="C240" s="111"/>
      <c r="D240" s="108"/>
      <c r="E240" s="69" t="str">
        <f>IF(D240="","",IFERROR(VLOOKUP(D240,CadFun!$B$8:$C$107,2,FALSE),""))</f>
        <v/>
      </c>
      <c r="F240" s="108"/>
      <c r="G240" s="108"/>
      <c r="H240" s="108"/>
    </row>
    <row r="241" spans="2:8" ht="30" customHeight="1" x14ac:dyDescent="0.25">
      <c r="B241" s="107"/>
      <c r="C241" s="111"/>
      <c r="D241" s="108"/>
      <c r="E241" s="69" t="str">
        <f>IF(D241="","",IFERROR(VLOOKUP(D241,CadFun!$B$8:$C$107,2,FALSE),""))</f>
        <v/>
      </c>
      <c r="F241" s="108"/>
      <c r="G241" s="108"/>
      <c r="H241" s="108"/>
    </row>
    <row r="242" spans="2:8" ht="30" customHeight="1" x14ac:dyDescent="0.25">
      <c r="B242" s="107"/>
      <c r="C242" s="111"/>
      <c r="D242" s="108"/>
      <c r="E242" s="69" t="str">
        <f>IF(D242="","",IFERROR(VLOOKUP(D242,CadFun!$B$8:$C$107,2,FALSE),""))</f>
        <v/>
      </c>
      <c r="F242" s="108"/>
      <c r="G242" s="108"/>
      <c r="H242" s="108"/>
    </row>
    <row r="243" spans="2:8" ht="30" customHeight="1" x14ac:dyDescent="0.25">
      <c r="B243" s="107"/>
      <c r="C243" s="111"/>
      <c r="D243" s="108"/>
      <c r="E243" s="69" t="str">
        <f>IF(D243="","",IFERROR(VLOOKUP(D243,CadFun!$B$8:$C$107,2,FALSE),""))</f>
        <v/>
      </c>
      <c r="F243" s="108"/>
      <c r="G243" s="108"/>
      <c r="H243" s="108"/>
    </row>
    <row r="244" spans="2:8" ht="30" customHeight="1" x14ac:dyDescent="0.25">
      <c r="B244" s="107"/>
      <c r="C244" s="111"/>
      <c r="D244" s="108"/>
      <c r="E244" s="69" t="str">
        <f>IF(D244="","",IFERROR(VLOOKUP(D244,CadFun!$B$8:$C$107,2,FALSE),""))</f>
        <v/>
      </c>
      <c r="F244" s="108"/>
      <c r="G244" s="108"/>
      <c r="H244" s="108"/>
    </row>
    <row r="245" spans="2:8" ht="30" customHeight="1" x14ac:dyDescent="0.25">
      <c r="B245" s="107"/>
      <c r="C245" s="111"/>
      <c r="D245" s="108"/>
      <c r="E245" s="69" t="str">
        <f>IF(D245="","",IFERROR(VLOOKUP(D245,CadFun!$B$8:$C$107,2,FALSE),""))</f>
        <v/>
      </c>
      <c r="F245" s="108"/>
      <c r="G245" s="108"/>
      <c r="H245" s="108"/>
    </row>
    <row r="246" spans="2:8" ht="30" customHeight="1" x14ac:dyDescent="0.25">
      <c r="B246" s="107"/>
      <c r="C246" s="111"/>
      <c r="D246" s="108"/>
      <c r="E246" s="69" t="str">
        <f>IF(D246="","",IFERROR(VLOOKUP(D246,CadFun!$B$8:$C$107,2,FALSE),""))</f>
        <v/>
      </c>
      <c r="F246" s="108"/>
      <c r="G246" s="108"/>
      <c r="H246" s="108"/>
    </row>
    <row r="247" spans="2:8" ht="30" customHeight="1" x14ac:dyDescent="0.25">
      <c r="B247" s="107"/>
      <c r="C247" s="111"/>
      <c r="D247" s="108"/>
      <c r="E247" s="69" t="str">
        <f>IF(D247="","",IFERROR(VLOOKUP(D247,CadFun!$B$8:$C$107,2,FALSE),""))</f>
        <v/>
      </c>
      <c r="F247" s="108"/>
      <c r="G247" s="108"/>
      <c r="H247" s="108"/>
    </row>
    <row r="248" spans="2:8" ht="30" customHeight="1" x14ac:dyDescent="0.25">
      <c r="B248" s="107"/>
      <c r="C248" s="111"/>
      <c r="D248" s="108"/>
      <c r="E248" s="69" t="str">
        <f>IF(D248="","",IFERROR(VLOOKUP(D248,CadFun!$B$8:$C$107,2,FALSE),""))</f>
        <v/>
      </c>
      <c r="F248" s="108"/>
      <c r="G248" s="108"/>
      <c r="H248" s="108"/>
    </row>
    <row r="249" spans="2:8" ht="30" customHeight="1" x14ac:dyDescent="0.25">
      <c r="B249" s="107"/>
      <c r="C249" s="111"/>
      <c r="D249" s="108"/>
      <c r="E249" s="69" t="str">
        <f>IF(D249="","",IFERROR(VLOOKUP(D249,CadFun!$B$8:$C$107,2,FALSE),""))</f>
        <v/>
      </c>
      <c r="F249" s="108"/>
      <c r="G249" s="108"/>
      <c r="H249" s="108"/>
    </row>
    <row r="250" spans="2:8" ht="30" customHeight="1" x14ac:dyDescent="0.25">
      <c r="B250" s="107"/>
      <c r="C250" s="111"/>
      <c r="D250" s="108"/>
      <c r="E250" s="69" t="str">
        <f>IF(D250="","",IFERROR(VLOOKUP(D250,CadFun!$B$8:$C$107,2,FALSE),""))</f>
        <v/>
      </c>
      <c r="F250" s="108"/>
      <c r="G250" s="108"/>
      <c r="H250" s="108"/>
    </row>
    <row r="251" spans="2:8" ht="30" customHeight="1" x14ac:dyDescent="0.25">
      <c r="B251" s="107"/>
      <c r="C251" s="111"/>
      <c r="D251" s="108"/>
      <c r="E251" s="69" t="str">
        <f>IF(D251="","",IFERROR(VLOOKUP(D251,CadFun!$B$8:$C$107,2,FALSE),""))</f>
        <v/>
      </c>
      <c r="F251" s="108"/>
      <c r="G251" s="108"/>
      <c r="H251" s="108"/>
    </row>
    <row r="252" spans="2:8" ht="30" customHeight="1" x14ac:dyDescent="0.25">
      <c r="B252" s="107"/>
      <c r="C252" s="111"/>
      <c r="D252" s="108"/>
      <c r="E252" s="69" t="str">
        <f>IF(D252="","",IFERROR(VLOOKUP(D252,CadFun!$B$8:$C$107,2,FALSE),""))</f>
        <v/>
      </c>
      <c r="F252" s="108"/>
      <c r="G252" s="108"/>
      <c r="H252" s="108"/>
    </row>
    <row r="253" spans="2:8" ht="30" customHeight="1" x14ac:dyDescent="0.25">
      <c r="B253" s="107"/>
      <c r="C253" s="111"/>
      <c r="D253" s="108"/>
      <c r="E253" s="69" t="str">
        <f>IF(D253="","",IFERROR(VLOOKUP(D253,CadFun!$B$8:$C$107,2,FALSE),""))</f>
        <v/>
      </c>
      <c r="F253" s="108"/>
      <c r="G253" s="108"/>
      <c r="H253" s="108"/>
    </row>
    <row r="254" spans="2:8" ht="30" customHeight="1" x14ac:dyDescent="0.25">
      <c r="B254" s="107"/>
      <c r="C254" s="111"/>
      <c r="D254" s="108"/>
      <c r="E254" s="69" t="str">
        <f>IF(D254="","",IFERROR(VLOOKUP(D254,CadFun!$B$8:$C$107,2,FALSE),""))</f>
        <v/>
      </c>
      <c r="F254" s="108"/>
      <c r="G254" s="108"/>
      <c r="H254" s="108"/>
    </row>
    <row r="255" spans="2:8" ht="30" customHeight="1" x14ac:dyDescent="0.25">
      <c r="B255" s="107"/>
      <c r="C255" s="111"/>
      <c r="D255" s="108"/>
      <c r="E255" s="69" t="str">
        <f>IF(D255="","",IFERROR(VLOOKUP(D255,CadFun!$B$8:$C$107,2,FALSE),""))</f>
        <v/>
      </c>
      <c r="F255" s="108"/>
      <c r="G255" s="108"/>
      <c r="H255" s="108"/>
    </row>
    <row r="256" spans="2:8" ht="30" customHeight="1" x14ac:dyDescent="0.25">
      <c r="B256" s="107"/>
      <c r="C256" s="111"/>
      <c r="D256" s="108"/>
      <c r="E256" s="69" t="str">
        <f>IF(D256="","",IFERROR(VLOOKUP(D256,CadFun!$B$8:$C$107,2,FALSE),""))</f>
        <v/>
      </c>
      <c r="F256" s="108"/>
      <c r="G256" s="108"/>
      <c r="H256" s="108"/>
    </row>
    <row r="257" spans="2:8" ht="30" customHeight="1" x14ac:dyDescent="0.25">
      <c r="B257" s="107"/>
      <c r="C257" s="111"/>
      <c r="D257" s="108"/>
      <c r="E257" s="69" t="str">
        <f>IF(D257="","",IFERROR(VLOOKUP(D257,CadFun!$B$8:$C$107,2,FALSE),""))</f>
        <v/>
      </c>
      <c r="F257" s="108"/>
      <c r="G257" s="108"/>
      <c r="H257" s="108"/>
    </row>
    <row r="258" spans="2:8" ht="30" customHeight="1" x14ac:dyDescent="0.25">
      <c r="B258" s="107"/>
      <c r="C258" s="111"/>
      <c r="D258" s="108"/>
      <c r="E258" s="69" t="str">
        <f>IF(D258="","",IFERROR(VLOOKUP(D258,CadFun!$B$8:$C$107,2,FALSE),""))</f>
        <v/>
      </c>
      <c r="F258" s="108"/>
      <c r="G258" s="108"/>
      <c r="H258" s="108"/>
    </row>
    <row r="259" spans="2:8" ht="30" customHeight="1" x14ac:dyDescent="0.25">
      <c r="B259" s="107"/>
      <c r="C259" s="111"/>
      <c r="D259" s="108"/>
      <c r="E259" s="69" t="str">
        <f>IF(D259="","",IFERROR(VLOOKUP(D259,CadFun!$B$8:$C$107,2,FALSE),""))</f>
        <v/>
      </c>
      <c r="F259" s="108"/>
      <c r="G259" s="108"/>
      <c r="H259" s="108"/>
    </row>
    <row r="260" spans="2:8" ht="30" customHeight="1" x14ac:dyDescent="0.25">
      <c r="B260" s="107"/>
      <c r="C260" s="111"/>
      <c r="D260" s="108"/>
      <c r="E260" s="69" t="str">
        <f>IF(D260="","",IFERROR(VLOOKUP(D260,CadFun!$B$8:$C$107,2,FALSE),""))</f>
        <v/>
      </c>
      <c r="F260" s="108"/>
      <c r="G260" s="108"/>
      <c r="H260" s="108"/>
    </row>
    <row r="261" spans="2:8" ht="30" customHeight="1" x14ac:dyDescent="0.25">
      <c r="B261" s="107"/>
      <c r="C261" s="111"/>
      <c r="D261" s="108"/>
      <c r="E261" s="69" t="str">
        <f>IF(D261="","",IFERROR(VLOOKUP(D261,CadFun!$B$8:$C$107,2,FALSE),""))</f>
        <v/>
      </c>
      <c r="F261" s="108"/>
      <c r="G261" s="108"/>
      <c r="H261" s="108"/>
    </row>
    <row r="262" spans="2:8" ht="30" customHeight="1" x14ac:dyDescent="0.25">
      <c r="B262" s="107"/>
      <c r="C262" s="111"/>
      <c r="D262" s="108"/>
      <c r="E262" s="69" t="str">
        <f>IF(D262="","",IFERROR(VLOOKUP(D262,CadFun!$B$8:$C$107,2,FALSE),""))</f>
        <v/>
      </c>
      <c r="F262" s="108"/>
      <c r="G262" s="108"/>
      <c r="H262" s="108"/>
    </row>
    <row r="263" spans="2:8" ht="30" customHeight="1" x14ac:dyDescent="0.25">
      <c r="B263" s="107"/>
      <c r="C263" s="111"/>
      <c r="D263" s="108"/>
      <c r="E263" s="69" t="str">
        <f>IF(D263="","",IFERROR(VLOOKUP(D263,CadFun!$B$8:$C$107,2,FALSE),""))</f>
        <v/>
      </c>
      <c r="F263" s="108"/>
      <c r="G263" s="108"/>
      <c r="H263" s="108"/>
    </row>
    <row r="264" spans="2:8" ht="30" customHeight="1" x14ac:dyDescent="0.25">
      <c r="B264" s="107"/>
      <c r="C264" s="111"/>
      <c r="D264" s="108"/>
      <c r="E264" s="69" t="str">
        <f>IF(D264="","",IFERROR(VLOOKUP(D264,CadFun!$B$8:$C$107,2,FALSE),""))</f>
        <v/>
      </c>
      <c r="F264" s="108"/>
      <c r="G264" s="108"/>
      <c r="H264" s="108"/>
    </row>
    <row r="265" spans="2:8" ht="30" customHeight="1" x14ac:dyDescent="0.25">
      <c r="B265" s="107"/>
      <c r="C265" s="111"/>
      <c r="D265" s="108"/>
      <c r="E265" s="69" t="str">
        <f>IF(D265="","",IFERROR(VLOOKUP(D265,CadFun!$B$8:$C$107,2,FALSE),""))</f>
        <v/>
      </c>
      <c r="F265" s="108"/>
      <c r="G265" s="108"/>
      <c r="H265" s="108"/>
    </row>
    <row r="266" spans="2:8" ht="30" customHeight="1" x14ac:dyDescent="0.25">
      <c r="B266" s="107"/>
      <c r="C266" s="111"/>
      <c r="D266" s="108"/>
      <c r="E266" s="69" t="str">
        <f>IF(D266="","",IFERROR(VLOOKUP(D266,CadFun!$B$8:$C$107,2,FALSE),""))</f>
        <v/>
      </c>
      <c r="F266" s="108"/>
      <c r="G266" s="108"/>
      <c r="H266" s="108"/>
    </row>
    <row r="267" spans="2:8" ht="30" customHeight="1" x14ac:dyDescent="0.25">
      <c r="B267" s="107"/>
      <c r="C267" s="111"/>
      <c r="D267" s="108"/>
      <c r="E267" s="69" t="str">
        <f>IF(D267="","",IFERROR(VLOOKUP(D267,CadFun!$B$8:$C$107,2,FALSE),""))</f>
        <v/>
      </c>
      <c r="F267" s="108"/>
      <c r="G267" s="108"/>
      <c r="H267" s="108"/>
    </row>
    <row r="268" spans="2:8" ht="30" customHeight="1" x14ac:dyDescent="0.25">
      <c r="B268" s="107"/>
      <c r="C268" s="111"/>
      <c r="D268" s="108"/>
      <c r="E268" s="69" t="str">
        <f>IF(D268="","",IFERROR(VLOOKUP(D268,CadFun!$B$8:$C$107,2,FALSE),""))</f>
        <v/>
      </c>
      <c r="F268" s="108"/>
      <c r="G268" s="108"/>
      <c r="H268" s="108"/>
    </row>
    <row r="269" spans="2:8" ht="30" customHeight="1" x14ac:dyDescent="0.25">
      <c r="B269" s="107"/>
      <c r="C269" s="111"/>
      <c r="D269" s="108"/>
      <c r="E269" s="69" t="str">
        <f>IF(D269="","",IFERROR(VLOOKUP(D269,CadFun!$B$8:$C$107,2,FALSE),""))</f>
        <v/>
      </c>
      <c r="F269" s="108"/>
      <c r="G269" s="108"/>
      <c r="H269" s="108"/>
    </row>
    <row r="270" spans="2:8" ht="30" customHeight="1" x14ac:dyDescent="0.25">
      <c r="B270" s="107"/>
      <c r="C270" s="111"/>
      <c r="D270" s="108"/>
      <c r="E270" s="69" t="str">
        <f>IF(D270="","",IFERROR(VLOOKUP(D270,CadFun!$B$8:$C$107,2,FALSE),""))</f>
        <v/>
      </c>
      <c r="F270" s="108"/>
      <c r="G270" s="108"/>
      <c r="H270" s="108"/>
    </row>
    <row r="271" spans="2:8" ht="30" customHeight="1" x14ac:dyDescent="0.25">
      <c r="B271" s="107"/>
      <c r="C271" s="111"/>
      <c r="D271" s="108"/>
      <c r="E271" s="69" t="str">
        <f>IF(D271="","",IFERROR(VLOOKUP(D271,CadFun!$B$8:$C$107,2,FALSE),""))</f>
        <v/>
      </c>
      <c r="F271" s="108"/>
      <c r="G271" s="108"/>
      <c r="H271" s="108"/>
    </row>
    <row r="272" spans="2:8" ht="30" customHeight="1" x14ac:dyDescent="0.25">
      <c r="B272" s="107"/>
      <c r="C272" s="111"/>
      <c r="D272" s="108"/>
      <c r="E272" s="69" t="str">
        <f>IF(D272="","",IFERROR(VLOOKUP(D272,CadFun!$B$8:$C$107,2,FALSE),""))</f>
        <v/>
      </c>
      <c r="F272" s="108"/>
      <c r="G272" s="108"/>
      <c r="H272" s="108"/>
    </row>
    <row r="273" spans="2:8" ht="30" customHeight="1" x14ac:dyDescent="0.25">
      <c r="B273" s="107"/>
      <c r="C273" s="111"/>
      <c r="D273" s="108"/>
      <c r="E273" s="69" t="str">
        <f>IF(D273="","",IFERROR(VLOOKUP(D273,CadFun!$B$8:$C$107,2,FALSE),""))</f>
        <v/>
      </c>
      <c r="F273" s="108"/>
      <c r="G273" s="108"/>
      <c r="H273" s="108"/>
    </row>
    <row r="274" spans="2:8" ht="30" customHeight="1" x14ac:dyDescent="0.25">
      <c r="B274" s="107"/>
      <c r="C274" s="111"/>
      <c r="D274" s="108"/>
      <c r="E274" s="69" t="str">
        <f>IF(D274="","",IFERROR(VLOOKUP(D274,CadFun!$B$8:$C$107,2,FALSE),""))</f>
        <v/>
      </c>
      <c r="F274" s="108"/>
      <c r="G274" s="108"/>
      <c r="H274" s="108"/>
    </row>
    <row r="275" spans="2:8" ht="30" customHeight="1" x14ac:dyDescent="0.25">
      <c r="B275" s="107"/>
      <c r="C275" s="111"/>
      <c r="D275" s="108"/>
      <c r="E275" s="69" t="str">
        <f>IF(D275="","",IFERROR(VLOOKUP(D275,CadFun!$B$8:$C$107,2,FALSE),""))</f>
        <v/>
      </c>
      <c r="F275" s="108"/>
      <c r="G275" s="108"/>
      <c r="H275" s="108"/>
    </row>
    <row r="276" spans="2:8" ht="30" customHeight="1" x14ac:dyDescent="0.25">
      <c r="B276" s="107"/>
      <c r="C276" s="111"/>
      <c r="D276" s="108"/>
      <c r="E276" s="69" t="str">
        <f>IF(D276="","",IFERROR(VLOOKUP(D276,CadFun!$B$8:$C$107,2,FALSE),""))</f>
        <v/>
      </c>
      <c r="F276" s="108"/>
      <c r="G276" s="108"/>
      <c r="H276" s="108"/>
    </row>
    <row r="277" spans="2:8" ht="30" customHeight="1" x14ac:dyDescent="0.25">
      <c r="B277" s="107"/>
      <c r="C277" s="111"/>
      <c r="D277" s="108"/>
      <c r="E277" s="69" t="str">
        <f>IF(D277="","",IFERROR(VLOOKUP(D277,CadFun!$B$8:$C$107,2,FALSE),""))</f>
        <v/>
      </c>
      <c r="F277" s="108"/>
      <c r="G277" s="108"/>
      <c r="H277" s="108"/>
    </row>
    <row r="278" spans="2:8" ht="30" customHeight="1" x14ac:dyDescent="0.25">
      <c r="B278" s="107"/>
      <c r="C278" s="111"/>
      <c r="D278" s="108"/>
      <c r="E278" s="69" t="str">
        <f>IF(D278="","",IFERROR(VLOOKUP(D278,CadFun!$B$8:$C$107,2,FALSE),""))</f>
        <v/>
      </c>
      <c r="F278" s="108"/>
      <c r="G278" s="108"/>
      <c r="H278" s="108"/>
    </row>
    <row r="279" spans="2:8" ht="30" customHeight="1" x14ac:dyDescent="0.25">
      <c r="B279" s="107"/>
      <c r="C279" s="111"/>
      <c r="D279" s="108"/>
      <c r="E279" s="69" t="str">
        <f>IF(D279="","",IFERROR(VLOOKUP(D279,CadFun!$B$8:$C$107,2,FALSE),""))</f>
        <v/>
      </c>
      <c r="F279" s="108"/>
      <c r="G279" s="108"/>
      <c r="H279" s="108"/>
    </row>
    <row r="280" spans="2:8" ht="30" customHeight="1" x14ac:dyDescent="0.25">
      <c r="B280" s="107"/>
      <c r="C280" s="111"/>
      <c r="D280" s="108"/>
      <c r="E280" s="69" t="str">
        <f>IF(D280="","",IFERROR(VLOOKUP(D280,CadFun!$B$8:$C$107,2,FALSE),""))</f>
        <v/>
      </c>
      <c r="F280" s="108"/>
      <c r="G280" s="108"/>
      <c r="H280" s="108"/>
    </row>
    <row r="281" spans="2:8" ht="30" customHeight="1" x14ac:dyDescent="0.25">
      <c r="B281" s="107"/>
      <c r="C281" s="111"/>
      <c r="D281" s="108"/>
      <c r="E281" s="69" t="str">
        <f>IF(D281="","",IFERROR(VLOOKUP(D281,CadFun!$B$8:$C$107,2,FALSE),""))</f>
        <v/>
      </c>
      <c r="F281" s="108"/>
      <c r="G281" s="108"/>
      <c r="H281" s="108"/>
    </row>
    <row r="282" spans="2:8" ht="30" customHeight="1" x14ac:dyDescent="0.25">
      <c r="B282" s="107"/>
      <c r="C282" s="111"/>
      <c r="D282" s="108"/>
      <c r="E282" s="69" t="str">
        <f>IF(D282="","",IFERROR(VLOOKUP(D282,CadFun!$B$8:$C$107,2,FALSE),""))</f>
        <v/>
      </c>
      <c r="F282" s="108"/>
      <c r="G282" s="108"/>
      <c r="H282" s="108"/>
    </row>
    <row r="283" spans="2:8" ht="30" customHeight="1" x14ac:dyDescent="0.25">
      <c r="B283" s="107"/>
      <c r="C283" s="111"/>
      <c r="D283" s="108"/>
      <c r="E283" s="69" t="str">
        <f>IF(D283="","",IFERROR(VLOOKUP(D283,CadFun!$B$8:$C$107,2,FALSE),""))</f>
        <v/>
      </c>
      <c r="F283" s="108"/>
      <c r="G283" s="108"/>
      <c r="H283" s="108"/>
    </row>
    <row r="284" spans="2:8" ht="30" customHeight="1" x14ac:dyDescent="0.25">
      <c r="B284" s="107"/>
      <c r="C284" s="111"/>
      <c r="D284" s="108"/>
      <c r="E284" s="69" t="str">
        <f>IF(D284="","",IFERROR(VLOOKUP(D284,CadFun!$B$8:$C$107,2,FALSE),""))</f>
        <v/>
      </c>
      <c r="F284" s="108"/>
      <c r="G284" s="108"/>
      <c r="H284" s="108"/>
    </row>
    <row r="285" spans="2:8" ht="30" customHeight="1" x14ac:dyDescent="0.25">
      <c r="B285" s="107"/>
      <c r="C285" s="111"/>
      <c r="D285" s="108"/>
      <c r="E285" s="69" t="str">
        <f>IF(D285="","",IFERROR(VLOOKUP(D285,CadFun!$B$8:$C$107,2,FALSE),""))</f>
        <v/>
      </c>
      <c r="F285" s="108"/>
      <c r="G285" s="108"/>
      <c r="H285" s="108"/>
    </row>
    <row r="286" spans="2:8" ht="30" customHeight="1" x14ac:dyDescent="0.25">
      <c r="B286" s="107"/>
      <c r="C286" s="111"/>
      <c r="D286" s="108"/>
      <c r="E286" s="69" t="str">
        <f>IF(D286="","",IFERROR(VLOOKUP(D286,CadFun!$B$8:$C$107,2,FALSE),""))</f>
        <v/>
      </c>
      <c r="F286" s="108"/>
      <c r="G286" s="108"/>
      <c r="H286" s="108"/>
    </row>
    <row r="287" spans="2:8" ht="30" customHeight="1" x14ac:dyDescent="0.25">
      <c r="B287" s="107"/>
      <c r="C287" s="111"/>
      <c r="D287" s="108"/>
      <c r="E287" s="69" t="str">
        <f>IF(D287="","",IFERROR(VLOOKUP(D287,CadFun!$B$8:$C$107,2,FALSE),""))</f>
        <v/>
      </c>
      <c r="F287" s="108"/>
      <c r="G287" s="108"/>
      <c r="H287" s="108"/>
    </row>
    <row r="288" spans="2:8" ht="30" customHeight="1" x14ac:dyDescent="0.25">
      <c r="B288" s="107"/>
      <c r="C288" s="111"/>
      <c r="D288" s="108"/>
      <c r="E288" s="69" t="str">
        <f>IF(D288="","",IFERROR(VLOOKUP(D288,CadFun!$B$8:$C$107,2,FALSE),""))</f>
        <v/>
      </c>
      <c r="F288" s="108"/>
      <c r="G288" s="108"/>
      <c r="H288" s="108"/>
    </row>
    <row r="289" spans="2:8" ht="30" customHeight="1" x14ac:dyDescent="0.25">
      <c r="B289" s="107"/>
      <c r="C289" s="111"/>
      <c r="D289" s="108"/>
      <c r="E289" s="69" t="str">
        <f>IF(D289="","",IFERROR(VLOOKUP(D289,CadFun!$B$8:$C$107,2,FALSE),""))</f>
        <v/>
      </c>
      <c r="F289" s="108"/>
      <c r="G289" s="108"/>
      <c r="H289" s="108"/>
    </row>
    <row r="290" spans="2:8" ht="30" customHeight="1" x14ac:dyDescent="0.25">
      <c r="B290" s="107"/>
      <c r="C290" s="111"/>
      <c r="D290" s="108"/>
      <c r="E290" s="69" t="str">
        <f>IF(D290="","",IFERROR(VLOOKUP(D290,CadFun!$B$8:$C$107,2,FALSE),""))</f>
        <v/>
      </c>
      <c r="F290" s="108"/>
      <c r="G290" s="108"/>
      <c r="H290" s="108"/>
    </row>
    <row r="291" spans="2:8" ht="30" customHeight="1" x14ac:dyDescent="0.25">
      <c r="B291" s="107"/>
      <c r="C291" s="111"/>
      <c r="D291" s="108"/>
      <c r="E291" s="69" t="str">
        <f>IF(D291="","",IFERROR(VLOOKUP(D291,CadFun!$B$8:$C$107,2,FALSE),""))</f>
        <v/>
      </c>
      <c r="F291" s="108"/>
      <c r="G291" s="108"/>
      <c r="H291" s="108"/>
    </row>
    <row r="292" spans="2:8" ht="30" customHeight="1" x14ac:dyDescent="0.25">
      <c r="B292" s="107"/>
      <c r="C292" s="111"/>
      <c r="D292" s="108"/>
      <c r="E292" s="69" t="str">
        <f>IF(D292="","",IFERROR(VLOOKUP(D292,CadFun!$B$8:$C$107,2,FALSE),""))</f>
        <v/>
      </c>
      <c r="F292" s="108"/>
      <c r="G292" s="108"/>
      <c r="H292" s="108"/>
    </row>
    <row r="293" spans="2:8" ht="30" customHeight="1" x14ac:dyDescent="0.25">
      <c r="B293" s="107"/>
      <c r="C293" s="111"/>
      <c r="D293" s="108"/>
      <c r="E293" s="69" t="str">
        <f>IF(D293="","",IFERROR(VLOOKUP(D293,CadFun!$B$8:$C$107,2,FALSE),""))</f>
        <v/>
      </c>
      <c r="F293" s="108"/>
      <c r="G293" s="108"/>
      <c r="H293" s="108"/>
    </row>
    <row r="294" spans="2:8" ht="30" customHeight="1" x14ac:dyDescent="0.25">
      <c r="B294" s="107"/>
      <c r="C294" s="111"/>
      <c r="D294" s="108"/>
      <c r="E294" s="69" t="str">
        <f>IF(D294="","",IFERROR(VLOOKUP(D294,CadFun!$B$8:$C$107,2,FALSE),""))</f>
        <v/>
      </c>
      <c r="F294" s="108"/>
      <c r="G294" s="108"/>
      <c r="H294" s="108"/>
    </row>
    <row r="295" spans="2:8" ht="30" customHeight="1" x14ac:dyDescent="0.25">
      <c r="B295" s="107"/>
      <c r="C295" s="111"/>
      <c r="D295" s="108"/>
      <c r="E295" s="69" t="str">
        <f>IF(D295="","",IFERROR(VLOOKUP(D295,CadFun!$B$8:$C$107,2,FALSE),""))</f>
        <v/>
      </c>
      <c r="F295" s="108"/>
      <c r="G295" s="108"/>
      <c r="H295" s="108"/>
    </row>
    <row r="296" spans="2:8" ht="30" customHeight="1" x14ac:dyDescent="0.25">
      <c r="B296" s="107"/>
      <c r="C296" s="111"/>
      <c r="D296" s="108"/>
      <c r="E296" s="69" t="str">
        <f>IF(D296="","",IFERROR(VLOOKUP(D296,CadFun!$B$8:$C$107,2,FALSE),""))</f>
        <v/>
      </c>
      <c r="F296" s="108"/>
      <c r="G296" s="108"/>
      <c r="H296" s="108"/>
    </row>
    <row r="297" spans="2:8" ht="30" customHeight="1" x14ac:dyDescent="0.25">
      <c r="B297" s="107"/>
      <c r="C297" s="111"/>
      <c r="D297" s="108"/>
      <c r="E297" s="69" t="str">
        <f>IF(D297="","",IFERROR(VLOOKUP(D297,CadFun!$B$8:$C$107,2,FALSE),""))</f>
        <v/>
      </c>
      <c r="F297" s="108"/>
      <c r="G297" s="108"/>
      <c r="H297" s="108"/>
    </row>
    <row r="298" spans="2:8" ht="30" customHeight="1" x14ac:dyDescent="0.25">
      <c r="B298" s="107"/>
      <c r="C298" s="111"/>
      <c r="D298" s="108"/>
      <c r="E298" s="69" t="str">
        <f>IF(D298="","",IFERROR(VLOOKUP(D298,CadFun!$B$8:$C$107,2,FALSE),""))</f>
        <v/>
      </c>
      <c r="F298" s="108"/>
      <c r="G298" s="108"/>
      <c r="H298" s="108"/>
    </row>
    <row r="299" spans="2:8" ht="30" customHeight="1" x14ac:dyDescent="0.25">
      <c r="B299" s="107"/>
      <c r="C299" s="111"/>
      <c r="D299" s="108"/>
      <c r="E299" s="69" t="str">
        <f>IF(D299="","",IFERROR(VLOOKUP(D299,CadFun!$B$8:$C$107,2,FALSE),""))</f>
        <v/>
      </c>
      <c r="F299" s="108"/>
      <c r="G299" s="108"/>
      <c r="H299" s="108"/>
    </row>
    <row r="300" spans="2:8" ht="30" customHeight="1" x14ac:dyDescent="0.25">
      <c r="B300" s="107"/>
      <c r="C300" s="111"/>
      <c r="D300" s="108"/>
      <c r="E300" s="69" t="str">
        <f>IF(D300="","",IFERROR(VLOOKUP(D300,CadFun!$B$8:$C$107,2,FALSE),""))</f>
        <v/>
      </c>
      <c r="F300" s="108"/>
      <c r="G300" s="108"/>
      <c r="H300" s="108"/>
    </row>
    <row r="301" spans="2:8" ht="30" customHeight="1" x14ac:dyDescent="0.25">
      <c r="B301" s="107"/>
      <c r="C301" s="111"/>
      <c r="D301" s="108"/>
      <c r="E301" s="69" t="str">
        <f>IF(D301="","",IFERROR(VLOOKUP(D301,CadFun!$B$8:$C$107,2,FALSE),""))</f>
        <v/>
      </c>
      <c r="F301" s="108"/>
      <c r="G301" s="108"/>
      <c r="H301" s="108"/>
    </row>
    <row r="302" spans="2:8" ht="30" customHeight="1" x14ac:dyDescent="0.25">
      <c r="B302" s="107"/>
      <c r="C302" s="111"/>
      <c r="D302" s="108"/>
      <c r="E302" s="69" t="str">
        <f>IF(D302="","",IFERROR(VLOOKUP(D302,CadFun!$B$8:$C$107,2,FALSE),""))</f>
        <v/>
      </c>
      <c r="F302" s="108"/>
      <c r="G302" s="108"/>
      <c r="H302" s="108"/>
    </row>
    <row r="303" spans="2:8" ht="30" customHeight="1" x14ac:dyDescent="0.25">
      <c r="B303" s="107"/>
      <c r="C303" s="111"/>
      <c r="D303" s="108"/>
      <c r="E303" s="69" t="str">
        <f>IF(D303="","",IFERROR(VLOOKUP(D303,CadFun!$B$8:$C$107,2,FALSE),""))</f>
        <v/>
      </c>
      <c r="F303" s="108"/>
      <c r="G303" s="108"/>
      <c r="H303" s="108"/>
    </row>
    <row r="304" spans="2:8" ht="30" customHeight="1" x14ac:dyDescent="0.25">
      <c r="B304" s="107"/>
      <c r="C304" s="111"/>
      <c r="D304" s="108"/>
      <c r="E304" s="69" t="str">
        <f>IF(D304="","",IFERROR(VLOOKUP(D304,CadFun!$B$8:$C$107,2,FALSE),""))</f>
        <v/>
      </c>
      <c r="F304" s="108"/>
      <c r="G304" s="108"/>
      <c r="H304" s="108"/>
    </row>
    <row r="305" spans="2:8" ht="30" customHeight="1" x14ac:dyDescent="0.25">
      <c r="B305" s="107"/>
      <c r="C305" s="111"/>
      <c r="D305" s="108"/>
      <c r="E305" s="69" t="str">
        <f>IF(D305="","",IFERROR(VLOOKUP(D305,CadFun!$B$8:$C$107,2,FALSE),""))</f>
        <v/>
      </c>
      <c r="F305" s="108"/>
      <c r="G305" s="108"/>
      <c r="H305" s="108"/>
    </row>
    <row r="306" spans="2:8" ht="30" customHeight="1" x14ac:dyDescent="0.25">
      <c r="B306" s="107"/>
      <c r="C306" s="111"/>
      <c r="D306" s="108"/>
      <c r="E306" s="69" t="str">
        <f>IF(D306="","",IFERROR(VLOOKUP(D306,CadFun!$B$8:$C$107,2,FALSE),""))</f>
        <v/>
      </c>
      <c r="F306" s="108"/>
      <c r="G306" s="108"/>
      <c r="H306" s="108"/>
    </row>
    <row r="307" spans="2:8" ht="30" customHeight="1" x14ac:dyDescent="0.25">
      <c r="B307" s="107"/>
      <c r="C307" s="111"/>
      <c r="D307" s="108"/>
      <c r="E307" s="69" t="str">
        <f>IF(D307="","",IFERROR(VLOOKUP(D307,CadFun!$B$8:$C$107,2,FALSE),""))</f>
        <v/>
      </c>
      <c r="F307" s="108"/>
      <c r="G307" s="108"/>
      <c r="H307" s="108"/>
    </row>
    <row r="308" spans="2:8" ht="30" customHeight="1" x14ac:dyDescent="0.25">
      <c r="B308" s="107"/>
      <c r="C308" s="111"/>
      <c r="D308" s="108"/>
      <c r="E308" s="69" t="str">
        <f>IF(D308="","",IFERROR(VLOOKUP(D308,CadFun!$B$8:$C$107,2,FALSE),""))</f>
        <v/>
      </c>
      <c r="F308" s="108"/>
      <c r="G308" s="108"/>
      <c r="H308" s="108"/>
    </row>
    <row r="309" spans="2:8" ht="30" customHeight="1" x14ac:dyDescent="0.25">
      <c r="B309" s="107"/>
      <c r="C309" s="111"/>
      <c r="D309" s="108"/>
      <c r="E309" s="69" t="str">
        <f>IF(D309="","",IFERROR(VLOOKUP(D309,CadFun!$B$8:$C$107,2,FALSE),""))</f>
        <v/>
      </c>
      <c r="F309" s="108"/>
      <c r="G309" s="108"/>
      <c r="H309" s="108"/>
    </row>
    <row r="310" spans="2:8" ht="30" customHeight="1" x14ac:dyDescent="0.25">
      <c r="B310" s="107"/>
      <c r="C310" s="111"/>
      <c r="D310" s="108"/>
      <c r="E310" s="69" t="str">
        <f>IF(D310="","",IFERROR(VLOOKUP(D310,CadFun!$B$8:$C$107,2,FALSE),""))</f>
        <v/>
      </c>
      <c r="F310" s="108"/>
      <c r="G310" s="108"/>
      <c r="H310" s="108"/>
    </row>
    <row r="311" spans="2:8" ht="30" customHeight="1" x14ac:dyDescent="0.25">
      <c r="B311" s="107"/>
      <c r="C311" s="111"/>
      <c r="D311" s="108"/>
      <c r="E311" s="69" t="str">
        <f>IF(D311="","",IFERROR(VLOOKUP(D311,CadFun!$B$8:$C$107,2,FALSE),""))</f>
        <v/>
      </c>
      <c r="F311" s="108"/>
      <c r="G311" s="108"/>
      <c r="H311" s="108"/>
    </row>
    <row r="312" spans="2:8" ht="30" customHeight="1" x14ac:dyDescent="0.25">
      <c r="B312" s="107"/>
      <c r="C312" s="111"/>
      <c r="D312" s="108"/>
      <c r="E312" s="69" t="str">
        <f>IF(D312="","",IFERROR(VLOOKUP(D312,CadFun!$B$8:$C$107,2,FALSE),""))</f>
        <v/>
      </c>
      <c r="F312" s="108"/>
      <c r="G312" s="108"/>
      <c r="H312" s="108"/>
    </row>
    <row r="313" spans="2:8" ht="30" customHeight="1" x14ac:dyDescent="0.25">
      <c r="B313" s="107"/>
      <c r="C313" s="111"/>
      <c r="D313" s="108"/>
      <c r="E313" s="69" t="str">
        <f>IF(D313="","",IFERROR(VLOOKUP(D313,CadFun!$B$8:$C$107,2,FALSE),""))</f>
        <v/>
      </c>
      <c r="F313" s="108"/>
      <c r="G313" s="108"/>
      <c r="H313" s="108"/>
    </row>
    <row r="314" spans="2:8" ht="30" customHeight="1" x14ac:dyDescent="0.25">
      <c r="B314" s="107"/>
      <c r="C314" s="111"/>
      <c r="D314" s="108"/>
      <c r="E314" s="69" t="str">
        <f>IF(D314="","",IFERROR(VLOOKUP(D314,CadFun!$B$8:$C$107,2,FALSE),""))</f>
        <v/>
      </c>
      <c r="F314" s="108"/>
      <c r="G314" s="108"/>
      <c r="H314" s="108"/>
    </row>
    <row r="315" spans="2:8" ht="30" customHeight="1" x14ac:dyDescent="0.25">
      <c r="B315" s="107"/>
      <c r="C315" s="111"/>
      <c r="D315" s="108"/>
      <c r="E315" s="69" t="str">
        <f>IF(D315="","",IFERROR(VLOOKUP(D315,CadFun!$B$8:$C$107,2,FALSE),""))</f>
        <v/>
      </c>
      <c r="F315" s="108"/>
      <c r="G315" s="108"/>
      <c r="H315" s="108"/>
    </row>
    <row r="316" spans="2:8" ht="30" customHeight="1" x14ac:dyDescent="0.25">
      <c r="B316" s="107"/>
      <c r="C316" s="111"/>
      <c r="D316" s="108"/>
      <c r="E316" s="69" t="str">
        <f>IF(D316="","",IFERROR(VLOOKUP(D316,CadFun!$B$8:$C$107,2,FALSE),""))</f>
        <v/>
      </c>
      <c r="F316" s="108"/>
      <c r="G316" s="108"/>
      <c r="H316" s="108"/>
    </row>
    <row r="317" spans="2:8" ht="30" customHeight="1" x14ac:dyDescent="0.25">
      <c r="B317" s="107"/>
      <c r="C317" s="111"/>
      <c r="D317" s="108"/>
      <c r="E317" s="69" t="str">
        <f>IF(D317="","",IFERROR(VLOOKUP(D317,CadFun!$B$8:$C$107,2,FALSE),""))</f>
        <v/>
      </c>
      <c r="F317" s="108"/>
      <c r="G317" s="108"/>
      <c r="H317" s="108"/>
    </row>
    <row r="318" spans="2:8" ht="30" customHeight="1" x14ac:dyDescent="0.25">
      <c r="B318" s="107"/>
      <c r="C318" s="111"/>
      <c r="D318" s="108"/>
      <c r="E318" s="69" t="str">
        <f>IF(D318="","",IFERROR(VLOOKUP(D318,CadFun!$B$8:$C$107,2,FALSE),""))</f>
        <v/>
      </c>
      <c r="F318" s="108"/>
      <c r="G318" s="108"/>
      <c r="H318" s="108"/>
    </row>
    <row r="319" spans="2:8" ht="30" customHeight="1" x14ac:dyDescent="0.25">
      <c r="B319" s="107"/>
      <c r="C319" s="111"/>
      <c r="D319" s="108"/>
      <c r="E319" s="69" t="str">
        <f>IF(D319="","",IFERROR(VLOOKUP(D319,CadFun!$B$8:$C$107,2,FALSE),""))</f>
        <v/>
      </c>
      <c r="F319" s="108"/>
      <c r="G319" s="108"/>
      <c r="H319" s="108"/>
    </row>
    <row r="320" spans="2:8" ht="30" customHeight="1" x14ac:dyDescent="0.25">
      <c r="B320" s="107"/>
      <c r="C320" s="111"/>
      <c r="D320" s="108"/>
      <c r="E320" s="69" t="str">
        <f>IF(D320="","",IFERROR(VLOOKUP(D320,CadFun!$B$8:$C$107,2,FALSE),""))</f>
        <v/>
      </c>
      <c r="F320" s="108"/>
      <c r="G320" s="108"/>
      <c r="H320" s="108"/>
    </row>
    <row r="321" spans="2:8" ht="30" customHeight="1" x14ac:dyDescent="0.25">
      <c r="B321" s="107"/>
      <c r="C321" s="111"/>
      <c r="D321" s="108"/>
      <c r="E321" s="69" t="str">
        <f>IF(D321="","",IFERROR(VLOOKUP(D321,CadFun!$B$8:$C$107,2,FALSE),""))</f>
        <v/>
      </c>
      <c r="F321" s="108"/>
      <c r="G321" s="108"/>
      <c r="H321" s="108"/>
    </row>
    <row r="322" spans="2:8" ht="30" customHeight="1" x14ac:dyDescent="0.25">
      <c r="B322" s="107"/>
      <c r="C322" s="111"/>
      <c r="D322" s="108"/>
      <c r="E322" s="69" t="str">
        <f>IF(D322="","",IFERROR(VLOOKUP(D322,CadFun!$B$8:$C$107,2,FALSE),""))</f>
        <v/>
      </c>
      <c r="F322" s="108"/>
      <c r="G322" s="108"/>
      <c r="H322" s="108"/>
    </row>
    <row r="323" spans="2:8" ht="30" customHeight="1" x14ac:dyDescent="0.25">
      <c r="B323" s="107"/>
      <c r="C323" s="111"/>
      <c r="D323" s="108"/>
      <c r="E323" s="69" t="str">
        <f>IF(D323="","",IFERROR(VLOOKUP(D323,CadFun!$B$8:$C$107,2,FALSE),""))</f>
        <v/>
      </c>
      <c r="F323" s="108"/>
      <c r="G323" s="108"/>
      <c r="H323" s="108"/>
    </row>
    <row r="324" spans="2:8" ht="30" customHeight="1" x14ac:dyDescent="0.25">
      <c r="B324" s="107"/>
      <c r="C324" s="111"/>
      <c r="D324" s="108"/>
      <c r="E324" s="69" t="str">
        <f>IF(D324="","",IFERROR(VLOOKUP(D324,CadFun!$B$8:$C$107,2,FALSE),""))</f>
        <v/>
      </c>
      <c r="F324" s="108"/>
      <c r="G324" s="108"/>
      <c r="H324" s="108"/>
    </row>
    <row r="325" spans="2:8" ht="30" customHeight="1" x14ac:dyDescent="0.25">
      <c r="B325" s="107"/>
      <c r="C325" s="111"/>
      <c r="D325" s="108"/>
      <c r="E325" s="69" t="str">
        <f>IF(D325="","",IFERROR(VLOOKUP(D325,CadFun!$B$8:$C$107,2,FALSE),""))</f>
        <v/>
      </c>
      <c r="F325" s="108"/>
      <c r="G325" s="108"/>
      <c r="H325" s="108"/>
    </row>
    <row r="326" spans="2:8" ht="30" customHeight="1" x14ac:dyDescent="0.25">
      <c r="B326" s="107"/>
      <c r="C326" s="111"/>
      <c r="D326" s="108"/>
      <c r="E326" s="69" t="str">
        <f>IF(D326="","",IFERROR(VLOOKUP(D326,CadFun!$B$8:$C$107,2,FALSE),""))</f>
        <v/>
      </c>
      <c r="F326" s="108"/>
      <c r="G326" s="108"/>
      <c r="H326" s="108"/>
    </row>
    <row r="327" spans="2:8" ht="30" customHeight="1" x14ac:dyDescent="0.25">
      <c r="B327" s="107"/>
      <c r="C327" s="111"/>
      <c r="D327" s="108"/>
      <c r="E327" s="69" t="str">
        <f>IF(D327="","",IFERROR(VLOOKUP(D327,CadFun!$B$8:$C$107,2,FALSE),""))</f>
        <v/>
      </c>
      <c r="F327" s="108"/>
      <c r="G327" s="108"/>
      <c r="H327" s="108"/>
    </row>
    <row r="328" spans="2:8" ht="30" customHeight="1" x14ac:dyDescent="0.25">
      <c r="B328" s="107"/>
      <c r="C328" s="111"/>
      <c r="D328" s="108"/>
      <c r="E328" s="69" t="str">
        <f>IF(D328="","",IFERROR(VLOOKUP(D328,CadFun!$B$8:$C$107,2,FALSE),""))</f>
        <v/>
      </c>
      <c r="F328" s="108"/>
      <c r="G328" s="108"/>
      <c r="H328" s="108"/>
    </row>
    <row r="329" spans="2:8" ht="30" customHeight="1" x14ac:dyDescent="0.25">
      <c r="B329" s="107"/>
      <c r="C329" s="111"/>
      <c r="D329" s="108"/>
      <c r="E329" s="69" t="str">
        <f>IF(D329="","",IFERROR(VLOOKUP(D329,CadFun!$B$8:$C$107,2,FALSE),""))</f>
        <v/>
      </c>
      <c r="F329" s="108"/>
      <c r="G329" s="108"/>
      <c r="H329" s="108"/>
    </row>
    <row r="330" spans="2:8" ht="30" customHeight="1" x14ac:dyDescent="0.25">
      <c r="B330" s="107"/>
      <c r="C330" s="111"/>
      <c r="D330" s="108"/>
      <c r="E330" s="69" t="str">
        <f>IF(D330="","",IFERROR(VLOOKUP(D330,CadFun!$B$8:$C$107,2,FALSE),""))</f>
        <v/>
      </c>
      <c r="F330" s="108"/>
      <c r="G330" s="108"/>
      <c r="H330" s="108"/>
    </row>
    <row r="331" spans="2:8" ht="30" customHeight="1" x14ac:dyDescent="0.25">
      <c r="B331" s="107"/>
      <c r="C331" s="111"/>
      <c r="D331" s="108"/>
      <c r="E331" s="69" t="str">
        <f>IF(D331="","",IFERROR(VLOOKUP(D331,CadFun!$B$8:$C$107,2,FALSE),""))</f>
        <v/>
      </c>
      <c r="F331" s="108"/>
      <c r="G331" s="108"/>
      <c r="H331" s="108"/>
    </row>
    <row r="332" spans="2:8" ht="30" customHeight="1" x14ac:dyDescent="0.25">
      <c r="B332" s="107"/>
      <c r="C332" s="111"/>
      <c r="D332" s="108"/>
      <c r="E332" s="69" t="str">
        <f>IF(D332="","",IFERROR(VLOOKUP(D332,CadFun!$B$8:$C$107,2,FALSE),""))</f>
        <v/>
      </c>
      <c r="F332" s="108"/>
      <c r="G332" s="108"/>
      <c r="H332" s="108"/>
    </row>
    <row r="333" spans="2:8" ht="30" customHeight="1" x14ac:dyDescent="0.25">
      <c r="B333" s="107"/>
      <c r="C333" s="111"/>
      <c r="D333" s="108"/>
      <c r="E333" s="69" t="str">
        <f>IF(D333="","",IFERROR(VLOOKUP(D333,CadFun!$B$8:$C$107,2,FALSE),""))</f>
        <v/>
      </c>
      <c r="F333" s="108"/>
      <c r="G333" s="108"/>
      <c r="H333" s="108"/>
    </row>
    <row r="334" spans="2:8" ht="30" customHeight="1" x14ac:dyDescent="0.25">
      <c r="B334" s="107"/>
      <c r="C334" s="111"/>
      <c r="D334" s="108"/>
      <c r="E334" s="69" t="str">
        <f>IF(D334="","",IFERROR(VLOOKUP(D334,CadFun!$B$8:$C$107,2,FALSE),""))</f>
        <v/>
      </c>
      <c r="F334" s="108"/>
      <c r="G334" s="108"/>
      <c r="H334" s="108"/>
    </row>
    <row r="335" spans="2:8" ht="30" customHeight="1" x14ac:dyDescent="0.25">
      <c r="B335" s="107"/>
      <c r="C335" s="111"/>
      <c r="D335" s="108"/>
      <c r="E335" s="69" t="str">
        <f>IF(D335="","",IFERROR(VLOOKUP(D335,CadFun!$B$8:$C$107,2,FALSE),""))</f>
        <v/>
      </c>
      <c r="F335" s="108"/>
      <c r="G335" s="108"/>
      <c r="H335" s="108"/>
    </row>
    <row r="336" spans="2:8" ht="30" customHeight="1" x14ac:dyDescent="0.25">
      <c r="B336" s="107"/>
      <c r="C336" s="111"/>
      <c r="D336" s="108"/>
      <c r="E336" s="69" t="str">
        <f>IF(D336="","",IFERROR(VLOOKUP(D336,CadFun!$B$8:$C$107,2,FALSE),""))</f>
        <v/>
      </c>
      <c r="F336" s="108"/>
      <c r="G336" s="108"/>
      <c r="H336" s="108"/>
    </row>
    <row r="337" spans="2:8" ht="30" customHeight="1" x14ac:dyDescent="0.25">
      <c r="B337" s="107"/>
      <c r="C337" s="111"/>
      <c r="D337" s="108"/>
      <c r="E337" s="69" t="str">
        <f>IF(D337="","",IFERROR(VLOOKUP(D337,CadFun!$B$8:$C$107,2,FALSE),""))</f>
        <v/>
      </c>
      <c r="F337" s="108"/>
      <c r="G337" s="108"/>
      <c r="H337" s="108"/>
    </row>
    <row r="338" spans="2:8" ht="30" customHeight="1" x14ac:dyDescent="0.25">
      <c r="B338" s="107"/>
      <c r="C338" s="111"/>
      <c r="D338" s="108"/>
      <c r="E338" s="69" t="str">
        <f>IF(D338="","",IFERROR(VLOOKUP(D338,CadFun!$B$8:$C$107,2,FALSE),""))</f>
        <v/>
      </c>
      <c r="F338" s="108"/>
      <c r="G338" s="108"/>
      <c r="H338" s="108"/>
    </row>
    <row r="339" spans="2:8" ht="30" customHeight="1" x14ac:dyDescent="0.25">
      <c r="B339" s="107"/>
      <c r="C339" s="111"/>
      <c r="D339" s="108"/>
      <c r="E339" s="69" t="str">
        <f>IF(D339="","",IFERROR(VLOOKUP(D339,CadFun!$B$8:$C$107,2,FALSE),""))</f>
        <v/>
      </c>
      <c r="F339" s="108"/>
      <c r="G339" s="108"/>
      <c r="H339" s="108"/>
    </row>
    <row r="340" spans="2:8" ht="30" customHeight="1" x14ac:dyDescent="0.25">
      <c r="B340" s="107"/>
      <c r="C340" s="111"/>
      <c r="D340" s="108"/>
      <c r="E340" s="69" t="str">
        <f>IF(D340="","",IFERROR(VLOOKUP(D340,CadFun!$B$8:$C$107,2,FALSE),""))</f>
        <v/>
      </c>
      <c r="F340" s="108"/>
      <c r="G340" s="108"/>
      <c r="H340" s="108"/>
    </row>
    <row r="341" spans="2:8" ht="30" customHeight="1" x14ac:dyDescent="0.25">
      <c r="B341" s="107"/>
      <c r="C341" s="111"/>
      <c r="D341" s="108"/>
      <c r="E341" s="69" t="str">
        <f>IF(D341="","",IFERROR(VLOOKUP(D341,CadFun!$B$8:$C$107,2,FALSE),""))</f>
        <v/>
      </c>
      <c r="F341" s="108"/>
      <c r="G341" s="108"/>
      <c r="H341" s="108"/>
    </row>
    <row r="342" spans="2:8" ht="30" customHeight="1" x14ac:dyDescent="0.25">
      <c r="B342" s="107"/>
      <c r="C342" s="111"/>
      <c r="D342" s="108"/>
      <c r="E342" s="69" t="str">
        <f>IF(D342="","",IFERROR(VLOOKUP(D342,CadFun!$B$8:$C$107,2,FALSE),""))</f>
        <v/>
      </c>
      <c r="F342" s="108"/>
      <c r="G342" s="108"/>
      <c r="H342" s="108"/>
    </row>
    <row r="343" spans="2:8" ht="30" customHeight="1" x14ac:dyDescent="0.25">
      <c r="B343" s="107"/>
      <c r="C343" s="111"/>
      <c r="D343" s="108"/>
      <c r="E343" s="69" t="str">
        <f>IF(D343="","",IFERROR(VLOOKUP(D343,CadFun!$B$8:$C$107,2,FALSE),""))</f>
        <v/>
      </c>
      <c r="F343" s="108"/>
      <c r="G343" s="108"/>
      <c r="H343" s="108"/>
    </row>
    <row r="344" spans="2:8" ht="30" customHeight="1" x14ac:dyDescent="0.25">
      <c r="B344" s="107"/>
      <c r="C344" s="111"/>
      <c r="D344" s="108"/>
      <c r="E344" s="69" t="str">
        <f>IF(D344="","",IFERROR(VLOOKUP(D344,CadFun!$B$8:$C$107,2,FALSE),""))</f>
        <v/>
      </c>
      <c r="F344" s="108"/>
      <c r="G344" s="108"/>
      <c r="H344" s="108"/>
    </row>
    <row r="345" spans="2:8" ht="30" customHeight="1" x14ac:dyDescent="0.25">
      <c r="B345" s="107"/>
      <c r="C345" s="111"/>
      <c r="D345" s="108"/>
      <c r="E345" s="69" t="str">
        <f>IF(D345="","",IFERROR(VLOOKUP(D345,CadFun!$B$8:$C$107,2,FALSE),""))</f>
        <v/>
      </c>
      <c r="F345" s="108"/>
      <c r="G345" s="108"/>
      <c r="H345" s="108"/>
    </row>
    <row r="346" spans="2:8" ht="30" customHeight="1" x14ac:dyDescent="0.25">
      <c r="B346" s="107"/>
      <c r="C346" s="111"/>
      <c r="D346" s="108"/>
      <c r="E346" s="69" t="str">
        <f>IF(D346="","",IFERROR(VLOOKUP(D346,CadFun!$B$8:$C$107,2,FALSE),""))</f>
        <v/>
      </c>
      <c r="F346" s="108"/>
      <c r="G346" s="108"/>
      <c r="H346" s="108"/>
    </row>
    <row r="347" spans="2:8" ht="30" customHeight="1" x14ac:dyDescent="0.25">
      <c r="B347" s="107"/>
      <c r="C347" s="111"/>
      <c r="D347" s="108"/>
      <c r="E347" s="69" t="str">
        <f>IF(D347="","",IFERROR(VLOOKUP(D347,CadFun!$B$8:$C$107,2,FALSE),""))</f>
        <v/>
      </c>
      <c r="F347" s="108"/>
      <c r="G347" s="108"/>
      <c r="H347" s="108"/>
    </row>
    <row r="348" spans="2:8" ht="30" customHeight="1" x14ac:dyDescent="0.25">
      <c r="B348" s="107"/>
      <c r="C348" s="111"/>
      <c r="D348" s="108"/>
      <c r="E348" s="69" t="str">
        <f>IF(D348="","",IFERROR(VLOOKUP(D348,CadFun!$B$8:$C$107,2,FALSE),""))</f>
        <v/>
      </c>
      <c r="F348" s="108"/>
      <c r="G348" s="108"/>
      <c r="H348" s="108"/>
    </row>
    <row r="349" spans="2:8" ht="30" customHeight="1" x14ac:dyDescent="0.25">
      <c r="B349" s="107"/>
      <c r="C349" s="111"/>
      <c r="D349" s="108"/>
      <c r="E349" s="69" t="str">
        <f>IF(D349="","",IFERROR(VLOOKUP(D349,CadFun!$B$8:$C$107,2,FALSE),""))</f>
        <v/>
      </c>
      <c r="F349" s="108"/>
      <c r="G349" s="108"/>
      <c r="H349" s="108"/>
    </row>
    <row r="350" spans="2:8" ht="30" customHeight="1" x14ac:dyDescent="0.25">
      <c r="B350" s="107"/>
      <c r="C350" s="111"/>
      <c r="D350" s="108"/>
      <c r="E350" s="69" t="str">
        <f>IF(D350="","",IFERROR(VLOOKUP(D350,CadFun!$B$8:$C$107,2,FALSE),""))</f>
        <v/>
      </c>
      <c r="F350" s="108"/>
      <c r="G350" s="108"/>
      <c r="H350" s="108"/>
    </row>
    <row r="351" spans="2:8" ht="30" customHeight="1" x14ac:dyDescent="0.25">
      <c r="B351" s="107"/>
      <c r="C351" s="111"/>
      <c r="D351" s="108"/>
      <c r="E351" s="69" t="str">
        <f>IF(D351="","",IFERROR(VLOOKUP(D351,CadFun!$B$8:$C$107,2,FALSE),""))</f>
        <v/>
      </c>
      <c r="F351" s="108"/>
      <c r="G351" s="108"/>
      <c r="H351" s="108"/>
    </row>
    <row r="352" spans="2:8" ht="30" customHeight="1" x14ac:dyDescent="0.25">
      <c r="B352" s="107"/>
      <c r="C352" s="111"/>
      <c r="D352" s="108"/>
      <c r="E352" s="69" t="str">
        <f>IF(D352="","",IFERROR(VLOOKUP(D352,CadFun!$B$8:$C$107,2,FALSE),""))</f>
        <v/>
      </c>
      <c r="F352" s="108"/>
      <c r="G352" s="108"/>
      <c r="H352" s="108"/>
    </row>
    <row r="353" spans="2:8" ht="30" customHeight="1" x14ac:dyDescent="0.25">
      <c r="B353" s="107"/>
      <c r="C353" s="111"/>
      <c r="D353" s="108"/>
      <c r="E353" s="69" t="str">
        <f>IF(D353="","",IFERROR(VLOOKUP(D353,CadFun!$B$8:$C$107,2,FALSE),""))</f>
        <v/>
      </c>
      <c r="F353" s="108"/>
      <c r="G353" s="108"/>
      <c r="H353" s="108"/>
    </row>
    <row r="354" spans="2:8" ht="30" customHeight="1" x14ac:dyDescent="0.25">
      <c r="B354" s="107"/>
      <c r="C354" s="111"/>
      <c r="D354" s="108"/>
      <c r="E354" s="69" t="str">
        <f>IF(D354="","",IFERROR(VLOOKUP(D354,CadFun!$B$8:$C$107,2,FALSE),""))</f>
        <v/>
      </c>
      <c r="F354" s="108"/>
      <c r="G354" s="108"/>
      <c r="H354" s="108"/>
    </row>
    <row r="355" spans="2:8" ht="30" customHeight="1" x14ac:dyDescent="0.25">
      <c r="B355" s="107"/>
      <c r="C355" s="111"/>
      <c r="D355" s="108"/>
      <c r="E355" s="69" t="str">
        <f>IF(D355="","",IFERROR(VLOOKUP(D355,CadFun!$B$8:$C$107,2,FALSE),""))</f>
        <v/>
      </c>
      <c r="F355" s="108"/>
      <c r="G355" s="108"/>
      <c r="H355" s="108"/>
    </row>
    <row r="356" spans="2:8" ht="30" customHeight="1" x14ac:dyDescent="0.25">
      <c r="B356" s="107"/>
      <c r="C356" s="111"/>
      <c r="D356" s="108"/>
      <c r="E356" s="69" t="str">
        <f>IF(D356="","",IFERROR(VLOOKUP(D356,CadFun!$B$8:$C$107,2,FALSE),""))</f>
        <v/>
      </c>
      <c r="F356" s="108"/>
      <c r="G356" s="108"/>
      <c r="H356" s="108"/>
    </row>
    <row r="357" spans="2:8" ht="30" customHeight="1" x14ac:dyDescent="0.25">
      <c r="B357" s="107"/>
      <c r="C357" s="111"/>
      <c r="D357" s="108"/>
      <c r="E357" s="69" t="str">
        <f>IF(D357="","",IFERROR(VLOOKUP(D357,CadFun!$B$8:$C$107,2,FALSE),""))</f>
        <v/>
      </c>
      <c r="F357" s="108"/>
      <c r="G357" s="108"/>
      <c r="H357" s="108"/>
    </row>
    <row r="358" spans="2:8" ht="30" customHeight="1" x14ac:dyDescent="0.25">
      <c r="B358" s="107"/>
      <c r="C358" s="111"/>
      <c r="D358" s="108"/>
      <c r="E358" s="69" t="str">
        <f>IF(D358="","",IFERROR(VLOOKUP(D358,CadFun!$B$8:$C$107,2,FALSE),""))</f>
        <v/>
      </c>
      <c r="F358" s="108"/>
      <c r="G358" s="108"/>
      <c r="H358" s="108"/>
    </row>
    <row r="359" spans="2:8" ht="30" customHeight="1" x14ac:dyDescent="0.25">
      <c r="B359" s="107"/>
      <c r="C359" s="111"/>
      <c r="D359" s="108"/>
      <c r="E359" s="69" t="str">
        <f>IF(D359="","",IFERROR(VLOOKUP(D359,CadFun!$B$8:$C$107,2,FALSE),""))</f>
        <v/>
      </c>
      <c r="F359" s="108"/>
      <c r="G359" s="108"/>
      <c r="H359" s="108"/>
    </row>
    <row r="360" spans="2:8" ht="30" customHeight="1" x14ac:dyDescent="0.25">
      <c r="B360" s="107"/>
      <c r="C360" s="111"/>
      <c r="D360" s="108"/>
      <c r="E360" s="69" t="str">
        <f>IF(D360="","",IFERROR(VLOOKUP(D360,CadFun!$B$8:$C$107,2,FALSE),""))</f>
        <v/>
      </c>
      <c r="F360" s="108"/>
      <c r="G360" s="108"/>
      <c r="H360" s="108"/>
    </row>
    <row r="361" spans="2:8" ht="30" customHeight="1" x14ac:dyDescent="0.25">
      <c r="B361" s="107"/>
      <c r="C361" s="111"/>
      <c r="D361" s="108"/>
      <c r="E361" s="69" t="str">
        <f>IF(D361="","",IFERROR(VLOOKUP(D361,CadFun!$B$8:$C$107,2,FALSE),""))</f>
        <v/>
      </c>
      <c r="F361" s="108"/>
      <c r="G361" s="108"/>
      <c r="H361" s="108"/>
    </row>
    <row r="362" spans="2:8" ht="30" customHeight="1" x14ac:dyDescent="0.25">
      <c r="B362" s="107"/>
      <c r="C362" s="111"/>
      <c r="D362" s="108"/>
      <c r="E362" s="69" t="str">
        <f>IF(D362="","",IFERROR(VLOOKUP(D362,CadFun!$B$8:$C$107,2,FALSE),""))</f>
        <v/>
      </c>
      <c r="F362" s="108"/>
      <c r="G362" s="108"/>
      <c r="H362" s="108"/>
    </row>
    <row r="363" spans="2:8" ht="30" customHeight="1" x14ac:dyDescent="0.25">
      <c r="B363" s="107"/>
      <c r="C363" s="111"/>
      <c r="D363" s="108"/>
      <c r="E363" s="69" t="str">
        <f>IF(D363="","",IFERROR(VLOOKUP(D363,CadFun!$B$8:$C$107,2,FALSE),""))</f>
        <v/>
      </c>
      <c r="F363" s="108"/>
      <c r="G363" s="108"/>
      <c r="H363" s="108"/>
    </row>
    <row r="364" spans="2:8" ht="30" customHeight="1" x14ac:dyDescent="0.25">
      <c r="B364" s="107"/>
      <c r="C364" s="111"/>
      <c r="D364" s="108"/>
      <c r="E364" s="69" t="str">
        <f>IF(D364="","",IFERROR(VLOOKUP(D364,CadFun!$B$8:$C$107,2,FALSE),""))</f>
        <v/>
      </c>
      <c r="F364" s="108"/>
      <c r="G364" s="108"/>
      <c r="H364" s="108"/>
    </row>
    <row r="365" spans="2:8" ht="30" customHeight="1" x14ac:dyDescent="0.25">
      <c r="B365" s="107"/>
      <c r="C365" s="111"/>
      <c r="D365" s="108"/>
      <c r="E365" s="69" t="str">
        <f>IF(D365="","",IFERROR(VLOOKUP(D365,CadFun!$B$8:$C$107,2,FALSE),""))</f>
        <v/>
      </c>
      <c r="F365" s="108"/>
      <c r="G365" s="108"/>
      <c r="H365" s="108"/>
    </row>
    <row r="366" spans="2:8" ht="30" customHeight="1" x14ac:dyDescent="0.25">
      <c r="B366" s="107"/>
      <c r="C366" s="111"/>
      <c r="D366" s="108"/>
      <c r="E366" s="69" t="str">
        <f>IF(D366="","",IFERROR(VLOOKUP(D366,CadFun!$B$8:$C$107,2,FALSE),""))</f>
        <v/>
      </c>
      <c r="F366" s="108"/>
      <c r="G366" s="108"/>
      <c r="H366" s="108"/>
    </row>
    <row r="367" spans="2:8" ht="30" customHeight="1" x14ac:dyDescent="0.25">
      <c r="B367" s="107"/>
      <c r="C367" s="111"/>
      <c r="D367" s="108"/>
      <c r="E367" s="69" t="str">
        <f>IF(D367="","",IFERROR(VLOOKUP(D367,CadFun!$B$8:$C$107,2,FALSE),""))</f>
        <v/>
      </c>
      <c r="F367" s="108"/>
      <c r="G367" s="108"/>
      <c r="H367" s="108"/>
    </row>
    <row r="368" spans="2:8" ht="30" customHeight="1" x14ac:dyDescent="0.25">
      <c r="B368" s="107"/>
      <c r="C368" s="111"/>
      <c r="D368" s="108"/>
      <c r="E368" s="69" t="str">
        <f>IF(D368="","",IFERROR(VLOOKUP(D368,CadFun!$B$8:$C$107,2,FALSE),""))</f>
        <v/>
      </c>
      <c r="F368" s="108"/>
      <c r="G368" s="108"/>
      <c r="H368" s="108"/>
    </row>
    <row r="369" spans="2:8" ht="30" customHeight="1" x14ac:dyDescent="0.25">
      <c r="B369" s="107"/>
      <c r="C369" s="111"/>
      <c r="D369" s="108"/>
      <c r="E369" s="69" t="str">
        <f>IF(D369="","",IFERROR(VLOOKUP(D369,CadFun!$B$8:$C$107,2,FALSE),""))</f>
        <v/>
      </c>
      <c r="F369" s="108"/>
      <c r="G369" s="108"/>
      <c r="H369" s="108"/>
    </row>
    <row r="370" spans="2:8" ht="30" customHeight="1" x14ac:dyDescent="0.25">
      <c r="B370" s="107"/>
      <c r="C370" s="111"/>
      <c r="D370" s="108"/>
      <c r="E370" s="69" t="str">
        <f>IF(D370="","",IFERROR(VLOOKUP(D370,CadFun!$B$8:$C$107,2,FALSE),""))</f>
        <v/>
      </c>
      <c r="F370" s="108"/>
      <c r="G370" s="108"/>
      <c r="H370" s="108"/>
    </row>
    <row r="371" spans="2:8" ht="30" customHeight="1" x14ac:dyDescent="0.25">
      <c r="B371" s="107"/>
      <c r="C371" s="111"/>
      <c r="D371" s="108"/>
      <c r="E371" s="69" t="str">
        <f>IF(D371="","",IFERROR(VLOOKUP(D371,CadFun!$B$8:$C$107,2,FALSE),""))</f>
        <v/>
      </c>
      <c r="F371" s="108"/>
      <c r="G371" s="108"/>
      <c r="H371" s="108"/>
    </row>
    <row r="372" spans="2:8" ht="30" customHeight="1" x14ac:dyDescent="0.25">
      <c r="B372" s="107"/>
      <c r="C372" s="111"/>
      <c r="D372" s="108"/>
      <c r="E372" s="69" t="str">
        <f>IF(D372="","",IFERROR(VLOOKUP(D372,CadFun!$B$8:$C$107,2,FALSE),""))</f>
        <v/>
      </c>
      <c r="F372" s="108"/>
      <c r="G372" s="108"/>
      <c r="H372" s="108"/>
    </row>
    <row r="373" spans="2:8" ht="30" customHeight="1" x14ac:dyDescent="0.25">
      <c r="B373" s="107"/>
      <c r="C373" s="111"/>
      <c r="D373" s="108"/>
      <c r="E373" s="69" t="str">
        <f>IF(D373="","",IFERROR(VLOOKUP(D373,CadFun!$B$8:$C$107,2,FALSE),""))</f>
        <v/>
      </c>
      <c r="F373" s="108"/>
      <c r="G373" s="108"/>
      <c r="H373" s="108"/>
    </row>
    <row r="374" spans="2:8" ht="30" customHeight="1" x14ac:dyDescent="0.25">
      <c r="B374" s="107"/>
      <c r="C374" s="111"/>
      <c r="D374" s="108"/>
      <c r="E374" s="69" t="str">
        <f>IF(D374="","",IFERROR(VLOOKUP(D374,CadFun!$B$8:$C$107,2,FALSE),""))</f>
        <v/>
      </c>
      <c r="F374" s="108"/>
      <c r="G374" s="108"/>
      <c r="H374" s="108"/>
    </row>
    <row r="375" spans="2:8" ht="30" customHeight="1" x14ac:dyDescent="0.25">
      <c r="B375" s="107"/>
      <c r="C375" s="111"/>
      <c r="D375" s="108"/>
      <c r="E375" s="69" t="str">
        <f>IF(D375="","",IFERROR(VLOOKUP(D375,CadFun!$B$8:$C$107,2,FALSE),""))</f>
        <v/>
      </c>
      <c r="F375" s="108"/>
      <c r="G375" s="108"/>
      <c r="H375" s="108"/>
    </row>
    <row r="376" spans="2:8" ht="30" customHeight="1" x14ac:dyDescent="0.25">
      <c r="B376" s="107"/>
      <c r="C376" s="111"/>
      <c r="D376" s="108"/>
      <c r="E376" s="69" t="str">
        <f>IF(D376="","",IFERROR(VLOOKUP(D376,CadFun!$B$8:$C$107,2,FALSE),""))</f>
        <v/>
      </c>
      <c r="F376" s="108"/>
      <c r="G376" s="108"/>
      <c r="H376" s="108"/>
    </row>
    <row r="377" spans="2:8" ht="30" customHeight="1" x14ac:dyDescent="0.25">
      <c r="B377" s="107"/>
      <c r="C377" s="111"/>
      <c r="D377" s="108"/>
      <c r="E377" s="69" t="str">
        <f>IF(D377="","",IFERROR(VLOOKUP(D377,CadFun!$B$8:$C$107,2,FALSE),""))</f>
        <v/>
      </c>
      <c r="F377" s="108"/>
      <c r="G377" s="108"/>
      <c r="H377" s="108"/>
    </row>
    <row r="378" spans="2:8" ht="30" customHeight="1" x14ac:dyDescent="0.25">
      <c r="B378" s="107"/>
      <c r="C378" s="111"/>
      <c r="D378" s="108"/>
      <c r="E378" s="69" t="str">
        <f>IF(D378="","",IFERROR(VLOOKUP(D378,CadFun!$B$8:$C$107,2,FALSE),""))</f>
        <v/>
      </c>
      <c r="F378" s="108"/>
      <c r="G378" s="108"/>
      <c r="H378" s="108"/>
    </row>
    <row r="379" spans="2:8" ht="30" customHeight="1" x14ac:dyDescent="0.25">
      <c r="B379" s="107"/>
      <c r="C379" s="111"/>
      <c r="D379" s="108"/>
      <c r="E379" s="69" t="str">
        <f>IF(D379="","",IFERROR(VLOOKUP(D379,CadFun!$B$8:$C$107,2,FALSE),""))</f>
        <v/>
      </c>
      <c r="F379" s="108"/>
      <c r="G379" s="108"/>
      <c r="H379" s="108"/>
    </row>
    <row r="380" spans="2:8" ht="30" customHeight="1" x14ac:dyDescent="0.25">
      <c r="B380" s="107"/>
      <c r="C380" s="111"/>
      <c r="D380" s="108"/>
      <c r="E380" s="69" t="str">
        <f>IF(D380="","",IFERROR(VLOOKUP(D380,CadFun!$B$8:$C$107,2,FALSE),""))</f>
        <v/>
      </c>
      <c r="F380" s="108"/>
      <c r="G380" s="108"/>
      <c r="H380" s="108"/>
    </row>
    <row r="381" spans="2:8" ht="30" customHeight="1" x14ac:dyDescent="0.25">
      <c r="B381" s="107"/>
      <c r="C381" s="111"/>
      <c r="D381" s="108"/>
      <c r="E381" s="69" t="str">
        <f>IF(D381="","",IFERROR(VLOOKUP(D381,CadFun!$B$8:$C$107,2,FALSE),""))</f>
        <v/>
      </c>
      <c r="F381" s="108"/>
      <c r="G381" s="108"/>
      <c r="H381" s="108"/>
    </row>
    <row r="382" spans="2:8" ht="30" customHeight="1" x14ac:dyDescent="0.25">
      <c r="B382" s="107"/>
      <c r="C382" s="111"/>
      <c r="D382" s="108"/>
      <c r="E382" s="69" t="str">
        <f>IF(D382="","",IFERROR(VLOOKUP(D382,CadFun!$B$8:$C$107,2,FALSE),""))</f>
        <v/>
      </c>
      <c r="F382" s="108"/>
      <c r="G382" s="108"/>
      <c r="H382" s="108"/>
    </row>
    <row r="383" spans="2:8" ht="30" customHeight="1" x14ac:dyDescent="0.25">
      <c r="B383" s="107"/>
      <c r="C383" s="111"/>
      <c r="D383" s="108"/>
      <c r="E383" s="69" t="str">
        <f>IF(D383="","",IFERROR(VLOOKUP(D383,CadFun!$B$8:$C$107,2,FALSE),""))</f>
        <v/>
      </c>
      <c r="F383" s="108"/>
      <c r="G383" s="108"/>
      <c r="H383" s="108"/>
    </row>
    <row r="384" spans="2:8" ht="30" customHeight="1" x14ac:dyDescent="0.25">
      <c r="B384" s="107"/>
      <c r="C384" s="111"/>
      <c r="D384" s="108"/>
      <c r="E384" s="69" t="str">
        <f>IF(D384="","",IFERROR(VLOOKUP(D384,CadFun!$B$8:$C$107,2,FALSE),""))</f>
        <v/>
      </c>
      <c r="F384" s="108"/>
      <c r="G384" s="108"/>
      <c r="H384" s="108"/>
    </row>
    <row r="385" spans="2:8" ht="30" customHeight="1" x14ac:dyDescent="0.25">
      <c r="B385" s="107"/>
      <c r="C385" s="111"/>
      <c r="D385" s="108"/>
      <c r="E385" s="69" t="str">
        <f>IF(D385="","",IFERROR(VLOOKUP(D385,CadFun!$B$8:$C$107,2,FALSE),""))</f>
        <v/>
      </c>
      <c r="F385" s="108"/>
      <c r="G385" s="108"/>
      <c r="H385" s="108"/>
    </row>
    <row r="386" spans="2:8" ht="30" customHeight="1" x14ac:dyDescent="0.25">
      <c r="B386" s="107"/>
      <c r="C386" s="111"/>
      <c r="D386" s="108"/>
      <c r="E386" s="69" t="str">
        <f>IF(D386="","",IFERROR(VLOOKUP(D386,CadFun!$B$8:$C$107,2,FALSE),""))</f>
        <v/>
      </c>
      <c r="F386" s="108"/>
      <c r="G386" s="108"/>
      <c r="H386" s="108"/>
    </row>
    <row r="387" spans="2:8" ht="30" customHeight="1" x14ac:dyDescent="0.25">
      <c r="B387" s="107"/>
      <c r="C387" s="111"/>
      <c r="D387" s="108"/>
      <c r="E387" s="69" t="str">
        <f>IF(D387="","",IFERROR(VLOOKUP(D387,CadFun!$B$8:$C$107,2,FALSE),""))</f>
        <v/>
      </c>
      <c r="F387" s="108"/>
      <c r="G387" s="108"/>
      <c r="H387" s="108"/>
    </row>
    <row r="388" spans="2:8" ht="30" customHeight="1" x14ac:dyDescent="0.25">
      <c r="B388" s="107"/>
      <c r="C388" s="111"/>
      <c r="D388" s="108"/>
      <c r="E388" s="69" t="str">
        <f>IF(D388="","",IFERROR(VLOOKUP(D388,CadFun!$B$8:$C$107,2,FALSE),""))</f>
        <v/>
      </c>
      <c r="F388" s="108"/>
      <c r="G388" s="108"/>
      <c r="H388" s="108"/>
    </row>
    <row r="389" spans="2:8" ht="30" customHeight="1" x14ac:dyDescent="0.25">
      <c r="B389" s="107"/>
      <c r="C389" s="111"/>
      <c r="D389" s="108"/>
      <c r="E389" s="69" t="str">
        <f>IF(D389="","",IFERROR(VLOOKUP(D389,CadFun!$B$8:$C$107,2,FALSE),""))</f>
        <v/>
      </c>
      <c r="F389" s="108"/>
      <c r="G389" s="108"/>
      <c r="H389" s="108"/>
    </row>
    <row r="390" spans="2:8" ht="30" customHeight="1" x14ac:dyDescent="0.25">
      <c r="B390" s="107"/>
      <c r="C390" s="111"/>
      <c r="D390" s="108"/>
      <c r="E390" s="69" t="str">
        <f>IF(D390="","",IFERROR(VLOOKUP(D390,CadFun!$B$8:$C$107,2,FALSE),""))</f>
        <v/>
      </c>
      <c r="F390" s="108"/>
      <c r="G390" s="108"/>
      <c r="H390" s="108"/>
    </row>
    <row r="391" spans="2:8" ht="30" customHeight="1" x14ac:dyDescent="0.25">
      <c r="B391" s="107"/>
      <c r="C391" s="111"/>
      <c r="D391" s="108"/>
      <c r="E391" s="69" t="str">
        <f>IF(D391="","",IFERROR(VLOOKUP(D391,CadFun!$B$8:$C$107,2,FALSE),""))</f>
        <v/>
      </c>
      <c r="F391" s="108"/>
      <c r="G391" s="108"/>
      <c r="H391" s="108"/>
    </row>
    <row r="392" spans="2:8" ht="30" customHeight="1" x14ac:dyDescent="0.25">
      <c r="B392" s="107"/>
      <c r="C392" s="111"/>
      <c r="D392" s="108"/>
      <c r="E392" s="69" t="str">
        <f>IF(D392="","",IFERROR(VLOOKUP(D392,CadFun!$B$8:$C$107,2,FALSE),""))</f>
        <v/>
      </c>
      <c r="F392" s="108"/>
      <c r="G392" s="108"/>
      <c r="H392" s="108"/>
    </row>
    <row r="393" spans="2:8" ht="30" customHeight="1" x14ac:dyDescent="0.25">
      <c r="B393" s="107"/>
      <c r="C393" s="111"/>
      <c r="D393" s="108"/>
      <c r="E393" s="69" t="str">
        <f>IF(D393="","",IFERROR(VLOOKUP(D393,CadFun!$B$8:$C$107,2,FALSE),""))</f>
        <v/>
      </c>
      <c r="F393" s="108"/>
      <c r="G393" s="108"/>
      <c r="H393" s="108"/>
    </row>
    <row r="394" spans="2:8" ht="30" customHeight="1" x14ac:dyDescent="0.25">
      <c r="B394" s="107"/>
      <c r="C394" s="111"/>
      <c r="D394" s="108"/>
      <c r="E394" s="69" t="str">
        <f>IF(D394="","",IFERROR(VLOOKUP(D394,CadFun!$B$8:$C$107,2,FALSE),""))</f>
        <v/>
      </c>
      <c r="F394" s="108"/>
      <c r="G394" s="108"/>
      <c r="H394" s="108"/>
    </row>
    <row r="395" spans="2:8" ht="30" customHeight="1" x14ac:dyDescent="0.25">
      <c r="B395" s="107"/>
      <c r="C395" s="111"/>
      <c r="D395" s="108"/>
      <c r="E395" s="69" t="str">
        <f>IF(D395="","",IFERROR(VLOOKUP(D395,CadFun!$B$8:$C$107,2,FALSE),""))</f>
        <v/>
      </c>
      <c r="F395" s="108"/>
      <c r="G395" s="108"/>
      <c r="H395" s="108"/>
    </row>
    <row r="396" spans="2:8" ht="30" customHeight="1" x14ac:dyDescent="0.25">
      <c r="B396" s="107"/>
      <c r="C396" s="111"/>
      <c r="D396" s="108"/>
      <c r="E396" s="69" t="str">
        <f>IF(D396="","",IFERROR(VLOOKUP(D396,CadFun!$B$8:$C$107,2,FALSE),""))</f>
        <v/>
      </c>
      <c r="F396" s="108"/>
      <c r="G396" s="108"/>
      <c r="H396" s="108"/>
    </row>
    <row r="397" spans="2:8" ht="30" customHeight="1" x14ac:dyDescent="0.25">
      <c r="B397" s="107"/>
      <c r="C397" s="111"/>
      <c r="D397" s="108"/>
      <c r="E397" s="69" t="str">
        <f>IF(D397="","",IFERROR(VLOOKUP(D397,CadFun!$B$8:$C$107,2,FALSE),""))</f>
        <v/>
      </c>
      <c r="F397" s="108"/>
      <c r="G397" s="108"/>
      <c r="H397" s="108"/>
    </row>
    <row r="398" spans="2:8" ht="30" customHeight="1" x14ac:dyDescent="0.25">
      <c r="B398" s="107"/>
      <c r="C398" s="111"/>
      <c r="D398" s="108"/>
      <c r="E398" s="69" t="str">
        <f>IF(D398="","",IFERROR(VLOOKUP(D398,CadFun!$B$8:$C$107,2,FALSE),""))</f>
        <v/>
      </c>
      <c r="F398" s="108"/>
      <c r="G398" s="108"/>
      <c r="H398" s="108"/>
    </row>
    <row r="399" spans="2:8" ht="30" customHeight="1" x14ac:dyDescent="0.25">
      <c r="B399" s="107"/>
      <c r="C399" s="111"/>
      <c r="D399" s="108"/>
      <c r="E399" s="69" t="str">
        <f>IF(D399="","",IFERROR(VLOOKUP(D399,CadFun!$B$8:$C$107,2,FALSE),""))</f>
        <v/>
      </c>
      <c r="F399" s="108"/>
      <c r="G399" s="108"/>
      <c r="H399" s="108"/>
    </row>
    <row r="400" spans="2:8" ht="30" customHeight="1" x14ac:dyDescent="0.25">
      <c r="B400" s="107"/>
      <c r="C400" s="111"/>
      <c r="D400" s="108"/>
      <c r="E400" s="69" t="str">
        <f>IF(D400="","",IFERROR(VLOOKUP(D400,CadFun!$B$8:$C$107,2,FALSE),""))</f>
        <v/>
      </c>
      <c r="F400" s="108"/>
      <c r="G400" s="108"/>
      <c r="H400" s="108"/>
    </row>
    <row r="401" spans="2:8" ht="30" customHeight="1" x14ac:dyDescent="0.25">
      <c r="B401" s="107"/>
      <c r="C401" s="111"/>
      <c r="D401" s="108"/>
      <c r="E401" s="69" t="str">
        <f>IF(D401="","",IFERROR(VLOOKUP(D401,CadFun!$B$8:$C$107,2,FALSE),""))</f>
        <v/>
      </c>
      <c r="F401" s="108"/>
      <c r="G401" s="108"/>
      <c r="H401" s="108"/>
    </row>
    <row r="402" spans="2:8" ht="30" customHeight="1" x14ac:dyDescent="0.25">
      <c r="B402" s="107"/>
      <c r="C402" s="111"/>
      <c r="D402" s="108"/>
      <c r="E402" s="69" t="str">
        <f>IF(D402="","",IFERROR(VLOOKUP(D402,CadFun!$B$8:$C$107,2,FALSE),""))</f>
        <v/>
      </c>
      <c r="F402" s="108"/>
      <c r="G402" s="108"/>
      <c r="H402" s="108"/>
    </row>
    <row r="403" spans="2:8" ht="30" customHeight="1" x14ac:dyDescent="0.25">
      <c r="B403" s="107"/>
      <c r="C403" s="111"/>
      <c r="D403" s="108"/>
      <c r="E403" s="69" t="str">
        <f>IF(D403="","",IFERROR(VLOOKUP(D403,CadFun!$B$8:$C$107,2,FALSE),""))</f>
        <v/>
      </c>
      <c r="F403" s="108"/>
      <c r="G403" s="108"/>
      <c r="H403" s="108"/>
    </row>
    <row r="404" spans="2:8" ht="30" customHeight="1" x14ac:dyDescent="0.25">
      <c r="B404" s="107"/>
      <c r="C404" s="111"/>
      <c r="D404" s="108"/>
      <c r="E404" s="69" t="str">
        <f>IF(D404="","",IFERROR(VLOOKUP(D404,CadFun!$B$8:$C$107,2,FALSE),""))</f>
        <v/>
      </c>
      <c r="F404" s="108"/>
      <c r="G404" s="108"/>
      <c r="H404" s="108"/>
    </row>
    <row r="405" spans="2:8" ht="30" customHeight="1" x14ac:dyDescent="0.25">
      <c r="B405" s="107"/>
      <c r="C405" s="111"/>
      <c r="D405" s="108"/>
      <c r="E405" s="69" t="str">
        <f>IF(D405="","",IFERROR(VLOOKUP(D405,CadFun!$B$8:$C$107,2,FALSE),""))</f>
        <v/>
      </c>
      <c r="F405" s="108"/>
      <c r="G405" s="108"/>
      <c r="H405" s="108"/>
    </row>
    <row r="406" spans="2:8" ht="30" customHeight="1" x14ac:dyDescent="0.25">
      <c r="B406" s="107"/>
      <c r="C406" s="111"/>
      <c r="D406" s="108"/>
      <c r="E406" s="69" t="str">
        <f>IF(D406="","",IFERROR(VLOOKUP(D406,CadFun!$B$8:$C$107,2,FALSE),""))</f>
        <v/>
      </c>
      <c r="F406" s="108"/>
      <c r="G406" s="108"/>
      <c r="H406" s="108"/>
    </row>
    <row r="407" spans="2:8" ht="30" customHeight="1" x14ac:dyDescent="0.25">
      <c r="B407" s="107"/>
      <c r="C407" s="111"/>
      <c r="D407" s="108"/>
      <c r="E407" s="69" t="str">
        <f>IF(D407="","",IFERROR(VLOOKUP(D407,CadFun!$B$8:$C$107,2,FALSE),""))</f>
        <v/>
      </c>
      <c r="F407" s="108"/>
      <c r="G407" s="108"/>
      <c r="H407" s="108"/>
    </row>
    <row r="408" spans="2:8" ht="30" customHeight="1" x14ac:dyDescent="0.25">
      <c r="B408" s="107"/>
      <c r="C408" s="111"/>
      <c r="D408" s="108"/>
      <c r="E408" s="69" t="str">
        <f>IF(D408="","",IFERROR(VLOOKUP(D408,CadFun!$B$8:$C$107,2,FALSE),""))</f>
        <v/>
      </c>
      <c r="F408" s="108"/>
      <c r="G408" s="108"/>
      <c r="H408" s="108"/>
    </row>
    <row r="409" spans="2:8" ht="30" customHeight="1" x14ac:dyDescent="0.25">
      <c r="B409" s="107"/>
      <c r="C409" s="111"/>
      <c r="D409" s="108"/>
      <c r="E409" s="69" t="str">
        <f>IF(D409="","",IFERROR(VLOOKUP(D409,CadFun!$B$8:$C$107,2,FALSE),""))</f>
        <v/>
      </c>
      <c r="F409" s="108"/>
      <c r="G409" s="108"/>
      <c r="H409" s="108"/>
    </row>
    <row r="410" spans="2:8" ht="30" customHeight="1" x14ac:dyDescent="0.25">
      <c r="B410" s="107"/>
      <c r="C410" s="111"/>
      <c r="D410" s="108"/>
      <c r="E410" s="69" t="str">
        <f>IF(D410="","",IFERROR(VLOOKUP(D410,CadFun!$B$8:$C$107,2,FALSE),""))</f>
        <v/>
      </c>
      <c r="F410" s="108"/>
      <c r="G410" s="108"/>
      <c r="H410" s="108"/>
    </row>
    <row r="411" spans="2:8" ht="30" customHeight="1" x14ac:dyDescent="0.25">
      <c r="B411" s="107"/>
      <c r="C411" s="111"/>
      <c r="D411" s="108"/>
      <c r="E411" s="69" t="str">
        <f>IF(D411="","",IFERROR(VLOOKUP(D411,CadFun!$B$8:$C$107,2,FALSE),""))</f>
        <v/>
      </c>
      <c r="F411" s="108"/>
      <c r="G411" s="108"/>
      <c r="H411" s="108"/>
    </row>
    <row r="412" spans="2:8" ht="30" customHeight="1" x14ac:dyDescent="0.25">
      <c r="B412" s="107"/>
      <c r="C412" s="111"/>
      <c r="D412" s="108"/>
      <c r="E412" s="69" t="str">
        <f>IF(D412="","",IFERROR(VLOOKUP(D412,CadFun!$B$8:$C$107,2,FALSE),""))</f>
        <v/>
      </c>
      <c r="F412" s="108"/>
      <c r="G412" s="108"/>
      <c r="H412" s="108"/>
    </row>
    <row r="413" spans="2:8" ht="30" customHeight="1" x14ac:dyDescent="0.25">
      <c r="B413" s="107"/>
      <c r="C413" s="111"/>
      <c r="D413" s="108"/>
      <c r="E413" s="69" t="str">
        <f>IF(D413="","",IFERROR(VLOOKUP(D413,CadFun!$B$8:$C$107,2,FALSE),""))</f>
        <v/>
      </c>
      <c r="F413" s="108"/>
      <c r="G413" s="108"/>
      <c r="H413" s="108"/>
    </row>
    <row r="414" spans="2:8" ht="30" customHeight="1" x14ac:dyDescent="0.25">
      <c r="B414" s="107"/>
      <c r="C414" s="111"/>
      <c r="D414" s="108"/>
      <c r="E414" s="69" t="str">
        <f>IF(D414="","",IFERROR(VLOOKUP(D414,CadFun!$B$8:$C$107,2,FALSE),""))</f>
        <v/>
      </c>
      <c r="F414" s="108"/>
      <c r="G414" s="108"/>
      <c r="H414" s="108"/>
    </row>
    <row r="415" spans="2:8" ht="30" customHeight="1" x14ac:dyDescent="0.25">
      <c r="B415" s="107"/>
      <c r="C415" s="111"/>
      <c r="D415" s="108"/>
      <c r="E415" s="69" t="str">
        <f>IF(D415="","",IFERROR(VLOOKUP(D415,CadFun!$B$8:$C$107,2,FALSE),""))</f>
        <v/>
      </c>
      <c r="F415" s="108"/>
      <c r="G415" s="108"/>
      <c r="H415" s="108"/>
    </row>
    <row r="416" spans="2:8" ht="30" customHeight="1" x14ac:dyDescent="0.25">
      <c r="B416" s="107"/>
      <c r="C416" s="111"/>
      <c r="D416" s="108"/>
      <c r="E416" s="69" t="str">
        <f>IF(D416="","",IFERROR(VLOOKUP(D416,CadFun!$B$8:$C$107,2,FALSE),""))</f>
        <v/>
      </c>
      <c r="F416" s="108"/>
      <c r="G416" s="108"/>
      <c r="H416" s="108"/>
    </row>
    <row r="417" spans="2:8" ht="30" customHeight="1" x14ac:dyDescent="0.25">
      <c r="B417" s="107"/>
      <c r="C417" s="111"/>
      <c r="D417" s="108"/>
      <c r="E417" s="69" t="str">
        <f>IF(D417="","",IFERROR(VLOOKUP(D417,CadFun!$B$8:$C$107,2,FALSE),""))</f>
        <v/>
      </c>
      <c r="F417" s="108"/>
      <c r="G417" s="108"/>
      <c r="H417" s="108"/>
    </row>
    <row r="418" spans="2:8" ht="30" customHeight="1" x14ac:dyDescent="0.25">
      <c r="B418" s="107"/>
      <c r="C418" s="111"/>
      <c r="D418" s="108"/>
      <c r="E418" s="69" t="str">
        <f>IF(D418="","",IFERROR(VLOOKUP(D418,CadFun!$B$8:$C$107,2,FALSE),""))</f>
        <v/>
      </c>
      <c r="F418" s="108"/>
      <c r="G418" s="108"/>
      <c r="H418" s="108"/>
    </row>
    <row r="419" spans="2:8" ht="30" customHeight="1" x14ac:dyDescent="0.25">
      <c r="B419" s="107"/>
      <c r="C419" s="111"/>
      <c r="D419" s="108"/>
      <c r="E419" s="69" t="str">
        <f>IF(D419="","",IFERROR(VLOOKUP(D419,CadFun!$B$8:$C$107,2,FALSE),""))</f>
        <v/>
      </c>
      <c r="F419" s="108"/>
      <c r="G419" s="108"/>
      <c r="H419" s="108"/>
    </row>
    <row r="420" spans="2:8" ht="30" customHeight="1" x14ac:dyDescent="0.25">
      <c r="B420" s="107"/>
      <c r="C420" s="111"/>
      <c r="D420" s="108"/>
      <c r="E420" s="69" t="str">
        <f>IF(D420="","",IFERROR(VLOOKUP(D420,CadFun!$B$8:$C$107,2,FALSE),""))</f>
        <v/>
      </c>
      <c r="F420" s="108"/>
      <c r="G420" s="108"/>
      <c r="H420" s="108"/>
    </row>
    <row r="421" spans="2:8" ht="30" customHeight="1" x14ac:dyDescent="0.25">
      <c r="B421" s="107"/>
      <c r="C421" s="111"/>
      <c r="D421" s="108"/>
      <c r="E421" s="69" t="str">
        <f>IF(D421="","",IFERROR(VLOOKUP(D421,CadFun!$B$8:$C$107,2,FALSE),""))</f>
        <v/>
      </c>
      <c r="F421" s="108"/>
      <c r="G421" s="108"/>
      <c r="H421" s="108"/>
    </row>
    <row r="422" spans="2:8" ht="30" customHeight="1" x14ac:dyDescent="0.25">
      <c r="B422" s="107"/>
      <c r="C422" s="111"/>
      <c r="D422" s="108"/>
      <c r="E422" s="69" t="str">
        <f>IF(D422="","",IFERROR(VLOOKUP(D422,CadFun!$B$8:$C$107,2,FALSE),""))</f>
        <v/>
      </c>
      <c r="F422" s="108"/>
      <c r="G422" s="108"/>
      <c r="H422" s="108"/>
    </row>
    <row r="423" spans="2:8" ht="30" customHeight="1" x14ac:dyDescent="0.25">
      <c r="B423" s="107"/>
      <c r="C423" s="111"/>
      <c r="D423" s="108"/>
      <c r="E423" s="69" t="str">
        <f>IF(D423="","",IFERROR(VLOOKUP(D423,CadFun!$B$8:$C$107,2,FALSE),""))</f>
        <v/>
      </c>
      <c r="F423" s="108"/>
      <c r="G423" s="108"/>
      <c r="H423" s="108"/>
    </row>
    <row r="424" spans="2:8" ht="30" customHeight="1" x14ac:dyDescent="0.25">
      <c r="B424" s="107"/>
      <c r="C424" s="111"/>
      <c r="D424" s="108"/>
      <c r="E424" s="69" t="str">
        <f>IF(D424="","",IFERROR(VLOOKUP(D424,CadFun!$B$8:$C$107,2,FALSE),""))</f>
        <v/>
      </c>
      <c r="F424" s="108"/>
      <c r="G424" s="108"/>
      <c r="H424" s="108"/>
    </row>
    <row r="425" spans="2:8" ht="30" customHeight="1" x14ac:dyDescent="0.25">
      <c r="B425" s="107"/>
      <c r="C425" s="111"/>
      <c r="D425" s="108"/>
      <c r="E425" s="69" t="str">
        <f>IF(D425="","",IFERROR(VLOOKUP(D425,CadFun!$B$8:$C$107,2,FALSE),""))</f>
        <v/>
      </c>
      <c r="F425" s="108"/>
      <c r="G425" s="108"/>
      <c r="H425" s="108"/>
    </row>
    <row r="426" spans="2:8" ht="30" customHeight="1" x14ac:dyDescent="0.25">
      <c r="B426" s="107"/>
      <c r="C426" s="111"/>
      <c r="D426" s="108"/>
      <c r="E426" s="69" t="str">
        <f>IF(D426="","",IFERROR(VLOOKUP(D426,CadFun!$B$8:$C$107,2,FALSE),""))</f>
        <v/>
      </c>
      <c r="F426" s="108"/>
      <c r="G426" s="108"/>
      <c r="H426" s="108"/>
    </row>
    <row r="427" spans="2:8" ht="30" customHeight="1" x14ac:dyDescent="0.25">
      <c r="B427" s="107"/>
      <c r="C427" s="111"/>
      <c r="D427" s="108"/>
      <c r="E427" s="69" t="str">
        <f>IF(D427="","",IFERROR(VLOOKUP(D427,CadFun!$B$8:$C$107,2,FALSE),""))</f>
        <v/>
      </c>
      <c r="F427" s="108"/>
      <c r="G427" s="108"/>
      <c r="H427" s="108"/>
    </row>
    <row r="428" spans="2:8" ht="30" customHeight="1" x14ac:dyDescent="0.25">
      <c r="B428" s="107"/>
      <c r="C428" s="111"/>
      <c r="D428" s="108"/>
      <c r="E428" s="69" t="str">
        <f>IF(D428="","",IFERROR(VLOOKUP(D428,CadFun!$B$8:$C$107,2,FALSE),""))</f>
        <v/>
      </c>
      <c r="F428" s="108"/>
      <c r="G428" s="108"/>
      <c r="H428" s="108"/>
    </row>
    <row r="429" spans="2:8" ht="30" customHeight="1" x14ac:dyDescent="0.25">
      <c r="B429" s="107"/>
      <c r="C429" s="111"/>
      <c r="D429" s="108"/>
      <c r="E429" s="69" t="str">
        <f>IF(D429="","",IFERROR(VLOOKUP(D429,CadFun!$B$8:$C$107,2,FALSE),""))</f>
        <v/>
      </c>
      <c r="F429" s="108"/>
      <c r="G429" s="108"/>
      <c r="H429" s="108"/>
    </row>
    <row r="430" spans="2:8" ht="30" customHeight="1" x14ac:dyDescent="0.25">
      <c r="B430" s="107"/>
      <c r="C430" s="111"/>
      <c r="D430" s="108"/>
      <c r="E430" s="69" t="str">
        <f>IF(D430="","",IFERROR(VLOOKUP(D430,CadFun!$B$8:$C$107,2,FALSE),""))</f>
        <v/>
      </c>
      <c r="F430" s="108"/>
      <c r="G430" s="108"/>
      <c r="H430" s="108"/>
    </row>
    <row r="431" spans="2:8" ht="30" customHeight="1" x14ac:dyDescent="0.25">
      <c r="B431" s="107"/>
      <c r="C431" s="111"/>
      <c r="D431" s="108"/>
      <c r="E431" s="69" t="str">
        <f>IF(D431="","",IFERROR(VLOOKUP(D431,CadFun!$B$8:$C$107,2,FALSE),""))</f>
        <v/>
      </c>
      <c r="F431" s="108"/>
      <c r="G431" s="108"/>
      <c r="H431" s="108"/>
    </row>
    <row r="432" spans="2:8" ht="30" customHeight="1" x14ac:dyDescent="0.25">
      <c r="B432" s="107"/>
      <c r="C432" s="111"/>
      <c r="D432" s="108"/>
      <c r="E432" s="69" t="str">
        <f>IF(D432="","",IFERROR(VLOOKUP(D432,CadFun!$B$8:$C$107,2,FALSE),""))</f>
        <v/>
      </c>
      <c r="F432" s="108"/>
      <c r="G432" s="108"/>
      <c r="H432" s="108"/>
    </row>
    <row r="433" spans="2:8" ht="30" customHeight="1" x14ac:dyDescent="0.25">
      <c r="B433" s="107"/>
      <c r="C433" s="111"/>
      <c r="D433" s="108"/>
      <c r="E433" s="69" t="str">
        <f>IF(D433="","",IFERROR(VLOOKUP(D433,CadFun!$B$8:$C$107,2,FALSE),""))</f>
        <v/>
      </c>
      <c r="F433" s="108"/>
      <c r="G433" s="108"/>
      <c r="H433" s="108"/>
    </row>
    <row r="434" spans="2:8" ht="30" customHeight="1" x14ac:dyDescent="0.25">
      <c r="B434" s="107"/>
      <c r="C434" s="111"/>
      <c r="D434" s="108"/>
      <c r="E434" s="69" t="str">
        <f>IF(D434="","",IFERROR(VLOOKUP(D434,CadFun!$B$8:$C$107,2,FALSE),""))</f>
        <v/>
      </c>
      <c r="F434" s="108"/>
      <c r="G434" s="108"/>
      <c r="H434" s="108"/>
    </row>
    <row r="435" spans="2:8" ht="30" customHeight="1" x14ac:dyDescent="0.25">
      <c r="B435" s="107"/>
      <c r="C435" s="111"/>
      <c r="D435" s="108"/>
      <c r="E435" s="69" t="str">
        <f>IF(D435="","",IFERROR(VLOOKUP(D435,CadFun!$B$8:$C$107,2,FALSE),""))</f>
        <v/>
      </c>
      <c r="F435" s="108"/>
      <c r="G435" s="108"/>
      <c r="H435" s="108"/>
    </row>
    <row r="436" spans="2:8" ht="30" customHeight="1" x14ac:dyDescent="0.25">
      <c r="B436" s="107"/>
      <c r="C436" s="111"/>
      <c r="D436" s="108"/>
      <c r="E436" s="69" t="str">
        <f>IF(D436="","",IFERROR(VLOOKUP(D436,CadFun!$B$8:$C$107,2,FALSE),""))</f>
        <v/>
      </c>
      <c r="F436" s="108"/>
      <c r="G436" s="108"/>
      <c r="H436" s="108"/>
    </row>
    <row r="437" spans="2:8" ht="30" customHeight="1" x14ac:dyDescent="0.25">
      <c r="B437" s="107"/>
      <c r="C437" s="111"/>
      <c r="D437" s="108"/>
      <c r="E437" s="69" t="str">
        <f>IF(D437="","",IFERROR(VLOOKUP(D437,CadFun!$B$8:$C$107,2,FALSE),""))</f>
        <v/>
      </c>
      <c r="F437" s="108"/>
      <c r="G437" s="108"/>
      <c r="H437" s="108"/>
    </row>
    <row r="438" spans="2:8" ht="30" customHeight="1" x14ac:dyDescent="0.25">
      <c r="B438" s="107"/>
      <c r="C438" s="111"/>
      <c r="D438" s="108"/>
      <c r="E438" s="69" t="str">
        <f>IF(D438="","",IFERROR(VLOOKUP(D438,CadFun!$B$8:$C$107,2,FALSE),""))</f>
        <v/>
      </c>
      <c r="F438" s="108"/>
      <c r="G438" s="108"/>
      <c r="H438" s="108"/>
    </row>
    <row r="439" spans="2:8" ht="30" customHeight="1" x14ac:dyDescent="0.25">
      <c r="B439" s="107"/>
      <c r="C439" s="111"/>
      <c r="D439" s="108"/>
      <c r="E439" s="69" t="str">
        <f>IF(D439="","",IFERROR(VLOOKUP(D439,CadFun!$B$8:$C$107,2,FALSE),""))</f>
        <v/>
      </c>
      <c r="F439" s="108"/>
      <c r="G439" s="108"/>
      <c r="H439" s="108"/>
    </row>
    <row r="440" spans="2:8" ht="30" customHeight="1" x14ac:dyDescent="0.25">
      <c r="B440" s="107"/>
      <c r="C440" s="111"/>
      <c r="D440" s="108"/>
      <c r="E440" s="69" t="str">
        <f>IF(D440="","",IFERROR(VLOOKUP(D440,CadFun!$B$8:$C$107,2,FALSE),""))</f>
        <v/>
      </c>
      <c r="F440" s="108"/>
      <c r="G440" s="108"/>
      <c r="H440" s="108"/>
    </row>
    <row r="441" spans="2:8" ht="30" customHeight="1" x14ac:dyDescent="0.25">
      <c r="B441" s="107"/>
      <c r="C441" s="111"/>
      <c r="D441" s="108"/>
      <c r="E441" s="69" t="str">
        <f>IF(D441="","",IFERROR(VLOOKUP(D441,CadFun!$B$8:$C$107,2,FALSE),""))</f>
        <v/>
      </c>
      <c r="F441" s="108"/>
      <c r="G441" s="108"/>
      <c r="H441" s="108"/>
    </row>
    <row r="442" spans="2:8" ht="30" customHeight="1" x14ac:dyDescent="0.25">
      <c r="B442" s="107"/>
      <c r="C442" s="111"/>
      <c r="D442" s="108"/>
      <c r="E442" s="69" t="str">
        <f>IF(D442="","",IFERROR(VLOOKUP(D442,CadFun!$B$8:$C$107,2,FALSE),""))</f>
        <v/>
      </c>
      <c r="F442" s="108"/>
      <c r="G442" s="108"/>
      <c r="H442" s="108"/>
    </row>
    <row r="443" spans="2:8" ht="30" customHeight="1" x14ac:dyDescent="0.25">
      <c r="B443" s="107"/>
      <c r="C443" s="111"/>
      <c r="D443" s="108"/>
      <c r="E443" s="69" t="str">
        <f>IF(D443="","",IFERROR(VLOOKUP(D443,CadFun!$B$8:$C$107,2,FALSE),""))</f>
        <v/>
      </c>
      <c r="F443" s="108"/>
      <c r="G443" s="108"/>
      <c r="H443" s="108"/>
    </row>
    <row r="444" spans="2:8" ht="30" customHeight="1" x14ac:dyDescent="0.25">
      <c r="B444" s="107"/>
      <c r="C444" s="111"/>
      <c r="D444" s="108"/>
      <c r="E444" s="69" t="str">
        <f>IF(D444="","",IFERROR(VLOOKUP(D444,CadFun!$B$8:$C$107,2,FALSE),""))</f>
        <v/>
      </c>
      <c r="F444" s="108"/>
      <c r="G444" s="108"/>
      <c r="H444" s="108"/>
    </row>
    <row r="445" spans="2:8" ht="30" customHeight="1" x14ac:dyDescent="0.25">
      <c r="B445" s="107"/>
      <c r="C445" s="111"/>
      <c r="D445" s="108"/>
      <c r="E445" s="69" t="str">
        <f>IF(D445="","",IFERROR(VLOOKUP(D445,CadFun!$B$8:$C$107,2,FALSE),""))</f>
        <v/>
      </c>
      <c r="F445" s="108"/>
      <c r="G445" s="108"/>
      <c r="H445" s="108"/>
    </row>
    <row r="446" spans="2:8" ht="30" customHeight="1" x14ac:dyDescent="0.25">
      <c r="B446" s="107"/>
      <c r="C446" s="111"/>
      <c r="D446" s="108"/>
      <c r="E446" s="69" t="str">
        <f>IF(D446="","",IFERROR(VLOOKUP(D446,CadFun!$B$8:$C$107,2,FALSE),""))</f>
        <v/>
      </c>
      <c r="F446" s="108"/>
      <c r="G446" s="108"/>
      <c r="H446" s="108"/>
    </row>
    <row r="447" spans="2:8" ht="30" customHeight="1" x14ac:dyDescent="0.25">
      <c r="B447" s="107"/>
      <c r="C447" s="111"/>
      <c r="D447" s="108"/>
      <c r="E447" s="69" t="str">
        <f>IF(D447="","",IFERROR(VLOOKUP(D447,CadFun!$B$8:$C$107,2,FALSE),""))</f>
        <v/>
      </c>
      <c r="F447" s="108"/>
      <c r="G447" s="108"/>
      <c r="H447" s="108"/>
    </row>
    <row r="448" spans="2:8" ht="30" customHeight="1" x14ac:dyDescent="0.25">
      <c r="B448" s="107"/>
      <c r="C448" s="111"/>
      <c r="D448" s="108"/>
      <c r="E448" s="69" t="str">
        <f>IF(D448="","",IFERROR(VLOOKUP(D448,CadFun!$B$8:$C$107,2,FALSE),""))</f>
        <v/>
      </c>
      <c r="F448" s="108"/>
      <c r="G448" s="108"/>
      <c r="H448" s="108"/>
    </row>
    <row r="449" spans="2:8" ht="30" customHeight="1" x14ac:dyDescent="0.25">
      <c r="B449" s="107"/>
      <c r="C449" s="111"/>
      <c r="D449" s="108"/>
      <c r="E449" s="69" t="str">
        <f>IF(D449="","",IFERROR(VLOOKUP(D449,CadFun!$B$8:$C$107,2,FALSE),""))</f>
        <v/>
      </c>
      <c r="F449" s="108"/>
      <c r="G449" s="108"/>
      <c r="H449" s="108"/>
    </row>
    <row r="450" spans="2:8" ht="30" customHeight="1" x14ac:dyDescent="0.25">
      <c r="B450" s="107"/>
      <c r="C450" s="111"/>
      <c r="D450" s="108"/>
      <c r="E450" s="69" t="str">
        <f>IF(D450="","",IFERROR(VLOOKUP(D450,CadFun!$B$8:$C$107,2,FALSE),""))</f>
        <v/>
      </c>
      <c r="F450" s="108"/>
      <c r="G450" s="108"/>
      <c r="H450" s="108"/>
    </row>
    <row r="451" spans="2:8" ht="30" customHeight="1" x14ac:dyDescent="0.25">
      <c r="B451" s="107"/>
      <c r="C451" s="111"/>
      <c r="D451" s="108"/>
      <c r="E451" s="69" t="str">
        <f>IF(D451="","",IFERROR(VLOOKUP(D451,CadFun!$B$8:$C$107,2,FALSE),""))</f>
        <v/>
      </c>
      <c r="F451" s="108"/>
      <c r="G451" s="108"/>
      <c r="H451" s="108"/>
    </row>
    <row r="452" spans="2:8" ht="30" customHeight="1" x14ac:dyDescent="0.25">
      <c r="B452" s="107"/>
      <c r="C452" s="111"/>
      <c r="D452" s="108"/>
      <c r="E452" s="69" t="str">
        <f>IF(D452="","",IFERROR(VLOOKUP(D452,CadFun!$B$8:$C$107,2,FALSE),""))</f>
        <v/>
      </c>
      <c r="F452" s="108"/>
      <c r="G452" s="108"/>
      <c r="H452" s="108"/>
    </row>
    <row r="453" spans="2:8" ht="30" customHeight="1" x14ac:dyDescent="0.25">
      <c r="B453" s="107"/>
      <c r="C453" s="111"/>
      <c r="D453" s="108"/>
      <c r="E453" s="69" t="str">
        <f>IF(D453="","",IFERROR(VLOOKUP(D453,CadFun!$B$8:$C$107,2,FALSE),""))</f>
        <v/>
      </c>
      <c r="F453" s="108"/>
      <c r="G453" s="108"/>
      <c r="H453" s="108"/>
    </row>
    <row r="454" spans="2:8" ht="30" customHeight="1" x14ac:dyDescent="0.25">
      <c r="B454" s="107"/>
      <c r="C454" s="111"/>
      <c r="D454" s="108"/>
      <c r="E454" s="69" t="str">
        <f>IF(D454="","",IFERROR(VLOOKUP(D454,CadFun!$B$8:$C$107,2,FALSE),""))</f>
        <v/>
      </c>
      <c r="F454" s="108"/>
      <c r="G454" s="108"/>
      <c r="H454" s="108"/>
    </row>
    <row r="455" spans="2:8" ht="30" customHeight="1" x14ac:dyDescent="0.25">
      <c r="B455" s="107"/>
      <c r="C455" s="111"/>
      <c r="D455" s="108"/>
      <c r="E455" s="69" t="str">
        <f>IF(D455="","",IFERROR(VLOOKUP(D455,CadFun!$B$8:$C$107,2,FALSE),""))</f>
        <v/>
      </c>
      <c r="F455" s="108"/>
      <c r="G455" s="108"/>
      <c r="H455" s="108"/>
    </row>
    <row r="456" spans="2:8" ht="30" customHeight="1" x14ac:dyDescent="0.25">
      <c r="B456" s="107"/>
      <c r="C456" s="111"/>
      <c r="D456" s="108"/>
      <c r="E456" s="69" t="str">
        <f>IF(D456="","",IFERROR(VLOOKUP(D456,CadFun!$B$8:$C$107,2,FALSE),""))</f>
        <v/>
      </c>
      <c r="F456" s="108"/>
      <c r="G456" s="108"/>
      <c r="H456" s="108"/>
    </row>
    <row r="457" spans="2:8" ht="30" customHeight="1" x14ac:dyDescent="0.25">
      <c r="B457" s="107"/>
      <c r="C457" s="111"/>
      <c r="D457" s="108"/>
      <c r="E457" s="69" t="str">
        <f>IF(D457="","",IFERROR(VLOOKUP(D457,CadFun!$B$8:$C$107,2,FALSE),""))</f>
        <v/>
      </c>
      <c r="F457" s="108"/>
      <c r="G457" s="108"/>
      <c r="H457" s="108"/>
    </row>
    <row r="458" spans="2:8" ht="30" customHeight="1" x14ac:dyDescent="0.25">
      <c r="B458" s="107"/>
      <c r="C458" s="111"/>
      <c r="D458" s="108"/>
      <c r="E458" s="69" t="str">
        <f>IF(D458="","",IFERROR(VLOOKUP(D458,CadFun!$B$8:$C$107,2,FALSE),""))</f>
        <v/>
      </c>
      <c r="F458" s="108"/>
      <c r="G458" s="108"/>
      <c r="H458" s="108"/>
    </row>
    <row r="459" spans="2:8" ht="30" customHeight="1" x14ac:dyDescent="0.25">
      <c r="B459" s="107"/>
      <c r="C459" s="111"/>
      <c r="D459" s="108"/>
      <c r="E459" s="69" t="str">
        <f>IF(D459="","",IFERROR(VLOOKUP(D459,CadFun!$B$8:$C$107,2,FALSE),""))</f>
        <v/>
      </c>
      <c r="F459" s="108"/>
      <c r="G459" s="108"/>
      <c r="H459" s="108"/>
    </row>
    <row r="460" spans="2:8" ht="30" customHeight="1" x14ac:dyDescent="0.25">
      <c r="B460" s="107"/>
      <c r="C460" s="111"/>
      <c r="D460" s="108"/>
      <c r="E460" s="69" t="str">
        <f>IF(D460="","",IFERROR(VLOOKUP(D460,CadFun!$B$8:$C$107,2,FALSE),""))</f>
        <v/>
      </c>
      <c r="F460" s="108"/>
      <c r="G460" s="108"/>
      <c r="H460" s="108"/>
    </row>
    <row r="461" spans="2:8" ht="30" customHeight="1" x14ac:dyDescent="0.25">
      <c r="B461" s="107"/>
      <c r="C461" s="111"/>
      <c r="D461" s="108"/>
      <c r="E461" s="69" t="str">
        <f>IF(D461="","",IFERROR(VLOOKUP(D461,CadFun!$B$8:$C$107,2,FALSE),""))</f>
        <v/>
      </c>
      <c r="F461" s="108"/>
      <c r="G461" s="108"/>
      <c r="H461" s="108"/>
    </row>
    <row r="462" spans="2:8" ht="30" customHeight="1" x14ac:dyDescent="0.25">
      <c r="B462" s="107"/>
      <c r="C462" s="111"/>
      <c r="D462" s="108"/>
      <c r="E462" s="69" t="str">
        <f>IF(D462="","",IFERROR(VLOOKUP(D462,CadFun!$B$8:$C$107,2,FALSE),""))</f>
        <v/>
      </c>
      <c r="F462" s="108"/>
      <c r="G462" s="108"/>
      <c r="H462" s="108"/>
    </row>
    <row r="463" spans="2:8" ht="30" customHeight="1" x14ac:dyDescent="0.25">
      <c r="B463" s="107"/>
      <c r="C463" s="111"/>
      <c r="D463" s="108"/>
      <c r="E463" s="69" t="str">
        <f>IF(D463="","",IFERROR(VLOOKUP(D463,CadFun!$B$8:$C$107,2,FALSE),""))</f>
        <v/>
      </c>
      <c r="F463" s="108"/>
      <c r="G463" s="108"/>
      <c r="H463" s="108"/>
    </row>
    <row r="464" spans="2:8" ht="30" customHeight="1" x14ac:dyDescent="0.25">
      <c r="B464" s="107"/>
      <c r="C464" s="111"/>
      <c r="D464" s="108"/>
      <c r="E464" s="69" t="str">
        <f>IF(D464="","",IFERROR(VLOOKUP(D464,CadFun!$B$8:$C$107,2,FALSE),""))</f>
        <v/>
      </c>
      <c r="F464" s="108"/>
      <c r="G464" s="108"/>
      <c r="H464" s="108"/>
    </row>
    <row r="465" spans="2:8" ht="30" customHeight="1" x14ac:dyDescent="0.25">
      <c r="B465" s="107"/>
      <c r="C465" s="111"/>
      <c r="D465" s="108"/>
      <c r="E465" s="69" t="str">
        <f>IF(D465="","",IFERROR(VLOOKUP(D465,CadFun!$B$8:$C$107,2,FALSE),""))</f>
        <v/>
      </c>
      <c r="F465" s="108"/>
      <c r="G465" s="108"/>
      <c r="H465" s="108"/>
    </row>
    <row r="466" spans="2:8" ht="30" customHeight="1" x14ac:dyDescent="0.25">
      <c r="B466" s="107"/>
      <c r="C466" s="111"/>
      <c r="D466" s="108"/>
      <c r="E466" s="69" t="str">
        <f>IF(D466="","",IFERROR(VLOOKUP(D466,CadFun!$B$8:$C$107,2,FALSE),""))</f>
        <v/>
      </c>
      <c r="F466" s="108"/>
      <c r="G466" s="108"/>
      <c r="H466" s="108"/>
    </row>
    <row r="467" spans="2:8" ht="30" customHeight="1" x14ac:dyDescent="0.25">
      <c r="B467" s="107"/>
      <c r="C467" s="111"/>
      <c r="D467" s="108"/>
      <c r="E467" s="69" t="str">
        <f>IF(D467="","",IFERROR(VLOOKUP(D467,CadFun!$B$8:$C$107,2,FALSE),""))</f>
        <v/>
      </c>
      <c r="F467" s="108"/>
      <c r="G467" s="108"/>
      <c r="H467" s="108"/>
    </row>
    <row r="468" spans="2:8" ht="30" customHeight="1" x14ac:dyDescent="0.25">
      <c r="B468" s="107"/>
      <c r="C468" s="111"/>
      <c r="D468" s="108"/>
      <c r="E468" s="69" t="str">
        <f>IF(D468="","",IFERROR(VLOOKUP(D468,CadFun!$B$8:$C$107,2,FALSE),""))</f>
        <v/>
      </c>
      <c r="F468" s="108"/>
      <c r="G468" s="108"/>
      <c r="H468" s="108"/>
    </row>
    <row r="469" spans="2:8" ht="30" customHeight="1" x14ac:dyDescent="0.25">
      <c r="B469" s="107"/>
      <c r="C469" s="111"/>
      <c r="D469" s="108"/>
      <c r="E469" s="69" t="str">
        <f>IF(D469="","",IFERROR(VLOOKUP(D469,CadFun!$B$8:$C$107,2,FALSE),""))</f>
        <v/>
      </c>
      <c r="F469" s="108"/>
      <c r="G469" s="108"/>
      <c r="H469" s="108"/>
    </row>
    <row r="470" spans="2:8" ht="30" customHeight="1" x14ac:dyDescent="0.25">
      <c r="B470" s="107"/>
      <c r="C470" s="111"/>
      <c r="D470" s="108"/>
      <c r="E470" s="69" t="str">
        <f>IF(D470="","",IFERROR(VLOOKUP(D470,CadFun!$B$8:$C$107,2,FALSE),""))</f>
        <v/>
      </c>
      <c r="F470" s="108"/>
      <c r="G470" s="108"/>
      <c r="H470" s="108"/>
    </row>
    <row r="471" spans="2:8" ht="30" customHeight="1" x14ac:dyDescent="0.25">
      <c r="B471" s="107"/>
      <c r="C471" s="111"/>
      <c r="D471" s="108"/>
      <c r="E471" s="69" t="str">
        <f>IF(D471="","",IFERROR(VLOOKUP(D471,CadFun!$B$8:$C$107,2,FALSE),""))</f>
        <v/>
      </c>
      <c r="F471" s="108"/>
      <c r="G471" s="108"/>
      <c r="H471" s="108"/>
    </row>
    <row r="472" spans="2:8" ht="30" customHeight="1" x14ac:dyDescent="0.25">
      <c r="B472" s="107"/>
      <c r="C472" s="111"/>
      <c r="D472" s="108"/>
      <c r="E472" s="69" t="str">
        <f>IF(D472="","",IFERROR(VLOOKUP(D472,CadFun!$B$8:$C$107,2,FALSE),""))</f>
        <v/>
      </c>
      <c r="F472" s="108"/>
      <c r="G472" s="108"/>
      <c r="H472" s="108"/>
    </row>
    <row r="473" spans="2:8" ht="30" customHeight="1" x14ac:dyDescent="0.25">
      <c r="B473" s="107"/>
      <c r="C473" s="111"/>
      <c r="D473" s="108"/>
      <c r="E473" s="69" t="str">
        <f>IF(D473="","",IFERROR(VLOOKUP(D473,CadFun!$B$8:$C$107,2,FALSE),""))</f>
        <v/>
      </c>
      <c r="F473" s="108"/>
      <c r="G473" s="108"/>
      <c r="H473" s="108"/>
    </row>
    <row r="474" spans="2:8" ht="30" customHeight="1" x14ac:dyDescent="0.25">
      <c r="B474" s="107"/>
      <c r="C474" s="111"/>
      <c r="D474" s="108"/>
      <c r="E474" s="69" t="str">
        <f>IF(D474="","",IFERROR(VLOOKUP(D474,CadFun!$B$8:$C$107,2,FALSE),""))</f>
        <v/>
      </c>
      <c r="F474" s="108"/>
      <c r="G474" s="108"/>
      <c r="H474" s="108"/>
    </row>
    <row r="475" spans="2:8" ht="30" customHeight="1" x14ac:dyDescent="0.25">
      <c r="B475" s="107"/>
      <c r="C475" s="111"/>
      <c r="D475" s="108"/>
      <c r="E475" s="69" t="str">
        <f>IF(D475="","",IFERROR(VLOOKUP(D475,CadFun!$B$8:$C$107,2,FALSE),""))</f>
        <v/>
      </c>
      <c r="F475" s="108"/>
      <c r="G475" s="108"/>
      <c r="H475" s="108"/>
    </row>
    <row r="476" spans="2:8" ht="30" customHeight="1" x14ac:dyDescent="0.25">
      <c r="B476" s="107"/>
      <c r="C476" s="111"/>
      <c r="D476" s="108"/>
      <c r="E476" s="69" t="str">
        <f>IF(D476="","",IFERROR(VLOOKUP(D476,CadFun!$B$8:$C$107,2,FALSE),""))</f>
        <v/>
      </c>
      <c r="F476" s="108"/>
      <c r="G476" s="108"/>
      <c r="H476" s="108"/>
    </row>
    <row r="477" spans="2:8" ht="30" customHeight="1" x14ac:dyDescent="0.25">
      <c r="B477" s="107"/>
      <c r="C477" s="111"/>
      <c r="D477" s="108"/>
      <c r="E477" s="69" t="str">
        <f>IF(D477="","",IFERROR(VLOOKUP(D477,CadFun!$B$8:$C$107,2,FALSE),""))</f>
        <v/>
      </c>
      <c r="F477" s="108"/>
      <c r="G477" s="108"/>
      <c r="H477" s="108"/>
    </row>
    <row r="478" spans="2:8" ht="30" customHeight="1" x14ac:dyDescent="0.25">
      <c r="B478" s="107"/>
      <c r="C478" s="111"/>
      <c r="D478" s="108"/>
      <c r="E478" s="69" t="str">
        <f>IF(D478="","",IFERROR(VLOOKUP(D478,CadFun!$B$8:$C$107,2,FALSE),""))</f>
        <v/>
      </c>
      <c r="F478" s="108"/>
      <c r="G478" s="108"/>
      <c r="H478" s="108"/>
    </row>
    <row r="479" spans="2:8" ht="30" customHeight="1" x14ac:dyDescent="0.25">
      <c r="B479" s="107"/>
      <c r="C479" s="111"/>
      <c r="D479" s="108"/>
      <c r="E479" s="69" t="str">
        <f>IF(D479="","",IFERROR(VLOOKUP(D479,CadFun!$B$8:$C$107,2,FALSE),""))</f>
        <v/>
      </c>
      <c r="F479" s="108"/>
      <c r="G479" s="108"/>
      <c r="H479" s="108"/>
    </row>
    <row r="480" spans="2:8" ht="30" customHeight="1" x14ac:dyDescent="0.25">
      <c r="B480" s="107"/>
      <c r="C480" s="111"/>
      <c r="D480" s="108"/>
      <c r="E480" s="69" t="str">
        <f>IF(D480="","",IFERROR(VLOOKUP(D480,CadFun!$B$8:$C$107,2,FALSE),""))</f>
        <v/>
      </c>
      <c r="F480" s="108"/>
      <c r="G480" s="108"/>
      <c r="H480" s="108"/>
    </row>
    <row r="481" spans="2:8" ht="30" customHeight="1" x14ac:dyDescent="0.25">
      <c r="B481" s="107"/>
      <c r="C481" s="111"/>
      <c r="D481" s="108"/>
      <c r="E481" s="69" t="str">
        <f>IF(D481="","",IFERROR(VLOOKUP(D481,CadFun!$B$8:$C$107,2,FALSE),""))</f>
        <v/>
      </c>
      <c r="F481" s="108"/>
      <c r="G481" s="108"/>
      <c r="H481" s="108"/>
    </row>
    <row r="482" spans="2:8" ht="30" customHeight="1" x14ac:dyDescent="0.25">
      <c r="B482" s="107"/>
      <c r="C482" s="111"/>
      <c r="D482" s="108"/>
      <c r="E482" s="69" t="str">
        <f>IF(D482="","",IFERROR(VLOOKUP(D482,CadFun!$B$8:$C$107,2,FALSE),""))</f>
        <v/>
      </c>
      <c r="F482" s="108"/>
      <c r="G482" s="108"/>
      <c r="H482" s="108"/>
    </row>
    <row r="483" spans="2:8" ht="30" customHeight="1" x14ac:dyDescent="0.25">
      <c r="B483" s="107"/>
      <c r="C483" s="111"/>
      <c r="D483" s="108"/>
      <c r="E483" s="69" t="str">
        <f>IF(D483="","",IFERROR(VLOOKUP(D483,CadFun!$B$8:$C$107,2,FALSE),""))</f>
        <v/>
      </c>
      <c r="F483" s="108"/>
      <c r="G483" s="108"/>
      <c r="H483" s="108"/>
    </row>
    <row r="484" spans="2:8" ht="30" customHeight="1" x14ac:dyDescent="0.25">
      <c r="B484" s="107"/>
      <c r="C484" s="111"/>
      <c r="D484" s="108"/>
      <c r="E484" s="69" t="str">
        <f>IF(D484="","",IFERROR(VLOOKUP(D484,CadFun!$B$8:$C$107,2,FALSE),""))</f>
        <v/>
      </c>
      <c r="F484" s="108"/>
      <c r="G484" s="108"/>
      <c r="H484" s="108"/>
    </row>
    <row r="485" spans="2:8" ht="30" customHeight="1" x14ac:dyDescent="0.25">
      <c r="B485" s="107"/>
      <c r="C485" s="111"/>
      <c r="D485" s="108"/>
      <c r="E485" s="69" t="str">
        <f>IF(D485="","",IFERROR(VLOOKUP(D485,CadFun!$B$8:$C$107,2,FALSE),""))</f>
        <v/>
      </c>
      <c r="F485" s="108"/>
      <c r="G485" s="108"/>
      <c r="H485" s="108"/>
    </row>
    <row r="486" spans="2:8" ht="30" customHeight="1" x14ac:dyDescent="0.25">
      <c r="B486" s="107"/>
      <c r="C486" s="111"/>
      <c r="D486" s="108"/>
      <c r="E486" s="69" t="str">
        <f>IF(D486="","",IFERROR(VLOOKUP(D486,CadFun!$B$8:$C$107,2,FALSE),""))</f>
        <v/>
      </c>
      <c r="F486" s="108"/>
      <c r="G486" s="108"/>
      <c r="H486" s="108"/>
    </row>
    <row r="487" spans="2:8" ht="30" customHeight="1" x14ac:dyDescent="0.25">
      <c r="B487" s="107"/>
      <c r="C487" s="111"/>
      <c r="D487" s="108"/>
      <c r="E487" s="69" t="str">
        <f>IF(D487="","",IFERROR(VLOOKUP(D487,CadFun!$B$8:$C$107,2,FALSE),""))</f>
        <v/>
      </c>
      <c r="F487" s="108"/>
      <c r="G487" s="108"/>
      <c r="H487" s="108"/>
    </row>
    <row r="488" spans="2:8" ht="30" customHeight="1" x14ac:dyDescent="0.25">
      <c r="B488" s="107"/>
      <c r="C488" s="111"/>
      <c r="D488" s="108"/>
      <c r="E488" s="69" t="str">
        <f>IF(D488="","",IFERROR(VLOOKUP(D488,CadFun!$B$8:$C$107,2,FALSE),""))</f>
        <v/>
      </c>
      <c r="F488" s="108"/>
      <c r="G488" s="108"/>
      <c r="H488" s="108"/>
    </row>
    <row r="489" spans="2:8" ht="30" customHeight="1" x14ac:dyDescent="0.25">
      <c r="B489" s="107"/>
      <c r="C489" s="111"/>
      <c r="D489" s="108"/>
      <c r="E489" s="69" t="str">
        <f>IF(D489="","",IFERROR(VLOOKUP(D489,CadFun!$B$8:$C$107,2,FALSE),""))</f>
        <v/>
      </c>
      <c r="F489" s="108"/>
      <c r="G489" s="108"/>
      <c r="H489" s="108"/>
    </row>
    <row r="490" spans="2:8" ht="30" customHeight="1" x14ac:dyDescent="0.25">
      <c r="B490" s="107"/>
      <c r="C490" s="111"/>
      <c r="D490" s="108"/>
      <c r="E490" s="69" t="str">
        <f>IF(D490="","",IFERROR(VLOOKUP(D490,CadFun!$B$8:$C$107,2,FALSE),""))</f>
        <v/>
      </c>
      <c r="F490" s="108"/>
      <c r="G490" s="108"/>
      <c r="H490" s="108"/>
    </row>
    <row r="491" spans="2:8" ht="30" customHeight="1" x14ac:dyDescent="0.25">
      <c r="B491" s="107"/>
      <c r="C491" s="111"/>
      <c r="D491" s="108"/>
      <c r="E491" s="69" t="str">
        <f>IF(D491="","",IFERROR(VLOOKUP(D491,CadFun!$B$8:$C$107,2,FALSE),""))</f>
        <v/>
      </c>
      <c r="F491" s="108"/>
      <c r="G491" s="108"/>
      <c r="H491" s="108"/>
    </row>
    <row r="492" spans="2:8" ht="30" customHeight="1" x14ac:dyDescent="0.25">
      <c r="B492" s="107"/>
      <c r="C492" s="111"/>
      <c r="D492" s="108"/>
      <c r="E492" s="69" t="str">
        <f>IF(D492="","",IFERROR(VLOOKUP(D492,CadFun!$B$8:$C$107,2,FALSE),""))</f>
        <v/>
      </c>
      <c r="F492" s="108"/>
      <c r="G492" s="108"/>
      <c r="H492" s="108"/>
    </row>
    <row r="493" spans="2:8" ht="30" customHeight="1" x14ac:dyDescent="0.25">
      <c r="B493" s="107"/>
      <c r="C493" s="111"/>
      <c r="D493" s="108"/>
      <c r="E493" s="69" t="str">
        <f>IF(D493="","",IFERROR(VLOOKUP(D493,CadFun!$B$8:$C$107,2,FALSE),""))</f>
        <v/>
      </c>
      <c r="F493" s="108"/>
      <c r="G493" s="108"/>
      <c r="H493" s="108"/>
    </row>
    <row r="494" spans="2:8" ht="30" customHeight="1" x14ac:dyDescent="0.25">
      <c r="B494" s="107"/>
      <c r="C494" s="111"/>
      <c r="D494" s="108"/>
      <c r="E494" s="69" t="str">
        <f>IF(D494="","",IFERROR(VLOOKUP(D494,CadFun!$B$8:$C$107,2,FALSE),""))</f>
        <v/>
      </c>
      <c r="F494" s="108"/>
      <c r="G494" s="108"/>
      <c r="H494" s="108"/>
    </row>
    <row r="495" spans="2:8" ht="30" customHeight="1" x14ac:dyDescent="0.25">
      <c r="B495" s="107"/>
      <c r="C495" s="111"/>
      <c r="D495" s="108"/>
      <c r="E495" s="69" t="str">
        <f>IF(D495="","",IFERROR(VLOOKUP(D495,CadFun!$B$8:$C$107,2,FALSE),""))</f>
        <v/>
      </c>
      <c r="F495" s="108"/>
      <c r="G495" s="108"/>
      <c r="H495" s="108"/>
    </row>
    <row r="496" spans="2:8" ht="30" customHeight="1" x14ac:dyDescent="0.25">
      <c r="B496" s="107"/>
      <c r="C496" s="111"/>
      <c r="D496" s="108"/>
      <c r="E496" s="69" t="str">
        <f>IF(D496="","",IFERROR(VLOOKUP(D496,CadFun!$B$8:$C$107,2,FALSE),""))</f>
        <v/>
      </c>
      <c r="F496" s="108"/>
      <c r="G496" s="108"/>
      <c r="H496" s="108"/>
    </row>
    <row r="497" spans="2:8" ht="30" customHeight="1" x14ac:dyDescent="0.25">
      <c r="B497" s="107"/>
      <c r="C497" s="111"/>
      <c r="D497" s="108"/>
      <c r="E497" s="69" t="str">
        <f>IF(D497="","",IFERROR(VLOOKUP(D497,CadFun!$B$8:$C$107,2,FALSE),""))</f>
        <v/>
      </c>
      <c r="F497" s="108"/>
      <c r="G497" s="108"/>
      <c r="H497" s="108"/>
    </row>
    <row r="498" spans="2:8" ht="30" customHeight="1" x14ac:dyDescent="0.25">
      <c r="B498" s="107"/>
      <c r="C498" s="111"/>
      <c r="D498" s="108"/>
      <c r="E498" s="69" t="str">
        <f>IF(D498="","",IFERROR(VLOOKUP(D498,CadFun!$B$8:$C$107,2,FALSE),""))</f>
        <v/>
      </c>
      <c r="F498" s="108"/>
      <c r="G498" s="108"/>
      <c r="H498" s="108"/>
    </row>
    <row r="499" spans="2:8" ht="30" customHeight="1" x14ac:dyDescent="0.25">
      <c r="B499" s="107"/>
      <c r="C499" s="111"/>
      <c r="D499" s="108"/>
      <c r="E499" s="69" t="str">
        <f>IF(D499="","",IFERROR(VLOOKUP(D499,CadFun!$B$8:$C$107,2,FALSE),""))</f>
        <v/>
      </c>
      <c r="F499" s="108"/>
      <c r="G499" s="108"/>
      <c r="H499" s="108"/>
    </row>
    <row r="500" spans="2:8" ht="30" customHeight="1" x14ac:dyDescent="0.25">
      <c r="B500" s="107"/>
      <c r="C500" s="111"/>
      <c r="D500" s="108"/>
      <c r="E500" s="69" t="str">
        <f>IF(D500="","",IFERROR(VLOOKUP(D500,CadFun!$B$8:$C$107,2,FALSE),""))</f>
        <v/>
      </c>
      <c r="F500" s="108"/>
      <c r="G500" s="108"/>
      <c r="H500" s="108"/>
    </row>
    <row r="501" spans="2:8" ht="30" customHeight="1" x14ac:dyDescent="0.25">
      <c r="B501" s="107"/>
      <c r="C501" s="111"/>
      <c r="D501" s="108"/>
      <c r="E501" s="69" t="str">
        <f>IF(D501="","",IFERROR(VLOOKUP(D501,CadFun!$B$8:$C$107,2,FALSE),""))</f>
        <v/>
      </c>
      <c r="F501" s="108"/>
      <c r="G501" s="108"/>
      <c r="H501" s="108"/>
    </row>
    <row r="502" spans="2:8" ht="30" customHeight="1" x14ac:dyDescent="0.25">
      <c r="B502" s="107"/>
      <c r="C502" s="111"/>
      <c r="D502" s="108"/>
      <c r="E502" s="69" t="str">
        <f>IF(D502="","",IFERROR(VLOOKUP(D502,CadFun!$B$8:$C$107,2,FALSE),""))</f>
        <v/>
      </c>
      <c r="F502" s="108"/>
      <c r="G502" s="108"/>
      <c r="H502" s="108"/>
    </row>
    <row r="503" spans="2:8" ht="30" customHeight="1" x14ac:dyDescent="0.25">
      <c r="B503" s="107"/>
      <c r="C503" s="111"/>
      <c r="D503" s="108"/>
      <c r="E503" s="69" t="str">
        <f>IF(D503="","",IFERROR(VLOOKUP(D503,CadFun!$B$8:$C$107,2,FALSE),""))</f>
        <v/>
      </c>
      <c r="F503" s="108"/>
      <c r="G503" s="108"/>
      <c r="H503" s="108"/>
    </row>
    <row r="504" spans="2:8" ht="30" customHeight="1" x14ac:dyDescent="0.25">
      <c r="B504" s="107"/>
      <c r="C504" s="111"/>
      <c r="D504" s="108"/>
      <c r="E504" s="69" t="str">
        <f>IF(D504="","",IFERROR(VLOOKUP(D504,CadFun!$B$8:$C$107,2,FALSE),""))</f>
        <v/>
      </c>
      <c r="F504" s="108"/>
      <c r="G504" s="108"/>
      <c r="H504" s="108"/>
    </row>
    <row r="505" spans="2:8" ht="30" customHeight="1" x14ac:dyDescent="0.25">
      <c r="B505" s="107"/>
      <c r="C505" s="111"/>
      <c r="D505" s="108"/>
      <c r="E505" s="69" t="str">
        <f>IF(D505="","",IFERROR(VLOOKUP(D505,CadFun!$B$8:$C$107,2,FALSE),""))</f>
        <v/>
      </c>
      <c r="F505" s="108"/>
      <c r="G505" s="108"/>
      <c r="H505" s="108"/>
    </row>
    <row r="506" spans="2:8" ht="30" customHeight="1" x14ac:dyDescent="0.25">
      <c r="B506" s="107"/>
      <c r="C506" s="111"/>
      <c r="D506" s="108"/>
      <c r="E506" s="69" t="str">
        <f>IF(D506="","",IFERROR(VLOOKUP(D506,CadFun!$B$8:$C$107,2,FALSE),""))</f>
        <v/>
      </c>
      <c r="F506" s="108"/>
      <c r="G506" s="108"/>
      <c r="H506" s="108"/>
    </row>
    <row r="507" spans="2:8" ht="30" customHeight="1" x14ac:dyDescent="0.25">
      <c r="B507" s="107"/>
      <c r="C507" s="111"/>
      <c r="D507" s="108"/>
      <c r="E507" s="69" t="str">
        <f>IF(D507="","",IFERROR(VLOOKUP(D507,CadFun!$B$8:$C$107,2,FALSE),""))</f>
        <v/>
      </c>
      <c r="F507" s="108"/>
      <c r="G507" s="108"/>
      <c r="H507" s="108"/>
    </row>
    <row r="508" spans="2:8" ht="30" customHeight="1" x14ac:dyDescent="0.25">
      <c r="B508" s="107"/>
      <c r="C508" s="111"/>
      <c r="D508" s="108"/>
      <c r="E508" s="69" t="str">
        <f>IF(D508="","",IFERROR(VLOOKUP(D508,CadFun!$B$8:$C$107,2,FALSE),""))</f>
        <v/>
      </c>
      <c r="F508" s="108"/>
      <c r="G508" s="108"/>
      <c r="H508" s="108"/>
    </row>
    <row r="509" spans="2:8" ht="30" customHeight="1" x14ac:dyDescent="0.25">
      <c r="B509" s="107"/>
      <c r="C509" s="111"/>
      <c r="D509" s="108"/>
      <c r="E509" s="69" t="str">
        <f>IF(D509="","",IFERROR(VLOOKUP(D509,CadFun!$B$8:$C$107,2,FALSE),""))</f>
        <v/>
      </c>
      <c r="F509" s="108"/>
      <c r="G509" s="108"/>
      <c r="H509" s="108"/>
    </row>
    <row r="510" spans="2:8" ht="30" customHeight="1" x14ac:dyDescent="0.25">
      <c r="B510" s="107"/>
      <c r="C510" s="111"/>
      <c r="D510" s="108"/>
      <c r="E510" s="69" t="str">
        <f>IF(D510="","",IFERROR(VLOOKUP(D510,CadFun!$B$8:$C$107,2,FALSE),""))</f>
        <v/>
      </c>
      <c r="F510" s="108"/>
      <c r="G510" s="108"/>
      <c r="H510" s="108"/>
    </row>
    <row r="511" spans="2:8" ht="30" customHeight="1" x14ac:dyDescent="0.25">
      <c r="B511" s="107"/>
      <c r="C511" s="111"/>
      <c r="D511" s="108"/>
      <c r="E511" s="69" t="str">
        <f>IF(D511="","",IFERROR(VLOOKUP(D511,CadFun!$B$8:$C$107,2,FALSE),""))</f>
        <v/>
      </c>
      <c r="F511" s="108"/>
      <c r="G511" s="108"/>
      <c r="H511" s="108"/>
    </row>
    <row r="512" spans="2:8" ht="30" customHeight="1" x14ac:dyDescent="0.25">
      <c r="B512" s="107"/>
      <c r="C512" s="111"/>
      <c r="D512" s="108"/>
      <c r="E512" s="69" t="str">
        <f>IF(D512="","",IFERROR(VLOOKUP(D512,CadFun!$B$8:$C$107,2,FALSE),""))</f>
        <v/>
      </c>
      <c r="F512" s="108"/>
      <c r="G512" s="108"/>
      <c r="H512" s="108"/>
    </row>
    <row r="513" spans="2:8" ht="30" customHeight="1" x14ac:dyDescent="0.25">
      <c r="B513" s="107"/>
      <c r="C513" s="111"/>
      <c r="D513" s="108"/>
      <c r="E513" s="69" t="str">
        <f>IF(D513="","",IFERROR(VLOOKUP(D513,CadFun!$B$8:$C$107,2,FALSE),""))</f>
        <v/>
      </c>
      <c r="F513" s="108"/>
      <c r="G513" s="108"/>
      <c r="H513" s="108"/>
    </row>
    <row r="514" spans="2:8" ht="30" customHeight="1" x14ac:dyDescent="0.25">
      <c r="B514" s="107"/>
      <c r="C514" s="111"/>
      <c r="D514" s="108"/>
      <c r="E514" s="69" t="str">
        <f>IF(D514="","",IFERROR(VLOOKUP(D514,CadFun!$B$8:$C$107,2,FALSE),""))</f>
        <v/>
      </c>
      <c r="F514" s="108"/>
      <c r="G514" s="108"/>
      <c r="H514" s="108"/>
    </row>
    <row r="515" spans="2:8" ht="30" customHeight="1" x14ac:dyDescent="0.25">
      <c r="B515" s="107"/>
      <c r="C515" s="111"/>
      <c r="D515" s="108"/>
      <c r="E515" s="69" t="str">
        <f>IF(D515="","",IFERROR(VLOOKUP(D515,CadFun!$B$8:$C$107,2,FALSE),""))</f>
        <v/>
      </c>
      <c r="F515" s="108"/>
      <c r="G515" s="108"/>
      <c r="H515" s="108"/>
    </row>
    <row r="516" spans="2:8" ht="30" customHeight="1" x14ac:dyDescent="0.25">
      <c r="B516" s="107"/>
      <c r="C516" s="111"/>
      <c r="D516" s="108"/>
      <c r="E516" s="69" t="str">
        <f>IF(D516="","",IFERROR(VLOOKUP(D516,CadFun!$B$8:$C$107,2,FALSE),""))</f>
        <v/>
      </c>
      <c r="F516" s="108"/>
      <c r="G516" s="108"/>
      <c r="H516" s="108"/>
    </row>
    <row r="517" spans="2:8" ht="30" customHeight="1" x14ac:dyDescent="0.25">
      <c r="B517" s="107"/>
      <c r="C517" s="111"/>
      <c r="D517" s="108"/>
      <c r="E517" s="69" t="str">
        <f>IF(D517="","",IFERROR(VLOOKUP(D517,CadFun!$B$8:$C$107,2,FALSE),""))</f>
        <v/>
      </c>
      <c r="F517" s="108"/>
      <c r="G517" s="108"/>
      <c r="H517" s="108"/>
    </row>
    <row r="518" spans="2:8" ht="30" customHeight="1" x14ac:dyDescent="0.25">
      <c r="B518" s="107"/>
      <c r="C518" s="111"/>
      <c r="D518" s="108"/>
      <c r="E518" s="69" t="str">
        <f>IF(D518="","",IFERROR(VLOOKUP(D518,CadFun!$B$8:$C$107,2,FALSE),""))</f>
        <v/>
      </c>
      <c r="F518" s="108"/>
      <c r="G518" s="108"/>
      <c r="H518" s="108"/>
    </row>
    <row r="519" spans="2:8" ht="30" customHeight="1" x14ac:dyDescent="0.25">
      <c r="B519" s="107"/>
      <c r="C519" s="111"/>
      <c r="D519" s="108"/>
      <c r="E519" s="69" t="str">
        <f>IF(D519="","",IFERROR(VLOOKUP(D519,CadFun!$B$8:$C$107,2,FALSE),""))</f>
        <v/>
      </c>
      <c r="F519" s="108"/>
      <c r="G519" s="108"/>
      <c r="H519" s="108"/>
    </row>
    <row r="520" spans="2:8" ht="30" customHeight="1" x14ac:dyDescent="0.25">
      <c r="B520" s="107"/>
      <c r="C520" s="111"/>
      <c r="D520" s="108"/>
      <c r="E520" s="69" t="str">
        <f>IF(D520="","",IFERROR(VLOOKUP(D520,CadFun!$B$8:$C$107,2,FALSE),""))</f>
        <v/>
      </c>
      <c r="F520" s="108"/>
      <c r="G520" s="108"/>
      <c r="H520" s="108"/>
    </row>
    <row r="521" spans="2:8" ht="30" customHeight="1" x14ac:dyDescent="0.25">
      <c r="B521" s="107"/>
      <c r="C521" s="111"/>
      <c r="D521" s="108"/>
      <c r="E521" s="69" t="str">
        <f>IF(D521="","",IFERROR(VLOOKUP(D521,CadFun!$B$8:$C$107,2,FALSE),""))</f>
        <v/>
      </c>
      <c r="F521" s="108"/>
      <c r="G521" s="108"/>
      <c r="H521" s="108"/>
    </row>
    <row r="522" spans="2:8" ht="30" customHeight="1" x14ac:dyDescent="0.25">
      <c r="B522" s="107"/>
      <c r="C522" s="111"/>
      <c r="D522" s="108"/>
      <c r="E522" s="69" t="str">
        <f>IF(D522="","",IFERROR(VLOOKUP(D522,CadFun!$B$8:$C$107,2,FALSE),""))</f>
        <v/>
      </c>
      <c r="F522" s="108"/>
      <c r="G522" s="108"/>
      <c r="H522" s="108"/>
    </row>
    <row r="523" spans="2:8" ht="30" customHeight="1" x14ac:dyDescent="0.25">
      <c r="B523" s="107"/>
      <c r="C523" s="111"/>
      <c r="D523" s="108"/>
      <c r="E523" s="69" t="str">
        <f>IF(D523="","",IFERROR(VLOOKUP(D523,CadFun!$B$8:$C$107,2,FALSE),""))</f>
        <v/>
      </c>
      <c r="F523" s="108"/>
      <c r="G523" s="108"/>
      <c r="H523" s="108"/>
    </row>
    <row r="524" spans="2:8" ht="30" customHeight="1" x14ac:dyDescent="0.25">
      <c r="B524" s="107"/>
      <c r="C524" s="111"/>
      <c r="D524" s="108"/>
      <c r="E524" s="69" t="str">
        <f>IF(D524="","",IFERROR(VLOOKUP(D524,CadFun!$B$8:$C$107,2,FALSE),""))</f>
        <v/>
      </c>
      <c r="F524" s="108"/>
      <c r="G524" s="108"/>
      <c r="H524" s="108"/>
    </row>
    <row r="525" spans="2:8" ht="30" customHeight="1" x14ac:dyDescent="0.25">
      <c r="B525" s="107"/>
      <c r="C525" s="111"/>
      <c r="D525" s="108"/>
      <c r="E525" s="69" t="str">
        <f>IF(D525="","",IFERROR(VLOOKUP(D525,CadFun!$B$8:$C$107,2,FALSE),""))</f>
        <v/>
      </c>
      <c r="F525" s="108"/>
      <c r="G525" s="108"/>
      <c r="H525" s="108"/>
    </row>
    <row r="526" spans="2:8" ht="30" customHeight="1" x14ac:dyDescent="0.25">
      <c r="B526" s="107"/>
      <c r="C526" s="111"/>
      <c r="D526" s="108"/>
      <c r="E526" s="69" t="str">
        <f>IF(D526="","",IFERROR(VLOOKUP(D526,CadFun!$B$8:$C$107,2,FALSE),""))</f>
        <v/>
      </c>
      <c r="F526" s="108"/>
      <c r="G526" s="108"/>
      <c r="H526" s="108"/>
    </row>
    <row r="527" spans="2:8" ht="30" customHeight="1" x14ac:dyDescent="0.25">
      <c r="B527" s="107"/>
      <c r="C527" s="111"/>
      <c r="D527" s="108"/>
      <c r="E527" s="69" t="str">
        <f>IF(D527="","",IFERROR(VLOOKUP(D527,CadFun!$B$8:$C$107,2,FALSE),""))</f>
        <v/>
      </c>
      <c r="F527" s="108"/>
      <c r="G527" s="108"/>
      <c r="H527" s="108"/>
    </row>
    <row r="528" spans="2:8" ht="30" customHeight="1" x14ac:dyDescent="0.25">
      <c r="B528" s="107"/>
      <c r="C528" s="111"/>
      <c r="D528" s="108"/>
      <c r="E528" s="69" t="str">
        <f>IF(D528="","",IFERROR(VLOOKUP(D528,CadFun!$B$8:$C$107,2,FALSE),""))</f>
        <v/>
      </c>
      <c r="F528" s="108"/>
      <c r="G528" s="108"/>
      <c r="H528" s="108"/>
    </row>
    <row r="529" spans="2:8" ht="30" customHeight="1" x14ac:dyDescent="0.25">
      <c r="B529" s="107"/>
      <c r="C529" s="111"/>
      <c r="D529" s="108"/>
      <c r="E529" s="69" t="str">
        <f>IF(D529="","",IFERROR(VLOOKUP(D529,CadFun!$B$8:$C$107,2,FALSE),""))</f>
        <v/>
      </c>
      <c r="F529" s="108"/>
      <c r="G529" s="108"/>
      <c r="H529" s="108"/>
    </row>
    <row r="530" spans="2:8" ht="30" customHeight="1" x14ac:dyDescent="0.25">
      <c r="B530" s="107"/>
      <c r="C530" s="111"/>
      <c r="D530" s="108"/>
      <c r="E530" s="69" t="str">
        <f>IF(D530="","",IFERROR(VLOOKUP(D530,CadFun!$B$8:$C$107,2,FALSE),""))</f>
        <v/>
      </c>
      <c r="F530" s="108"/>
      <c r="G530" s="108"/>
      <c r="H530" s="108"/>
    </row>
    <row r="531" spans="2:8" ht="30" customHeight="1" x14ac:dyDescent="0.25">
      <c r="B531" s="107"/>
      <c r="C531" s="111"/>
      <c r="D531" s="108"/>
      <c r="E531" s="69" t="str">
        <f>IF(D531="","",IFERROR(VLOOKUP(D531,CadFun!$B$8:$C$107,2,FALSE),""))</f>
        <v/>
      </c>
      <c r="F531" s="108"/>
      <c r="G531" s="108"/>
      <c r="H531" s="108"/>
    </row>
    <row r="532" spans="2:8" ht="30" customHeight="1" x14ac:dyDescent="0.25">
      <c r="B532" s="107"/>
      <c r="C532" s="111"/>
      <c r="D532" s="108"/>
      <c r="E532" s="69" t="str">
        <f>IF(D532="","",IFERROR(VLOOKUP(D532,CadFun!$B$8:$C$107,2,FALSE),""))</f>
        <v/>
      </c>
      <c r="F532" s="108"/>
      <c r="G532" s="108"/>
      <c r="H532" s="108"/>
    </row>
    <row r="533" spans="2:8" ht="30" customHeight="1" x14ac:dyDescent="0.25">
      <c r="B533" s="107"/>
      <c r="C533" s="111"/>
      <c r="D533" s="108"/>
      <c r="E533" s="69" t="str">
        <f>IF(D533="","",IFERROR(VLOOKUP(D533,CadFun!$B$8:$C$107,2,FALSE),""))</f>
        <v/>
      </c>
      <c r="F533" s="108"/>
      <c r="G533" s="108"/>
      <c r="H533" s="108"/>
    </row>
    <row r="534" spans="2:8" ht="30" customHeight="1" x14ac:dyDescent="0.25">
      <c r="B534" s="107"/>
      <c r="C534" s="111"/>
      <c r="D534" s="108"/>
      <c r="E534" s="69" t="str">
        <f>IF(D534="","",IFERROR(VLOOKUP(D534,CadFun!$B$8:$C$107,2,FALSE),""))</f>
        <v/>
      </c>
      <c r="F534" s="108"/>
      <c r="G534" s="108"/>
      <c r="H534" s="108"/>
    </row>
    <row r="535" spans="2:8" ht="30" customHeight="1" x14ac:dyDescent="0.25">
      <c r="B535" s="107"/>
      <c r="C535" s="111"/>
      <c r="D535" s="108"/>
      <c r="E535" s="69" t="str">
        <f>IF(D535="","",IFERROR(VLOOKUP(D535,CadFun!$B$8:$C$107,2,FALSE),""))</f>
        <v/>
      </c>
      <c r="F535" s="108"/>
      <c r="G535" s="108"/>
      <c r="H535" s="108"/>
    </row>
    <row r="536" spans="2:8" ht="30" customHeight="1" x14ac:dyDescent="0.25">
      <c r="B536" s="107"/>
      <c r="C536" s="111"/>
      <c r="D536" s="108"/>
      <c r="E536" s="69" t="str">
        <f>IF(D536="","",IFERROR(VLOOKUP(D536,CadFun!$B$8:$C$107,2,FALSE),""))</f>
        <v/>
      </c>
      <c r="F536" s="108"/>
      <c r="G536" s="108"/>
      <c r="H536" s="108"/>
    </row>
    <row r="537" spans="2:8" ht="30" customHeight="1" x14ac:dyDescent="0.25">
      <c r="B537" s="107"/>
      <c r="C537" s="111"/>
      <c r="D537" s="108"/>
      <c r="E537" s="69" t="str">
        <f>IF(D537="","",IFERROR(VLOOKUP(D537,CadFun!$B$8:$C$107,2,FALSE),""))</f>
        <v/>
      </c>
      <c r="F537" s="108"/>
      <c r="G537" s="108"/>
      <c r="H537" s="108"/>
    </row>
    <row r="538" spans="2:8" ht="30" customHeight="1" x14ac:dyDescent="0.25">
      <c r="B538" s="107"/>
      <c r="C538" s="111"/>
      <c r="D538" s="108"/>
      <c r="E538" s="69" t="str">
        <f>IF(D538="","",IFERROR(VLOOKUP(D538,CadFun!$B$8:$C$107,2,FALSE),""))</f>
        <v/>
      </c>
      <c r="F538" s="108"/>
      <c r="G538" s="108"/>
      <c r="H538" s="108"/>
    </row>
    <row r="539" spans="2:8" ht="30" customHeight="1" x14ac:dyDescent="0.25">
      <c r="B539" s="107"/>
      <c r="C539" s="111"/>
      <c r="D539" s="108"/>
      <c r="E539" s="69" t="str">
        <f>IF(D539="","",IFERROR(VLOOKUP(D539,CadFun!$B$8:$C$107,2,FALSE),""))</f>
        <v/>
      </c>
      <c r="F539" s="108"/>
      <c r="G539" s="108"/>
      <c r="H539" s="108"/>
    </row>
    <row r="540" spans="2:8" ht="30" customHeight="1" x14ac:dyDescent="0.25">
      <c r="B540" s="107"/>
      <c r="C540" s="111"/>
      <c r="D540" s="108"/>
      <c r="E540" s="69" t="str">
        <f>IF(D540="","",IFERROR(VLOOKUP(D540,CadFun!$B$8:$C$107,2,FALSE),""))</f>
        <v/>
      </c>
      <c r="F540" s="108"/>
      <c r="G540" s="108"/>
      <c r="H540" s="108"/>
    </row>
    <row r="541" spans="2:8" ht="30" customHeight="1" x14ac:dyDescent="0.25">
      <c r="B541" s="107"/>
      <c r="C541" s="111"/>
      <c r="D541" s="108"/>
      <c r="E541" s="69" t="str">
        <f>IF(D541="","",IFERROR(VLOOKUP(D541,CadFun!$B$8:$C$107,2,FALSE),""))</f>
        <v/>
      </c>
      <c r="F541" s="108"/>
      <c r="G541" s="108"/>
      <c r="H541" s="108"/>
    </row>
    <row r="542" spans="2:8" ht="30" customHeight="1" x14ac:dyDescent="0.25">
      <c r="B542" s="107"/>
      <c r="C542" s="111"/>
      <c r="D542" s="108"/>
      <c r="E542" s="69" t="str">
        <f>IF(D542="","",IFERROR(VLOOKUP(D542,CadFun!$B$8:$C$107,2,FALSE),""))</f>
        <v/>
      </c>
      <c r="F542" s="108"/>
      <c r="G542" s="108"/>
      <c r="H542" s="108"/>
    </row>
    <row r="543" spans="2:8" ht="30" customHeight="1" x14ac:dyDescent="0.25">
      <c r="B543" s="107"/>
      <c r="C543" s="111"/>
      <c r="D543" s="108"/>
      <c r="E543" s="69" t="str">
        <f>IF(D543="","",IFERROR(VLOOKUP(D543,CadFun!$B$8:$C$107,2,FALSE),""))</f>
        <v/>
      </c>
      <c r="F543" s="108"/>
      <c r="G543" s="108"/>
      <c r="H543" s="108"/>
    </row>
    <row r="544" spans="2:8" ht="30" customHeight="1" x14ac:dyDescent="0.25">
      <c r="B544" s="107"/>
      <c r="C544" s="111"/>
      <c r="D544" s="108"/>
      <c r="E544" s="69" t="str">
        <f>IF(D544="","",IFERROR(VLOOKUP(D544,CadFun!$B$8:$C$107,2,FALSE),""))</f>
        <v/>
      </c>
      <c r="F544" s="108"/>
      <c r="G544" s="108"/>
      <c r="H544" s="108"/>
    </row>
    <row r="545" spans="2:8" ht="30" customHeight="1" x14ac:dyDescent="0.25">
      <c r="B545" s="107"/>
      <c r="C545" s="111"/>
      <c r="D545" s="108"/>
      <c r="E545" s="69" t="str">
        <f>IF(D545="","",IFERROR(VLOOKUP(D545,CadFun!$B$8:$C$107,2,FALSE),""))</f>
        <v/>
      </c>
      <c r="F545" s="108"/>
      <c r="G545" s="108"/>
      <c r="H545" s="108"/>
    </row>
    <row r="546" spans="2:8" ht="30" customHeight="1" x14ac:dyDescent="0.25">
      <c r="B546" s="107"/>
      <c r="C546" s="111"/>
      <c r="D546" s="108"/>
      <c r="E546" s="69" t="str">
        <f>IF(D546="","",IFERROR(VLOOKUP(D546,CadFun!$B$8:$C$107,2,FALSE),""))</f>
        <v/>
      </c>
      <c r="F546" s="108"/>
      <c r="G546" s="108"/>
      <c r="H546" s="108"/>
    </row>
    <row r="547" spans="2:8" ht="30" customHeight="1" x14ac:dyDescent="0.25">
      <c r="B547" s="107"/>
      <c r="C547" s="111"/>
      <c r="D547" s="108"/>
      <c r="E547" s="69" t="str">
        <f>IF(D547="","",IFERROR(VLOOKUP(D547,CadFun!$B$8:$C$107,2,FALSE),""))</f>
        <v/>
      </c>
      <c r="F547" s="108"/>
      <c r="G547" s="108"/>
      <c r="H547" s="108"/>
    </row>
    <row r="548" spans="2:8" ht="30" customHeight="1" x14ac:dyDescent="0.25">
      <c r="B548" s="107"/>
      <c r="C548" s="111"/>
      <c r="D548" s="108"/>
      <c r="E548" s="69" t="str">
        <f>IF(D548="","",IFERROR(VLOOKUP(D548,CadFun!$B$8:$C$107,2,FALSE),""))</f>
        <v/>
      </c>
      <c r="F548" s="108"/>
      <c r="G548" s="108"/>
      <c r="H548" s="108"/>
    </row>
    <row r="549" spans="2:8" ht="30" customHeight="1" x14ac:dyDescent="0.25">
      <c r="B549" s="107"/>
      <c r="C549" s="111"/>
      <c r="D549" s="108"/>
      <c r="E549" s="69" t="str">
        <f>IF(D549="","",IFERROR(VLOOKUP(D549,CadFun!$B$8:$C$107,2,FALSE),""))</f>
        <v/>
      </c>
      <c r="F549" s="108"/>
      <c r="G549" s="108"/>
      <c r="H549" s="108"/>
    </row>
    <row r="550" spans="2:8" ht="30" customHeight="1" x14ac:dyDescent="0.25">
      <c r="B550" s="107"/>
      <c r="C550" s="111"/>
      <c r="D550" s="108"/>
      <c r="E550" s="69" t="str">
        <f>IF(D550="","",IFERROR(VLOOKUP(D550,CadFun!$B$8:$C$107,2,FALSE),""))</f>
        <v/>
      </c>
      <c r="F550" s="108"/>
      <c r="G550" s="108"/>
      <c r="H550" s="108"/>
    </row>
    <row r="551" spans="2:8" ht="30" customHeight="1" x14ac:dyDescent="0.25">
      <c r="B551" s="107"/>
      <c r="C551" s="111"/>
      <c r="D551" s="108"/>
      <c r="E551" s="69" t="str">
        <f>IF(D551="","",IFERROR(VLOOKUP(D551,CadFun!$B$8:$C$107,2,FALSE),""))</f>
        <v/>
      </c>
      <c r="F551" s="108"/>
      <c r="G551" s="108"/>
      <c r="H551" s="108"/>
    </row>
    <row r="552" spans="2:8" ht="30" customHeight="1" x14ac:dyDescent="0.25">
      <c r="B552" s="107"/>
      <c r="C552" s="111"/>
      <c r="D552" s="108"/>
      <c r="E552" s="69" t="str">
        <f>IF(D552="","",IFERROR(VLOOKUP(D552,CadFun!$B$8:$C$107,2,FALSE),""))</f>
        <v/>
      </c>
      <c r="F552" s="108"/>
      <c r="G552" s="108"/>
      <c r="H552" s="108"/>
    </row>
    <row r="553" spans="2:8" ht="30" customHeight="1" x14ac:dyDescent="0.25">
      <c r="B553" s="107"/>
      <c r="C553" s="111"/>
      <c r="D553" s="108"/>
      <c r="E553" s="69" t="str">
        <f>IF(D553="","",IFERROR(VLOOKUP(D553,CadFun!$B$8:$C$107,2,FALSE),""))</f>
        <v/>
      </c>
      <c r="F553" s="108"/>
      <c r="G553" s="108"/>
      <c r="H553" s="108"/>
    </row>
    <row r="554" spans="2:8" ht="30" customHeight="1" x14ac:dyDescent="0.25">
      <c r="B554" s="107"/>
      <c r="C554" s="111"/>
      <c r="D554" s="108"/>
      <c r="E554" s="69" t="str">
        <f>IF(D554="","",IFERROR(VLOOKUP(D554,CadFun!$B$8:$C$107,2,FALSE),""))</f>
        <v/>
      </c>
      <c r="F554" s="108"/>
      <c r="G554" s="108"/>
      <c r="H554" s="108"/>
    </row>
    <row r="555" spans="2:8" ht="30" customHeight="1" x14ac:dyDescent="0.25">
      <c r="B555" s="107"/>
      <c r="C555" s="111"/>
      <c r="D555" s="108"/>
      <c r="E555" s="69" t="str">
        <f>IF(D555="","",IFERROR(VLOOKUP(D555,CadFun!$B$8:$C$107,2,FALSE),""))</f>
        <v/>
      </c>
      <c r="F555" s="108"/>
      <c r="G555" s="108"/>
      <c r="H555" s="108"/>
    </row>
    <row r="556" spans="2:8" ht="30" customHeight="1" x14ac:dyDescent="0.25">
      <c r="B556" s="107"/>
      <c r="C556" s="111"/>
      <c r="D556" s="108"/>
      <c r="E556" s="69" t="str">
        <f>IF(D556="","",IFERROR(VLOOKUP(D556,CadFun!$B$8:$C$107,2,FALSE),""))</f>
        <v/>
      </c>
      <c r="F556" s="108"/>
      <c r="G556" s="108"/>
      <c r="H556" s="108"/>
    </row>
    <row r="557" spans="2:8" ht="30" customHeight="1" x14ac:dyDescent="0.25">
      <c r="B557" s="107"/>
      <c r="C557" s="111"/>
      <c r="D557" s="108"/>
      <c r="E557" s="69" t="str">
        <f>IF(D557="","",IFERROR(VLOOKUP(D557,CadFun!$B$8:$C$107,2,FALSE),""))</f>
        <v/>
      </c>
      <c r="F557" s="108"/>
      <c r="G557" s="108"/>
      <c r="H557" s="108"/>
    </row>
    <row r="558" spans="2:8" ht="30" customHeight="1" x14ac:dyDescent="0.25">
      <c r="B558" s="107"/>
      <c r="C558" s="111"/>
      <c r="D558" s="108"/>
      <c r="E558" s="69" t="str">
        <f>IF(D558="","",IFERROR(VLOOKUP(D558,CadFun!$B$8:$C$107,2,FALSE),""))</f>
        <v/>
      </c>
      <c r="F558" s="108"/>
      <c r="G558" s="108"/>
      <c r="H558" s="108"/>
    </row>
    <row r="559" spans="2:8" ht="30" customHeight="1" x14ac:dyDescent="0.25">
      <c r="B559" s="107"/>
      <c r="C559" s="111"/>
      <c r="D559" s="108"/>
      <c r="E559" s="69" t="str">
        <f>IF(D559="","",IFERROR(VLOOKUP(D559,CadFun!$B$8:$C$107,2,FALSE),""))</f>
        <v/>
      </c>
      <c r="F559" s="108"/>
      <c r="G559" s="108"/>
      <c r="H559" s="108"/>
    </row>
    <row r="560" spans="2:8" ht="30" customHeight="1" x14ac:dyDescent="0.25">
      <c r="B560" s="107"/>
      <c r="C560" s="111"/>
      <c r="D560" s="108"/>
      <c r="E560" s="69" t="str">
        <f>IF(D560="","",IFERROR(VLOOKUP(D560,CadFun!$B$8:$C$107,2,FALSE),""))</f>
        <v/>
      </c>
      <c r="F560" s="108"/>
      <c r="G560" s="108"/>
      <c r="H560" s="108"/>
    </row>
    <row r="561" spans="2:8" ht="30" customHeight="1" x14ac:dyDescent="0.25">
      <c r="B561" s="107"/>
      <c r="C561" s="111"/>
      <c r="D561" s="108"/>
      <c r="E561" s="69" t="str">
        <f>IF(D561="","",IFERROR(VLOOKUP(D561,CadFun!$B$8:$C$107,2,FALSE),""))</f>
        <v/>
      </c>
      <c r="F561" s="108"/>
      <c r="G561" s="108"/>
      <c r="H561" s="108"/>
    </row>
    <row r="562" spans="2:8" ht="30" customHeight="1" x14ac:dyDescent="0.25">
      <c r="B562" s="107"/>
      <c r="C562" s="111"/>
      <c r="D562" s="108"/>
      <c r="E562" s="69" t="str">
        <f>IF(D562="","",IFERROR(VLOOKUP(D562,CadFun!$B$8:$C$107,2,FALSE),""))</f>
        <v/>
      </c>
      <c r="F562" s="108"/>
      <c r="G562" s="108"/>
      <c r="H562" s="108"/>
    </row>
    <row r="563" spans="2:8" ht="30" customHeight="1" x14ac:dyDescent="0.25">
      <c r="B563" s="107"/>
      <c r="C563" s="111"/>
      <c r="D563" s="108"/>
      <c r="E563" s="69" t="str">
        <f>IF(D563="","",IFERROR(VLOOKUP(D563,CadFun!$B$8:$C$107,2,FALSE),""))</f>
        <v/>
      </c>
      <c r="F563" s="108"/>
      <c r="G563" s="108"/>
      <c r="H563" s="108"/>
    </row>
    <row r="564" spans="2:8" ht="30" customHeight="1" x14ac:dyDescent="0.25">
      <c r="B564" s="107"/>
      <c r="C564" s="111"/>
      <c r="D564" s="108"/>
      <c r="E564" s="69" t="str">
        <f>IF(D564="","",IFERROR(VLOOKUP(D564,CadFun!$B$8:$C$107,2,FALSE),""))</f>
        <v/>
      </c>
      <c r="F564" s="108"/>
      <c r="G564" s="108"/>
      <c r="H564" s="108"/>
    </row>
    <row r="565" spans="2:8" ht="30" customHeight="1" x14ac:dyDescent="0.25">
      <c r="B565" s="107"/>
      <c r="C565" s="111"/>
      <c r="D565" s="108"/>
      <c r="E565" s="69" t="str">
        <f>IF(D565="","",IFERROR(VLOOKUP(D565,CadFun!$B$8:$C$107,2,FALSE),""))</f>
        <v/>
      </c>
      <c r="F565" s="108"/>
      <c r="G565" s="108"/>
      <c r="H565" s="108"/>
    </row>
    <row r="566" spans="2:8" ht="30" customHeight="1" x14ac:dyDescent="0.25">
      <c r="B566" s="107"/>
      <c r="C566" s="111"/>
      <c r="D566" s="108"/>
      <c r="E566" s="69" t="str">
        <f>IF(D566="","",IFERROR(VLOOKUP(D566,CadFun!$B$8:$C$107,2,FALSE),""))</f>
        <v/>
      </c>
      <c r="F566" s="108"/>
      <c r="G566" s="108"/>
      <c r="H566" s="108"/>
    </row>
    <row r="567" spans="2:8" ht="30" customHeight="1" x14ac:dyDescent="0.25">
      <c r="B567" s="107"/>
      <c r="C567" s="111"/>
      <c r="D567" s="108"/>
      <c r="E567" s="69" t="str">
        <f>IF(D567="","",IFERROR(VLOOKUP(D567,CadFun!$B$8:$C$107,2,FALSE),""))</f>
        <v/>
      </c>
      <c r="F567" s="108"/>
      <c r="G567" s="108"/>
      <c r="H567" s="108"/>
    </row>
    <row r="568" spans="2:8" ht="30" customHeight="1" x14ac:dyDescent="0.25">
      <c r="B568" s="107"/>
      <c r="C568" s="111"/>
      <c r="D568" s="108"/>
      <c r="E568" s="69" t="str">
        <f>IF(D568="","",IFERROR(VLOOKUP(D568,CadFun!$B$8:$C$107,2,FALSE),""))</f>
        <v/>
      </c>
      <c r="F568" s="108"/>
      <c r="G568" s="108"/>
      <c r="H568" s="108"/>
    </row>
    <row r="569" spans="2:8" ht="30" customHeight="1" x14ac:dyDescent="0.25">
      <c r="B569" s="107"/>
      <c r="C569" s="111"/>
      <c r="D569" s="108"/>
      <c r="E569" s="69" t="str">
        <f>IF(D569="","",IFERROR(VLOOKUP(D569,CadFun!$B$8:$C$107,2,FALSE),""))</f>
        <v/>
      </c>
      <c r="F569" s="108"/>
      <c r="G569" s="108"/>
      <c r="H569" s="108"/>
    </row>
    <row r="570" spans="2:8" ht="30" customHeight="1" x14ac:dyDescent="0.25">
      <c r="B570" s="107"/>
      <c r="C570" s="111"/>
      <c r="D570" s="108"/>
      <c r="E570" s="69" t="str">
        <f>IF(D570="","",IFERROR(VLOOKUP(D570,CadFun!$B$8:$C$107,2,FALSE),""))</f>
        <v/>
      </c>
      <c r="F570" s="108"/>
      <c r="G570" s="108"/>
      <c r="H570" s="108"/>
    </row>
    <row r="571" spans="2:8" ht="30" customHeight="1" x14ac:dyDescent="0.25">
      <c r="B571" s="107"/>
      <c r="C571" s="111"/>
      <c r="D571" s="108"/>
      <c r="E571" s="69" t="str">
        <f>IF(D571="","",IFERROR(VLOOKUP(D571,CadFun!$B$8:$C$107,2,FALSE),""))</f>
        <v/>
      </c>
      <c r="F571" s="108"/>
      <c r="G571" s="108"/>
      <c r="H571" s="108"/>
    </row>
    <row r="572" spans="2:8" ht="30" customHeight="1" x14ac:dyDescent="0.25">
      <c r="B572" s="107"/>
      <c r="C572" s="111"/>
      <c r="D572" s="108"/>
      <c r="E572" s="69" t="str">
        <f>IF(D572="","",IFERROR(VLOOKUP(D572,CadFun!$B$8:$C$107,2,FALSE),""))</f>
        <v/>
      </c>
      <c r="F572" s="108"/>
      <c r="G572" s="108"/>
      <c r="H572" s="108"/>
    </row>
    <row r="573" spans="2:8" ht="30" customHeight="1" x14ac:dyDescent="0.25">
      <c r="B573" s="107"/>
      <c r="C573" s="111"/>
      <c r="D573" s="108"/>
      <c r="E573" s="69" t="str">
        <f>IF(D573="","",IFERROR(VLOOKUP(D573,CadFun!$B$8:$C$107,2,FALSE),""))</f>
        <v/>
      </c>
      <c r="F573" s="108"/>
      <c r="G573" s="108"/>
      <c r="H573" s="108"/>
    </row>
    <row r="574" spans="2:8" ht="30" customHeight="1" x14ac:dyDescent="0.25">
      <c r="B574" s="107"/>
      <c r="C574" s="111"/>
      <c r="D574" s="108"/>
      <c r="E574" s="69" t="str">
        <f>IF(D574="","",IFERROR(VLOOKUP(D574,CadFun!$B$8:$C$107,2,FALSE),""))</f>
        <v/>
      </c>
      <c r="F574" s="108"/>
      <c r="G574" s="108"/>
      <c r="H574" s="108"/>
    </row>
    <row r="575" spans="2:8" ht="30" customHeight="1" x14ac:dyDescent="0.25">
      <c r="B575" s="107"/>
      <c r="C575" s="111"/>
      <c r="D575" s="108"/>
      <c r="E575" s="69" t="str">
        <f>IF(D575="","",IFERROR(VLOOKUP(D575,CadFun!$B$8:$C$107,2,FALSE),""))</f>
        <v/>
      </c>
      <c r="F575" s="108"/>
      <c r="G575" s="108"/>
      <c r="H575" s="108"/>
    </row>
    <row r="576" spans="2:8" ht="30" customHeight="1" x14ac:dyDescent="0.25">
      <c r="B576" s="107"/>
      <c r="C576" s="111"/>
      <c r="D576" s="108"/>
      <c r="E576" s="69" t="str">
        <f>IF(D576="","",IFERROR(VLOOKUP(D576,CadFun!$B$8:$C$107,2,FALSE),""))</f>
        <v/>
      </c>
      <c r="F576" s="108"/>
      <c r="G576" s="108"/>
      <c r="H576" s="108"/>
    </row>
    <row r="577" spans="2:8" ht="30" customHeight="1" x14ac:dyDescent="0.25">
      <c r="B577" s="107"/>
      <c r="C577" s="111"/>
      <c r="D577" s="108"/>
      <c r="E577" s="69" t="str">
        <f>IF(D577="","",IFERROR(VLOOKUP(D577,CadFun!$B$8:$C$107,2,FALSE),""))</f>
        <v/>
      </c>
      <c r="F577" s="108"/>
      <c r="G577" s="108"/>
      <c r="H577" s="108"/>
    </row>
    <row r="578" spans="2:8" ht="30" customHeight="1" x14ac:dyDescent="0.25">
      <c r="B578" s="107"/>
      <c r="C578" s="111"/>
      <c r="D578" s="108"/>
      <c r="E578" s="69" t="str">
        <f>IF(D578="","",IFERROR(VLOOKUP(D578,CadFun!$B$8:$C$107,2,FALSE),""))</f>
        <v/>
      </c>
      <c r="F578" s="108"/>
      <c r="G578" s="108"/>
      <c r="H578" s="108"/>
    </row>
    <row r="579" spans="2:8" ht="30" customHeight="1" x14ac:dyDescent="0.25">
      <c r="B579" s="107"/>
      <c r="C579" s="111"/>
      <c r="D579" s="108"/>
      <c r="E579" s="69" t="str">
        <f>IF(D579="","",IFERROR(VLOOKUP(D579,CadFun!$B$8:$C$107,2,FALSE),""))</f>
        <v/>
      </c>
      <c r="F579" s="108"/>
      <c r="G579" s="108"/>
      <c r="H579" s="108"/>
    </row>
    <row r="580" spans="2:8" ht="30" customHeight="1" x14ac:dyDescent="0.25">
      <c r="B580" s="107"/>
      <c r="C580" s="111"/>
      <c r="D580" s="108"/>
      <c r="E580" s="69" t="str">
        <f>IF(D580="","",IFERROR(VLOOKUP(D580,CadFun!$B$8:$C$107,2,FALSE),""))</f>
        <v/>
      </c>
      <c r="F580" s="108"/>
      <c r="G580" s="108"/>
      <c r="H580" s="108"/>
    </row>
    <row r="581" spans="2:8" ht="30" customHeight="1" x14ac:dyDescent="0.25">
      <c r="B581" s="107"/>
      <c r="C581" s="111"/>
      <c r="D581" s="108"/>
      <c r="E581" s="69" t="str">
        <f>IF(D581="","",IFERROR(VLOOKUP(D581,CadFun!$B$8:$C$107,2,FALSE),""))</f>
        <v/>
      </c>
      <c r="F581" s="108"/>
      <c r="G581" s="108"/>
      <c r="H581" s="108"/>
    </row>
    <row r="582" spans="2:8" ht="30" customHeight="1" x14ac:dyDescent="0.25">
      <c r="B582" s="107"/>
      <c r="C582" s="111"/>
      <c r="D582" s="108"/>
      <c r="E582" s="69" t="str">
        <f>IF(D582="","",IFERROR(VLOOKUP(D582,CadFun!$B$8:$C$107,2,FALSE),""))</f>
        <v/>
      </c>
      <c r="F582" s="108"/>
      <c r="G582" s="108"/>
      <c r="H582" s="108"/>
    </row>
    <row r="583" spans="2:8" ht="30" customHeight="1" x14ac:dyDescent="0.25">
      <c r="B583" s="107"/>
      <c r="C583" s="111"/>
      <c r="D583" s="108"/>
      <c r="E583" s="69" t="str">
        <f>IF(D583="","",IFERROR(VLOOKUP(D583,CadFun!$B$8:$C$107,2,FALSE),""))</f>
        <v/>
      </c>
      <c r="F583" s="108"/>
      <c r="G583" s="108"/>
      <c r="H583" s="108"/>
    </row>
    <row r="584" spans="2:8" ht="30" customHeight="1" x14ac:dyDescent="0.25">
      <c r="B584" s="107"/>
      <c r="C584" s="111"/>
      <c r="D584" s="108"/>
      <c r="E584" s="69" t="str">
        <f>IF(D584="","",IFERROR(VLOOKUP(D584,CadFun!$B$8:$C$107,2,FALSE),""))</f>
        <v/>
      </c>
      <c r="F584" s="108"/>
      <c r="G584" s="108"/>
      <c r="H584" s="108"/>
    </row>
    <row r="585" spans="2:8" ht="30" customHeight="1" x14ac:dyDescent="0.25">
      <c r="B585" s="107"/>
      <c r="C585" s="111"/>
      <c r="D585" s="108"/>
      <c r="E585" s="69" t="str">
        <f>IF(D585="","",IFERROR(VLOOKUP(D585,CadFun!$B$8:$C$107,2,FALSE),""))</f>
        <v/>
      </c>
      <c r="F585" s="108"/>
      <c r="G585" s="108"/>
      <c r="H585" s="108"/>
    </row>
    <row r="586" spans="2:8" ht="30" customHeight="1" x14ac:dyDescent="0.25">
      <c r="B586" s="107"/>
      <c r="C586" s="111"/>
      <c r="D586" s="108"/>
      <c r="E586" s="69" t="str">
        <f>IF(D586="","",IFERROR(VLOOKUP(D586,CadFun!$B$8:$C$107,2,FALSE),""))</f>
        <v/>
      </c>
      <c r="F586" s="108"/>
      <c r="G586" s="108"/>
      <c r="H586" s="108"/>
    </row>
    <row r="587" spans="2:8" ht="30" customHeight="1" x14ac:dyDescent="0.25">
      <c r="B587" s="107"/>
      <c r="C587" s="111"/>
      <c r="D587" s="108"/>
      <c r="E587" s="69" t="str">
        <f>IF(D587="","",IFERROR(VLOOKUP(D587,CadFun!$B$8:$C$107,2,FALSE),""))</f>
        <v/>
      </c>
      <c r="F587" s="108"/>
      <c r="G587" s="108"/>
      <c r="H587" s="108"/>
    </row>
    <row r="588" spans="2:8" ht="30" customHeight="1" x14ac:dyDescent="0.25">
      <c r="B588" s="107"/>
      <c r="C588" s="111"/>
      <c r="D588" s="108"/>
      <c r="E588" s="69" t="str">
        <f>IF(D588="","",IFERROR(VLOOKUP(D588,CadFun!$B$8:$C$107,2,FALSE),""))</f>
        <v/>
      </c>
      <c r="F588" s="108"/>
      <c r="G588" s="108"/>
      <c r="H588" s="108"/>
    </row>
    <row r="589" spans="2:8" ht="30" customHeight="1" x14ac:dyDescent="0.25">
      <c r="B589" s="107"/>
      <c r="C589" s="111"/>
      <c r="D589" s="108"/>
      <c r="E589" s="69" t="str">
        <f>IF(D589="","",IFERROR(VLOOKUP(D589,CadFun!$B$8:$C$107,2,FALSE),""))</f>
        <v/>
      </c>
      <c r="F589" s="108"/>
      <c r="G589" s="108"/>
      <c r="H589" s="108"/>
    </row>
    <row r="590" spans="2:8" ht="30" customHeight="1" x14ac:dyDescent="0.25">
      <c r="B590" s="107"/>
      <c r="C590" s="111"/>
      <c r="D590" s="108"/>
      <c r="E590" s="69" t="str">
        <f>IF(D590="","",IFERROR(VLOOKUP(D590,CadFun!$B$8:$C$107,2,FALSE),""))</f>
        <v/>
      </c>
      <c r="F590" s="108"/>
      <c r="G590" s="108"/>
      <c r="H590" s="108"/>
    </row>
    <row r="591" spans="2:8" ht="30" customHeight="1" x14ac:dyDescent="0.25">
      <c r="B591" s="107"/>
      <c r="C591" s="111"/>
      <c r="D591" s="108"/>
      <c r="E591" s="69" t="str">
        <f>IF(D591="","",IFERROR(VLOOKUP(D591,CadFun!$B$8:$C$107,2,FALSE),""))</f>
        <v/>
      </c>
      <c r="F591" s="108"/>
      <c r="G591" s="108"/>
      <c r="H591" s="108"/>
    </row>
    <row r="592" spans="2:8" ht="30" customHeight="1" x14ac:dyDescent="0.25">
      <c r="B592" s="107"/>
      <c r="C592" s="111"/>
      <c r="D592" s="108"/>
      <c r="E592" s="69" t="str">
        <f>IF(D592="","",IFERROR(VLOOKUP(D592,CadFun!$B$8:$C$107,2,FALSE),""))</f>
        <v/>
      </c>
      <c r="F592" s="108"/>
      <c r="G592" s="108"/>
      <c r="H592" s="108"/>
    </row>
    <row r="593" spans="2:8" ht="30" customHeight="1" x14ac:dyDescent="0.25">
      <c r="B593" s="107"/>
      <c r="C593" s="111"/>
      <c r="D593" s="108"/>
      <c r="E593" s="69" t="str">
        <f>IF(D593="","",IFERROR(VLOOKUP(D593,CadFun!$B$8:$C$107,2,FALSE),""))</f>
        <v/>
      </c>
      <c r="F593" s="108"/>
      <c r="G593" s="108"/>
      <c r="H593" s="108"/>
    </row>
    <row r="594" spans="2:8" ht="30" customHeight="1" x14ac:dyDescent="0.25">
      <c r="B594" s="107"/>
      <c r="C594" s="111"/>
      <c r="D594" s="108"/>
      <c r="E594" s="69" t="str">
        <f>IF(D594="","",IFERROR(VLOOKUP(D594,CadFun!$B$8:$C$107,2,FALSE),""))</f>
        <v/>
      </c>
      <c r="F594" s="108"/>
      <c r="G594" s="108"/>
      <c r="H594" s="108"/>
    </row>
    <row r="595" spans="2:8" ht="30" customHeight="1" x14ac:dyDescent="0.25">
      <c r="B595" s="107"/>
      <c r="C595" s="111"/>
      <c r="D595" s="108"/>
      <c r="E595" s="69" t="str">
        <f>IF(D595="","",IFERROR(VLOOKUP(D595,CadFun!$B$8:$C$107,2,FALSE),""))</f>
        <v/>
      </c>
      <c r="F595" s="108"/>
      <c r="G595" s="108"/>
      <c r="H595" s="108"/>
    </row>
    <row r="596" spans="2:8" ht="30" customHeight="1" x14ac:dyDescent="0.25">
      <c r="B596" s="107"/>
      <c r="C596" s="111"/>
      <c r="D596" s="108"/>
      <c r="E596" s="69" t="str">
        <f>IF(D596="","",IFERROR(VLOOKUP(D596,CadFun!$B$8:$C$107,2,FALSE),""))</f>
        <v/>
      </c>
      <c r="F596" s="108"/>
      <c r="G596" s="108"/>
      <c r="H596" s="108"/>
    </row>
    <row r="597" spans="2:8" ht="30" customHeight="1" x14ac:dyDescent="0.25">
      <c r="B597" s="107"/>
      <c r="C597" s="111"/>
      <c r="D597" s="108"/>
      <c r="E597" s="69" t="str">
        <f>IF(D597="","",IFERROR(VLOOKUP(D597,CadFun!$B$8:$C$107,2,FALSE),""))</f>
        <v/>
      </c>
      <c r="F597" s="108"/>
      <c r="G597" s="108"/>
      <c r="H597" s="108"/>
    </row>
    <row r="598" spans="2:8" ht="30" customHeight="1" x14ac:dyDescent="0.25">
      <c r="B598" s="107"/>
      <c r="C598" s="111"/>
      <c r="D598" s="108"/>
      <c r="E598" s="69" t="str">
        <f>IF(D598="","",IFERROR(VLOOKUP(D598,CadFun!$B$8:$C$107,2,FALSE),""))</f>
        <v/>
      </c>
      <c r="F598" s="108"/>
      <c r="G598" s="108"/>
      <c r="H598" s="108"/>
    </row>
    <row r="599" spans="2:8" ht="30" customHeight="1" x14ac:dyDescent="0.25">
      <c r="B599" s="107"/>
      <c r="C599" s="111"/>
      <c r="D599" s="108"/>
      <c r="E599" s="69" t="str">
        <f>IF(D599="","",IFERROR(VLOOKUP(D599,CadFun!$B$8:$C$107,2,FALSE),""))</f>
        <v/>
      </c>
      <c r="F599" s="108"/>
      <c r="G599" s="108"/>
      <c r="H599" s="108"/>
    </row>
    <row r="600" spans="2:8" ht="30" customHeight="1" x14ac:dyDescent="0.25">
      <c r="B600" s="107"/>
      <c r="C600" s="111"/>
      <c r="D600" s="108"/>
      <c r="E600" s="69" t="str">
        <f>IF(D600="","",IFERROR(VLOOKUP(D600,CadFun!$B$8:$C$107,2,FALSE),""))</f>
        <v/>
      </c>
      <c r="F600" s="108"/>
      <c r="G600" s="108"/>
      <c r="H600" s="108"/>
    </row>
    <row r="601" spans="2:8" ht="30" customHeight="1" x14ac:dyDescent="0.25">
      <c r="B601" s="107"/>
      <c r="C601" s="111"/>
      <c r="D601" s="108"/>
      <c r="E601" s="69" t="str">
        <f>IF(D601="","",IFERROR(VLOOKUP(D601,CadFun!$B$8:$C$107,2,FALSE),""))</f>
        <v/>
      </c>
      <c r="F601" s="108"/>
      <c r="G601" s="108"/>
      <c r="H601" s="108"/>
    </row>
    <row r="602" spans="2:8" ht="30" customHeight="1" x14ac:dyDescent="0.25">
      <c r="B602" s="107"/>
      <c r="C602" s="111"/>
      <c r="D602" s="108"/>
      <c r="E602" s="69" t="str">
        <f>IF(D602="","",IFERROR(VLOOKUP(D602,CadFun!$B$8:$C$107,2,FALSE),""))</f>
        <v/>
      </c>
      <c r="F602" s="108"/>
      <c r="G602" s="108"/>
      <c r="H602" s="108"/>
    </row>
    <row r="603" spans="2:8" ht="30" customHeight="1" x14ac:dyDescent="0.25">
      <c r="B603" s="107"/>
      <c r="C603" s="111"/>
      <c r="D603" s="108"/>
      <c r="E603" s="69" t="str">
        <f>IF(D603="","",IFERROR(VLOOKUP(D603,CadFun!$B$8:$C$107,2,FALSE),""))</f>
        <v/>
      </c>
      <c r="F603" s="108"/>
      <c r="G603" s="108"/>
      <c r="H603" s="108"/>
    </row>
    <row r="604" spans="2:8" ht="30" customHeight="1" x14ac:dyDescent="0.25">
      <c r="B604" s="107"/>
      <c r="C604" s="111"/>
      <c r="D604" s="108"/>
      <c r="E604" s="69" t="str">
        <f>IF(D604="","",IFERROR(VLOOKUP(D604,CadFun!$B$8:$C$107,2,FALSE),""))</f>
        <v/>
      </c>
      <c r="F604" s="108"/>
      <c r="G604" s="108"/>
      <c r="H604" s="108"/>
    </row>
    <row r="605" spans="2:8" ht="30" customHeight="1" x14ac:dyDescent="0.25">
      <c r="B605" s="107"/>
      <c r="C605" s="111"/>
      <c r="D605" s="108"/>
      <c r="E605" s="69" t="str">
        <f>IF(D605="","",IFERROR(VLOOKUP(D605,CadFun!$B$8:$C$107,2,FALSE),""))</f>
        <v/>
      </c>
      <c r="F605" s="108"/>
      <c r="G605" s="108"/>
      <c r="H605" s="108"/>
    </row>
    <row r="606" spans="2:8" ht="30" customHeight="1" x14ac:dyDescent="0.25">
      <c r="B606" s="107"/>
      <c r="C606" s="111"/>
      <c r="D606" s="108"/>
      <c r="E606" s="69" t="str">
        <f>IF(D606="","",IFERROR(VLOOKUP(D606,CadFun!$B$8:$C$107,2,FALSE),""))</f>
        <v/>
      </c>
      <c r="F606" s="108"/>
      <c r="G606" s="108"/>
      <c r="H606" s="108"/>
    </row>
    <row r="607" spans="2:8" ht="30" customHeight="1" x14ac:dyDescent="0.25">
      <c r="B607" s="107"/>
      <c r="C607" s="111"/>
      <c r="D607" s="108"/>
      <c r="E607" s="69" t="str">
        <f>IF(D607="","",IFERROR(VLOOKUP(D607,CadFun!$B$8:$C$107,2,FALSE),""))</f>
        <v/>
      </c>
      <c r="F607" s="108"/>
      <c r="G607" s="108"/>
      <c r="H607" s="108"/>
    </row>
    <row r="608" spans="2:8" ht="30" customHeight="1" x14ac:dyDescent="0.25">
      <c r="B608" s="107"/>
      <c r="C608" s="111"/>
      <c r="D608" s="108"/>
      <c r="E608" s="69" t="str">
        <f>IF(D608="","",IFERROR(VLOOKUP(D608,CadFun!$B$8:$C$107,2,FALSE),""))</f>
        <v/>
      </c>
      <c r="F608" s="108"/>
      <c r="G608" s="108"/>
      <c r="H608" s="108"/>
    </row>
    <row r="609" spans="2:8" ht="30" customHeight="1" x14ac:dyDescent="0.25">
      <c r="B609" s="107"/>
      <c r="C609" s="111"/>
      <c r="D609" s="108"/>
      <c r="E609" s="69" t="str">
        <f>IF(D609="","",IFERROR(VLOOKUP(D609,CadFun!$B$8:$C$107,2,FALSE),""))</f>
        <v/>
      </c>
      <c r="F609" s="108"/>
      <c r="G609" s="108"/>
      <c r="H609" s="108"/>
    </row>
    <row r="610" spans="2:8" ht="30" customHeight="1" x14ac:dyDescent="0.25">
      <c r="B610" s="107"/>
      <c r="C610" s="111"/>
      <c r="D610" s="108"/>
      <c r="E610" s="69" t="str">
        <f>IF(D610="","",IFERROR(VLOOKUP(D610,CadFun!$B$8:$C$107,2,FALSE),""))</f>
        <v/>
      </c>
      <c r="F610" s="108"/>
      <c r="G610" s="108"/>
      <c r="H610" s="108"/>
    </row>
    <row r="611" spans="2:8" ht="30" customHeight="1" x14ac:dyDescent="0.25">
      <c r="B611" s="107"/>
      <c r="C611" s="111"/>
      <c r="D611" s="108"/>
      <c r="E611" s="69" t="str">
        <f>IF(D611="","",IFERROR(VLOOKUP(D611,CadFun!$B$8:$C$107,2,FALSE),""))</f>
        <v/>
      </c>
      <c r="F611" s="108"/>
      <c r="G611" s="108"/>
      <c r="H611" s="108"/>
    </row>
    <row r="612" spans="2:8" ht="30" customHeight="1" x14ac:dyDescent="0.25">
      <c r="B612" s="107"/>
      <c r="C612" s="111"/>
      <c r="D612" s="108"/>
      <c r="E612" s="69" t="str">
        <f>IF(D612="","",IFERROR(VLOOKUP(D612,CadFun!$B$8:$C$107,2,FALSE),""))</f>
        <v/>
      </c>
      <c r="F612" s="108"/>
      <c r="G612" s="108"/>
      <c r="H612" s="108"/>
    </row>
    <row r="613" spans="2:8" ht="30" customHeight="1" x14ac:dyDescent="0.25">
      <c r="B613" s="107"/>
      <c r="C613" s="111"/>
      <c r="D613" s="108"/>
      <c r="E613" s="69" t="str">
        <f>IF(D613="","",IFERROR(VLOOKUP(D613,CadFun!$B$8:$C$107,2,FALSE),""))</f>
        <v/>
      </c>
      <c r="F613" s="108"/>
      <c r="G613" s="108"/>
      <c r="H613" s="108"/>
    </row>
    <row r="614" spans="2:8" ht="30" customHeight="1" x14ac:dyDescent="0.25">
      <c r="B614" s="107"/>
      <c r="C614" s="111"/>
      <c r="D614" s="108"/>
      <c r="E614" s="69" t="str">
        <f>IF(D614="","",IFERROR(VLOOKUP(D614,CadFun!$B$8:$C$107,2,FALSE),""))</f>
        <v/>
      </c>
      <c r="F614" s="108"/>
      <c r="G614" s="108"/>
      <c r="H614" s="108"/>
    </row>
    <row r="615" spans="2:8" ht="30" customHeight="1" x14ac:dyDescent="0.25">
      <c r="B615" s="107"/>
      <c r="C615" s="111"/>
      <c r="D615" s="108"/>
      <c r="E615" s="69" t="str">
        <f>IF(D615="","",IFERROR(VLOOKUP(D615,CadFun!$B$8:$C$107,2,FALSE),""))</f>
        <v/>
      </c>
      <c r="F615" s="108"/>
      <c r="G615" s="108"/>
      <c r="H615" s="108"/>
    </row>
    <row r="616" spans="2:8" ht="30" customHeight="1" x14ac:dyDescent="0.25">
      <c r="B616" s="107"/>
      <c r="C616" s="111"/>
      <c r="D616" s="108"/>
      <c r="E616" s="69" t="str">
        <f>IF(D616="","",IFERROR(VLOOKUP(D616,CadFun!$B$8:$C$107,2,FALSE),""))</f>
        <v/>
      </c>
      <c r="F616" s="108"/>
      <c r="G616" s="108"/>
      <c r="H616" s="108"/>
    </row>
    <row r="617" spans="2:8" ht="30" customHeight="1" x14ac:dyDescent="0.25">
      <c r="B617" s="107"/>
      <c r="C617" s="111"/>
      <c r="D617" s="108"/>
      <c r="E617" s="69" t="str">
        <f>IF(D617="","",IFERROR(VLOOKUP(D617,CadFun!$B$8:$C$107,2,FALSE),""))</f>
        <v/>
      </c>
      <c r="F617" s="108"/>
      <c r="G617" s="108"/>
      <c r="H617" s="108"/>
    </row>
    <row r="618" spans="2:8" ht="30" customHeight="1" x14ac:dyDescent="0.25">
      <c r="B618" s="107"/>
      <c r="C618" s="111"/>
      <c r="D618" s="108"/>
      <c r="E618" s="69" t="str">
        <f>IF(D618="","",IFERROR(VLOOKUP(D618,CadFun!$B$8:$C$107,2,FALSE),""))</f>
        <v/>
      </c>
      <c r="F618" s="108"/>
      <c r="G618" s="108"/>
      <c r="H618" s="108"/>
    </row>
    <row r="619" spans="2:8" ht="30" customHeight="1" x14ac:dyDescent="0.25">
      <c r="B619" s="107"/>
      <c r="C619" s="111"/>
      <c r="D619" s="108"/>
      <c r="E619" s="69" t="str">
        <f>IF(D619="","",IFERROR(VLOOKUP(D619,CadFun!$B$8:$C$107,2,FALSE),""))</f>
        <v/>
      </c>
      <c r="F619" s="108"/>
      <c r="G619" s="108"/>
      <c r="H619" s="108"/>
    </row>
    <row r="620" spans="2:8" ht="30" customHeight="1" x14ac:dyDescent="0.25">
      <c r="B620" s="107"/>
      <c r="C620" s="111"/>
      <c r="D620" s="108"/>
      <c r="E620" s="69" t="str">
        <f>IF(D620="","",IFERROR(VLOOKUP(D620,CadFun!$B$8:$C$107,2,FALSE),""))</f>
        <v/>
      </c>
      <c r="F620" s="108"/>
      <c r="G620" s="108"/>
      <c r="H620" s="108"/>
    </row>
    <row r="621" spans="2:8" ht="30" customHeight="1" x14ac:dyDescent="0.25">
      <c r="B621" s="107"/>
      <c r="C621" s="111"/>
      <c r="D621" s="108"/>
      <c r="E621" s="69" t="str">
        <f>IF(D621="","",IFERROR(VLOOKUP(D621,CadFun!$B$8:$C$107,2,FALSE),""))</f>
        <v/>
      </c>
      <c r="F621" s="108"/>
      <c r="G621" s="108"/>
      <c r="H621" s="108"/>
    </row>
    <row r="622" spans="2:8" ht="30" customHeight="1" x14ac:dyDescent="0.25">
      <c r="B622" s="107"/>
      <c r="C622" s="111"/>
      <c r="D622" s="108"/>
      <c r="E622" s="69" t="str">
        <f>IF(D622="","",IFERROR(VLOOKUP(D622,CadFun!$B$8:$C$107,2,FALSE),""))</f>
        <v/>
      </c>
      <c r="F622" s="108"/>
      <c r="G622" s="108"/>
      <c r="H622" s="108"/>
    </row>
    <row r="623" spans="2:8" ht="30" customHeight="1" x14ac:dyDescent="0.25">
      <c r="B623" s="107"/>
      <c r="C623" s="111"/>
      <c r="D623" s="108"/>
      <c r="E623" s="69" t="str">
        <f>IF(D623="","",IFERROR(VLOOKUP(D623,CadFun!$B$8:$C$107,2,FALSE),""))</f>
        <v/>
      </c>
      <c r="F623" s="108"/>
      <c r="G623" s="108"/>
      <c r="H623" s="108"/>
    </row>
    <row r="624" spans="2:8" ht="30" customHeight="1" x14ac:dyDescent="0.25">
      <c r="B624" s="107"/>
      <c r="C624" s="111"/>
      <c r="D624" s="108"/>
      <c r="E624" s="69" t="str">
        <f>IF(D624="","",IFERROR(VLOOKUP(D624,CadFun!$B$8:$C$107,2,FALSE),""))</f>
        <v/>
      </c>
      <c r="F624" s="108"/>
      <c r="G624" s="108"/>
      <c r="H624" s="108"/>
    </row>
    <row r="625" spans="2:8" ht="30" customHeight="1" x14ac:dyDescent="0.25">
      <c r="B625" s="107"/>
      <c r="C625" s="111"/>
      <c r="D625" s="108"/>
      <c r="E625" s="69" t="str">
        <f>IF(D625="","",IFERROR(VLOOKUP(D625,CadFun!$B$8:$C$107,2,FALSE),""))</f>
        <v/>
      </c>
      <c r="F625" s="108"/>
      <c r="G625" s="108"/>
      <c r="H625" s="108"/>
    </row>
    <row r="626" spans="2:8" ht="30" customHeight="1" x14ac:dyDescent="0.25">
      <c r="B626" s="107"/>
      <c r="C626" s="111"/>
      <c r="D626" s="108"/>
      <c r="E626" s="69" t="str">
        <f>IF(D626="","",IFERROR(VLOOKUP(D626,CadFun!$B$8:$C$107,2,FALSE),""))</f>
        <v/>
      </c>
      <c r="F626" s="108"/>
      <c r="G626" s="108"/>
      <c r="H626" s="108"/>
    </row>
    <row r="627" spans="2:8" ht="30" customHeight="1" x14ac:dyDescent="0.25">
      <c r="B627" s="107"/>
      <c r="C627" s="111"/>
      <c r="D627" s="108"/>
      <c r="E627" s="69" t="str">
        <f>IF(D627="","",IFERROR(VLOOKUP(D627,CadFun!$B$8:$C$107,2,FALSE),""))</f>
        <v/>
      </c>
      <c r="F627" s="108"/>
      <c r="G627" s="108"/>
      <c r="H627" s="108"/>
    </row>
    <row r="628" spans="2:8" ht="30" customHeight="1" x14ac:dyDescent="0.25">
      <c r="B628" s="107"/>
      <c r="C628" s="111"/>
      <c r="D628" s="108"/>
      <c r="E628" s="69" t="str">
        <f>IF(D628="","",IFERROR(VLOOKUP(D628,CadFun!$B$8:$C$107,2,FALSE),""))</f>
        <v/>
      </c>
      <c r="F628" s="108"/>
      <c r="G628" s="108"/>
      <c r="H628" s="108"/>
    </row>
    <row r="629" spans="2:8" ht="30" customHeight="1" x14ac:dyDescent="0.25">
      <c r="B629" s="107"/>
      <c r="C629" s="111"/>
      <c r="D629" s="108"/>
      <c r="E629" s="69" t="str">
        <f>IF(D629="","",IFERROR(VLOOKUP(D629,CadFun!$B$8:$C$107,2,FALSE),""))</f>
        <v/>
      </c>
      <c r="F629" s="108"/>
      <c r="G629" s="108"/>
      <c r="H629" s="108"/>
    </row>
    <row r="630" spans="2:8" ht="30" customHeight="1" x14ac:dyDescent="0.25">
      <c r="B630" s="107"/>
      <c r="C630" s="111"/>
      <c r="D630" s="108"/>
      <c r="E630" s="69" t="str">
        <f>IF(D630="","",IFERROR(VLOOKUP(D630,CadFun!$B$8:$C$107,2,FALSE),""))</f>
        <v/>
      </c>
      <c r="F630" s="108"/>
      <c r="G630" s="108"/>
      <c r="H630" s="108"/>
    </row>
    <row r="631" spans="2:8" ht="30" customHeight="1" x14ac:dyDescent="0.25">
      <c r="B631" s="107"/>
      <c r="C631" s="111"/>
      <c r="D631" s="108"/>
      <c r="E631" s="69" t="str">
        <f>IF(D631="","",IFERROR(VLOOKUP(D631,CadFun!$B$8:$C$107,2,FALSE),""))</f>
        <v/>
      </c>
      <c r="F631" s="108"/>
      <c r="G631" s="108"/>
      <c r="H631" s="108"/>
    </row>
    <row r="632" spans="2:8" ht="30" customHeight="1" x14ac:dyDescent="0.25">
      <c r="B632" s="107"/>
      <c r="C632" s="111"/>
      <c r="D632" s="108"/>
      <c r="E632" s="69" t="str">
        <f>IF(D632="","",IFERROR(VLOOKUP(D632,CadFun!$B$8:$C$107,2,FALSE),""))</f>
        <v/>
      </c>
      <c r="F632" s="108"/>
      <c r="G632" s="108"/>
      <c r="H632" s="108"/>
    </row>
    <row r="633" spans="2:8" ht="30" customHeight="1" x14ac:dyDescent="0.25">
      <c r="B633" s="107"/>
      <c r="C633" s="111"/>
      <c r="D633" s="108"/>
      <c r="E633" s="69" t="str">
        <f>IF(D633="","",IFERROR(VLOOKUP(D633,CadFun!$B$8:$C$107,2,FALSE),""))</f>
        <v/>
      </c>
      <c r="F633" s="108"/>
      <c r="G633" s="108"/>
      <c r="H633" s="108"/>
    </row>
    <row r="634" spans="2:8" ht="30" customHeight="1" x14ac:dyDescent="0.25">
      <c r="B634" s="107"/>
      <c r="C634" s="111"/>
      <c r="D634" s="108"/>
      <c r="E634" s="69" t="str">
        <f>IF(D634="","",IFERROR(VLOOKUP(D634,CadFun!$B$8:$C$107,2,FALSE),""))</f>
        <v/>
      </c>
      <c r="F634" s="108"/>
      <c r="G634" s="108"/>
      <c r="H634" s="108"/>
    </row>
    <row r="635" spans="2:8" ht="30" customHeight="1" x14ac:dyDescent="0.25">
      <c r="B635" s="107"/>
      <c r="C635" s="111"/>
      <c r="D635" s="108"/>
      <c r="E635" s="69" t="str">
        <f>IF(D635="","",IFERROR(VLOOKUP(D635,CadFun!$B$8:$C$107,2,FALSE),""))</f>
        <v/>
      </c>
      <c r="F635" s="108"/>
      <c r="G635" s="108"/>
      <c r="H635" s="108"/>
    </row>
    <row r="636" spans="2:8" ht="30" customHeight="1" x14ac:dyDescent="0.25">
      <c r="B636" s="107"/>
      <c r="C636" s="111"/>
      <c r="D636" s="108"/>
      <c r="E636" s="69" t="str">
        <f>IF(D636="","",IFERROR(VLOOKUP(D636,CadFun!$B$8:$C$107,2,FALSE),""))</f>
        <v/>
      </c>
      <c r="F636" s="108"/>
      <c r="G636" s="108"/>
      <c r="H636" s="108"/>
    </row>
    <row r="637" spans="2:8" ht="30" customHeight="1" x14ac:dyDescent="0.25">
      <c r="B637" s="107"/>
      <c r="C637" s="111"/>
      <c r="D637" s="108"/>
      <c r="E637" s="69" t="str">
        <f>IF(D637="","",IFERROR(VLOOKUP(D637,CadFun!$B$8:$C$107,2,FALSE),""))</f>
        <v/>
      </c>
      <c r="F637" s="108"/>
      <c r="G637" s="108"/>
      <c r="H637" s="108"/>
    </row>
    <row r="638" spans="2:8" ht="30" customHeight="1" x14ac:dyDescent="0.25">
      <c r="B638" s="107"/>
      <c r="C638" s="111"/>
      <c r="D638" s="108"/>
      <c r="E638" s="69" t="str">
        <f>IF(D638="","",IFERROR(VLOOKUP(D638,CadFun!$B$8:$C$107,2,FALSE),""))</f>
        <v/>
      </c>
      <c r="F638" s="108"/>
      <c r="G638" s="108"/>
      <c r="H638" s="108"/>
    </row>
    <row r="639" spans="2:8" ht="30" customHeight="1" x14ac:dyDescent="0.25">
      <c r="B639" s="107"/>
      <c r="C639" s="111"/>
      <c r="D639" s="108"/>
      <c r="E639" s="69" t="str">
        <f>IF(D639="","",IFERROR(VLOOKUP(D639,CadFun!$B$8:$C$107,2,FALSE),""))</f>
        <v/>
      </c>
      <c r="F639" s="108"/>
      <c r="G639" s="108"/>
      <c r="H639" s="108"/>
    </row>
    <row r="640" spans="2:8" ht="30" customHeight="1" x14ac:dyDescent="0.25">
      <c r="B640" s="107"/>
      <c r="C640" s="111"/>
      <c r="D640" s="108"/>
      <c r="E640" s="69" t="str">
        <f>IF(D640="","",IFERROR(VLOOKUP(D640,CadFun!$B$8:$C$107,2,FALSE),""))</f>
        <v/>
      </c>
      <c r="F640" s="108"/>
      <c r="G640" s="108"/>
      <c r="H640" s="108"/>
    </row>
    <row r="641" spans="2:8" ht="30" customHeight="1" x14ac:dyDescent="0.25">
      <c r="B641" s="107"/>
      <c r="C641" s="111"/>
      <c r="D641" s="108"/>
      <c r="E641" s="69" t="str">
        <f>IF(D641="","",IFERROR(VLOOKUP(D641,CadFun!$B$8:$C$107,2,FALSE),""))</f>
        <v/>
      </c>
      <c r="F641" s="108"/>
      <c r="G641" s="108"/>
      <c r="H641" s="108"/>
    </row>
    <row r="642" spans="2:8" ht="30" customHeight="1" x14ac:dyDescent="0.25">
      <c r="B642" s="107"/>
      <c r="C642" s="111"/>
      <c r="D642" s="108"/>
      <c r="E642" s="69" t="str">
        <f>IF(D642="","",IFERROR(VLOOKUP(D642,CadFun!$B$8:$C$107,2,FALSE),""))</f>
        <v/>
      </c>
      <c r="F642" s="108"/>
      <c r="G642" s="108"/>
      <c r="H642" s="108"/>
    </row>
    <row r="643" spans="2:8" ht="30" customHeight="1" x14ac:dyDescent="0.25">
      <c r="B643" s="107"/>
      <c r="C643" s="111"/>
      <c r="D643" s="108"/>
      <c r="E643" s="69" t="str">
        <f>IF(D643="","",IFERROR(VLOOKUP(D643,CadFun!$B$8:$C$107,2,FALSE),""))</f>
        <v/>
      </c>
      <c r="F643" s="108"/>
      <c r="G643" s="108"/>
      <c r="H643" s="108"/>
    </row>
    <row r="644" spans="2:8" ht="30" customHeight="1" x14ac:dyDescent="0.25">
      <c r="B644" s="107"/>
      <c r="C644" s="111"/>
      <c r="D644" s="108"/>
      <c r="E644" s="69" t="str">
        <f>IF(D644="","",IFERROR(VLOOKUP(D644,CadFun!$B$8:$C$107,2,FALSE),""))</f>
        <v/>
      </c>
      <c r="F644" s="108"/>
      <c r="G644" s="108"/>
      <c r="H644" s="108"/>
    </row>
    <row r="645" spans="2:8" ht="30" customHeight="1" x14ac:dyDescent="0.25">
      <c r="B645" s="107"/>
      <c r="C645" s="111"/>
      <c r="D645" s="108"/>
      <c r="E645" s="69" t="str">
        <f>IF(D645="","",IFERROR(VLOOKUP(D645,CadFun!$B$8:$C$107,2,FALSE),""))</f>
        <v/>
      </c>
      <c r="F645" s="108"/>
      <c r="G645" s="108"/>
      <c r="H645" s="108"/>
    </row>
    <row r="646" spans="2:8" ht="30" customHeight="1" x14ac:dyDescent="0.25">
      <c r="B646" s="107"/>
      <c r="C646" s="111"/>
      <c r="D646" s="108"/>
      <c r="E646" s="69" t="str">
        <f>IF(D646="","",IFERROR(VLOOKUP(D646,CadFun!$B$8:$C$107,2,FALSE),""))</f>
        <v/>
      </c>
      <c r="F646" s="108"/>
      <c r="G646" s="108"/>
      <c r="H646" s="108"/>
    </row>
    <row r="647" spans="2:8" ht="30" customHeight="1" x14ac:dyDescent="0.25">
      <c r="B647" s="107"/>
      <c r="C647" s="111"/>
      <c r="D647" s="108"/>
      <c r="E647" s="69" t="str">
        <f>IF(D647="","",IFERROR(VLOOKUP(D647,CadFun!$B$8:$C$107,2,FALSE),""))</f>
        <v/>
      </c>
      <c r="F647" s="108"/>
      <c r="G647" s="108"/>
      <c r="H647" s="108"/>
    </row>
    <row r="648" spans="2:8" ht="30" customHeight="1" x14ac:dyDescent="0.25">
      <c r="B648" s="107"/>
      <c r="C648" s="111"/>
      <c r="D648" s="108"/>
      <c r="E648" s="69" t="str">
        <f>IF(D648="","",IFERROR(VLOOKUP(D648,CadFun!$B$8:$C$107,2,FALSE),""))</f>
        <v/>
      </c>
      <c r="F648" s="108"/>
      <c r="G648" s="108"/>
      <c r="H648" s="108"/>
    </row>
    <row r="649" spans="2:8" ht="30" customHeight="1" x14ac:dyDescent="0.25">
      <c r="B649" s="107"/>
      <c r="C649" s="111"/>
      <c r="D649" s="108"/>
      <c r="E649" s="69" t="str">
        <f>IF(D649="","",IFERROR(VLOOKUP(D649,CadFun!$B$8:$C$107,2,FALSE),""))</f>
        <v/>
      </c>
      <c r="F649" s="108"/>
      <c r="G649" s="108"/>
      <c r="H649" s="108"/>
    </row>
    <row r="650" spans="2:8" ht="30" customHeight="1" x14ac:dyDescent="0.25">
      <c r="B650" s="107"/>
      <c r="C650" s="111"/>
      <c r="D650" s="108"/>
      <c r="E650" s="69" t="str">
        <f>IF(D650="","",IFERROR(VLOOKUP(D650,CadFun!$B$8:$C$107,2,FALSE),""))</f>
        <v/>
      </c>
      <c r="F650" s="108"/>
      <c r="G650" s="108"/>
      <c r="H650" s="108"/>
    </row>
    <row r="651" spans="2:8" ht="30" customHeight="1" x14ac:dyDescent="0.25">
      <c r="B651" s="107"/>
      <c r="C651" s="111"/>
      <c r="D651" s="108"/>
      <c r="E651" s="69" t="str">
        <f>IF(D651="","",IFERROR(VLOOKUP(D651,CadFun!$B$8:$C$107,2,FALSE),""))</f>
        <v/>
      </c>
      <c r="F651" s="108"/>
      <c r="G651" s="108"/>
      <c r="H651" s="108"/>
    </row>
    <row r="652" spans="2:8" ht="30" customHeight="1" x14ac:dyDescent="0.25">
      <c r="B652" s="107"/>
      <c r="C652" s="111"/>
      <c r="D652" s="108"/>
      <c r="E652" s="69" t="str">
        <f>IF(D652="","",IFERROR(VLOOKUP(D652,CadFun!$B$8:$C$107,2,FALSE),""))</f>
        <v/>
      </c>
      <c r="F652" s="108"/>
      <c r="G652" s="108"/>
      <c r="H652" s="108"/>
    </row>
    <row r="653" spans="2:8" ht="30" customHeight="1" x14ac:dyDescent="0.25">
      <c r="B653" s="107"/>
      <c r="C653" s="111"/>
      <c r="D653" s="108"/>
      <c r="E653" s="69" t="str">
        <f>IF(D653="","",IFERROR(VLOOKUP(D653,CadFun!$B$8:$C$107,2,FALSE),""))</f>
        <v/>
      </c>
      <c r="F653" s="108"/>
      <c r="G653" s="108"/>
      <c r="H653" s="108"/>
    </row>
    <row r="654" spans="2:8" ht="30" customHeight="1" x14ac:dyDescent="0.25">
      <c r="B654" s="107"/>
      <c r="C654" s="111"/>
      <c r="D654" s="108"/>
      <c r="E654" s="69" t="str">
        <f>IF(D654="","",IFERROR(VLOOKUP(D654,CadFun!$B$8:$C$107,2,FALSE),""))</f>
        <v/>
      </c>
      <c r="F654" s="108"/>
      <c r="G654" s="108"/>
      <c r="H654" s="108"/>
    </row>
    <row r="655" spans="2:8" ht="30" customHeight="1" x14ac:dyDescent="0.25">
      <c r="B655" s="107"/>
      <c r="C655" s="111"/>
      <c r="D655" s="108"/>
      <c r="E655" s="69" t="str">
        <f>IF(D655="","",IFERROR(VLOOKUP(D655,CadFun!$B$8:$C$107,2,FALSE),""))</f>
        <v/>
      </c>
      <c r="F655" s="108"/>
      <c r="G655" s="108"/>
      <c r="H655" s="108"/>
    </row>
    <row r="656" spans="2:8" ht="30" customHeight="1" x14ac:dyDescent="0.25">
      <c r="B656" s="107"/>
      <c r="C656" s="111"/>
      <c r="D656" s="108"/>
      <c r="E656" s="69" t="str">
        <f>IF(D656="","",IFERROR(VLOOKUP(D656,CadFun!$B$8:$C$107,2,FALSE),""))</f>
        <v/>
      </c>
      <c r="F656" s="108"/>
      <c r="G656" s="108"/>
      <c r="H656" s="108"/>
    </row>
    <row r="657" spans="2:8" ht="30" customHeight="1" x14ac:dyDescent="0.25">
      <c r="B657" s="107"/>
      <c r="C657" s="111"/>
      <c r="D657" s="108"/>
      <c r="E657" s="69" t="str">
        <f>IF(D657="","",IFERROR(VLOOKUP(D657,CadFun!$B$8:$C$107,2,FALSE),""))</f>
        <v/>
      </c>
      <c r="F657" s="108"/>
      <c r="G657" s="108"/>
      <c r="H657" s="108"/>
    </row>
    <row r="658" spans="2:8" ht="30" customHeight="1" x14ac:dyDescent="0.25">
      <c r="B658" s="107"/>
      <c r="C658" s="111"/>
      <c r="D658" s="108"/>
      <c r="E658" s="69" t="str">
        <f>IF(D658="","",IFERROR(VLOOKUP(D658,CadFun!$B$8:$C$107,2,FALSE),""))</f>
        <v/>
      </c>
      <c r="F658" s="108"/>
      <c r="G658" s="108"/>
      <c r="H658" s="108"/>
    </row>
    <row r="659" spans="2:8" ht="30" customHeight="1" x14ac:dyDescent="0.25">
      <c r="B659" s="107"/>
      <c r="C659" s="111"/>
      <c r="D659" s="108"/>
      <c r="E659" s="69" t="str">
        <f>IF(D659="","",IFERROR(VLOOKUP(D659,CadFun!$B$8:$C$107,2,FALSE),""))</f>
        <v/>
      </c>
      <c r="F659" s="108"/>
      <c r="G659" s="108"/>
      <c r="H659" s="108"/>
    </row>
    <row r="660" spans="2:8" ht="30" customHeight="1" x14ac:dyDescent="0.25">
      <c r="B660" s="107"/>
      <c r="C660" s="111"/>
      <c r="D660" s="108"/>
      <c r="E660" s="69" t="str">
        <f>IF(D660="","",IFERROR(VLOOKUP(D660,CadFun!$B$8:$C$107,2,FALSE),""))</f>
        <v/>
      </c>
      <c r="F660" s="108"/>
      <c r="G660" s="108"/>
      <c r="H660" s="108"/>
    </row>
    <row r="661" spans="2:8" ht="30" customHeight="1" x14ac:dyDescent="0.25">
      <c r="B661" s="107"/>
      <c r="C661" s="111"/>
      <c r="D661" s="108"/>
      <c r="E661" s="69" t="str">
        <f>IF(D661="","",IFERROR(VLOOKUP(D661,CadFun!$B$8:$C$107,2,FALSE),""))</f>
        <v/>
      </c>
      <c r="F661" s="108"/>
      <c r="G661" s="108"/>
      <c r="H661" s="108"/>
    </row>
    <row r="662" spans="2:8" ht="30" customHeight="1" x14ac:dyDescent="0.25">
      <c r="B662" s="107"/>
      <c r="C662" s="111"/>
      <c r="D662" s="108"/>
      <c r="E662" s="69" t="str">
        <f>IF(D662="","",IFERROR(VLOOKUP(D662,CadFun!$B$8:$C$107,2,FALSE),""))</f>
        <v/>
      </c>
      <c r="F662" s="108"/>
      <c r="G662" s="108"/>
      <c r="H662" s="108"/>
    </row>
    <row r="663" spans="2:8" ht="30" customHeight="1" x14ac:dyDescent="0.25">
      <c r="B663" s="107"/>
      <c r="C663" s="111"/>
      <c r="D663" s="108"/>
      <c r="E663" s="69" t="str">
        <f>IF(D663="","",IFERROR(VLOOKUP(D663,CadFun!$B$8:$C$107,2,FALSE),""))</f>
        <v/>
      </c>
      <c r="F663" s="108"/>
      <c r="G663" s="108"/>
      <c r="H663" s="108"/>
    </row>
    <row r="664" spans="2:8" ht="30" customHeight="1" x14ac:dyDescent="0.25">
      <c r="B664" s="107"/>
      <c r="C664" s="111"/>
      <c r="D664" s="108"/>
      <c r="E664" s="69" t="str">
        <f>IF(D664="","",IFERROR(VLOOKUP(D664,CadFun!$B$8:$C$107,2,FALSE),""))</f>
        <v/>
      </c>
      <c r="F664" s="108"/>
      <c r="G664" s="108"/>
      <c r="H664" s="108"/>
    </row>
    <row r="665" spans="2:8" ht="30" customHeight="1" x14ac:dyDescent="0.25">
      <c r="B665" s="107"/>
      <c r="C665" s="111"/>
      <c r="D665" s="108"/>
      <c r="E665" s="69" t="str">
        <f>IF(D665="","",IFERROR(VLOOKUP(D665,CadFun!$B$8:$C$107,2,FALSE),""))</f>
        <v/>
      </c>
      <c r="F665" s="108"/>
      <c r="G665" s="108"/>
      <c r="H665" s="108"/>
    </row>
    <row r="666" spans="2:8" ht="30" customHeight="1" x14ac:dyDescent="0.25">
      <c r="B666" s="107"/>
      <c r="C666" s="111"/>
      <c r="D666" s="108"/>
      <c r="E666" s="69" t="str">
        <f>IF(D666="","",IFERROR(VLOOKUP(D666,CadFun!$B$8:$C$107,2,FALSE),""))</f>
        <v/>
      </c>
      <c r="F666" s="108"/>
      <c r="G666" s="108"/>
      <c r="H666" s="108"/>
    </row>
    <row r="667" spans="2:8" ht="30" customHeight="1" x14ac:dyDescent="0.25">
      <c r="B667" s="107"/>
      <c r="C667" s="111"/>
      <c r="D667" s="108"/>
      <c r="E667" s="69" t="str">
        <f>IF(D667="","",IFERROR(VLOOKUP(D667,CadFun!$B$8:$C$107,2,FALSE),""))</f>
        <v/>
      </c>
      <c r="F667" s="108"/>
      <c r="G667" s="108"/>
      <c r="H667" s="108"/>
    </row>
    <row r="668" spans="2:8" ht="30" customHeight="1" x14ac:dyDescent="0.25">
      <c r="B668" s="107"/>
      <c r="C668" s="111"/>
      <c r="D668" s="108"/>
      <c r="E668" s="69" t="str">
        <f>IF(D668="","",IFERROR(VLOOKUP(D668,CadFun!$B$8:$C$107,2,FALSE),""))</f>
        <v/>
      </c>
      <c r="F668" s="108"/>
      <c r="G668" s="108"/>
      <c r="H668" s="108"/>
    </row>
    <row r="669" spans="2:8" ht="30" customHeight="1" x14ac:dyDescent="0.25">
      <c r="B669" s="107"/>
      <c r="C669" s="111"/>
      <c r="D669" s="108"/>
      <c r="E669" s="69" t="str">
        <f>IF(D669="","",IFERROR(VLOOKUP(D669,CadFun!$B$8:$C$107,2,FALSE),""))</f>
        <v/>
      </c>
      <c r="F669" s="108"/>
      <c r="G669" s="108"/>
      <c r="H669" s="108"/>
    </row>
    <row r="670" spans="2:8" ht="30" customHeight="1" x14ac:dyDescent="0.25">
      <c r="B670" s="107"/>
      <c r="C670" s="111"/>
      <c r="D670" s="108"/>
      <c r="E670" s="69" t="str">
        <f>IF(D670="","",IFERROR(VLOOKUP(D670,CadFun!$B$8:$C$107,2,FALSE),""))</f>
        <v/>
      </c>
      <c r="F670" s="108"/>
      <c r="G670" s="108"/>
      <c r="H670" s="108"/>
    </row>
    <row r="671" spans="2:8" ht="30" customHeight="1" x14ac:dyDescent="0.25">
      <c r="B671" s="107"/>
      <c r="C671" s="111"/>
      <c r="D671" s="108"/>
      <c r="E671" s="69" t="str">
        <f>IF(D671="","",IFERROR(VLOOKUP(D671,CadFun!$B$8:$C$107,2,FALSE),""))</f>
        <v/>
      </c>
      <c r="F671" s="108"/>
      <c r="G671" s="108"/>
      <c r="H671" s="108"/>
    </row>
    <row r="672" spans="2:8" ht="30" customHeight="1" x14ac:dyDescent="0.25">
      <c r="B672" s="107"/>
      <c r="C672" s="111"/>
      <c r="D672" s="108"/>
      <c r="E672" s="69" t="str">
        <f>IF(D672="","",IFERROR(VLOOKUP(D672,CadFun!$B$8:$C$107,2,FALSE),""))</f>
        <v/>
      </c>
      <c r="F672" s="108"/>
      <c r="G672" s="108"/>
      <c r="H672" s="108"/>
    </row>
    <row r="673" spans="2:8" ht="30" customHeight="1" x14ac:dyDescent="0.25">
      <c r="B673" s="107"/>
      <c r="C673" s="111"/>
      <c r="D673" s="108"/>
      <c r="E673" s="69" t="str">
        <f>IF(D673="","",IFERROR(VLOOKUP(D673,CadFun!$B$8:$C$107,2,FALSE),""))</f>
        <v/>
      </c>
      <c r="F673" s="108"/>
      <c r="G673" s="108"/>
      <c r="H673" s="108"/>
    </row>
    <row r="674" spans="2:8" ht="30" customHeight="1" x14ac:dyDescent="0.25">
      <c r="B674" s="107"/>
      <c r="C674" s="111"/>
      <c r="D674" s="108"/>
      <c r="E674" s="69" t="str">
        <f>IF(D674="","",IFERROR(VLOOKUP(D674,CadFun!$B$8:$C$107,2,FALSE),""))</f>
        <v/>
      </c>
      <c r="F674" s="108"/>
      <c r="G674" s="108"/>
      <c r="H674" s="108"/>
    </row>
    <row r="675" spans="2:8" ht="30" customHeight="1" x14ac:dyDescent="0.25">
      <c r="B675" s="107"/>
      <c r="C675" s="111"/>
      <c r="D675" s="108"/>
      <c r="E675" s="69" t="str">
        <f>IF(D675="","",IFERROR(VLOOKUP(D675,CadFun!$B$8:$C$107,2,FALSE),""))</f>
        <v/>
      </c>
      <c r="F675" s="108"/>
      <c r="G675" s="108"/>
      <c r="H675" s="108"/>
    </row>
    <row r="676" spans="2:8" ht="30" customHeight="1" x14ac:dyDescent="0.25">
      <c r="B676" s="107"/>
      <c r="C676" s="111"/>
      <c r="D676" s="108"/>
      <c r="E676" s="69" t="str">
        <f>IF(D676="","",IFERROR(VLOOKUP(D676,CadFun!$B$8:$C$107,2,FALSE),""))</f>
        <v/>
      </c>
      <c r="F676" s="108"/>
      <c r="G676" s="108"/>
      <c r="H676" s="108"/>
    </row>
    <row r="677" spans="2:8" ht="30" customHeight="1" x14ac:dyDescent="0.25">
      <c r="B677" s="107"/>
      <c r="C677" s="111"/>
      <c r="D677" s="108"/>
      <c r="E677" s="69" t="str">
        <f>IF(D677="","",IFERROR(VLOOKUP(D677,CadFun!$B$8:$C$107,2,FALSE),""))</f>
        <v/>
      </c>
      <c r="F677" s="108"/>
      <c r="G677" s="108"/>
      <c r="H677" s="108"/>
    </row>
    <row r="678" spans="2:8" ht="30" customHeight="1" x14ac:dyDescent="0.25">
      <c r="B678" s="107"/>
      <c r="C678" s="111"/>
      <c r="D678" s="108"/>
      <c r="E678" s="69" t="str">
        <f>IF(D678="","",IFERROR(VLOOKUP(D678,CadFun!$B$8:$C$107,2,FALSE),""))</f>
        <v/>
      </c>
      <c r="F678" s="108"/>
      <c r="G678" s="108"/>
      <c r="H678" s="108"/>
    </row>
    <row r="679" spans="2:8" ht="30" customHeight="1" x14ac:dyDescent="0.25">
      <c r="B679" s="107"/>
      <c r="C679" s="111"/>
      <c r="D679" s="108"/>
      <c r="E679" s="69" t="str">
        <f>IF(D679="","",IFERROR(VLOOKUP(D679,CadFun!$B$8:$C$107,2,FALSE),""))</f>
        <v/>
      </c>
      <c r="F679" s="108"/>
      <c r="G679" s="108"/>
      <c r="H679" s="108"/>
    </row>
    <row r="680" spans="2:8" ht="30" customHeight="1" x14ac:dyDescent="0.25">
      <c r="B680" s="107"/>
      <c r="C680" s="111"/>
      <c r="D680" s="108"/>
      <c r="E680" s="69" t="str">
        <f>IF(D680="","",IFERROR(VLOOKUP(D680,CadFun!$B$8:$C$107,2,FALSE),""))</f>
        <v/>
      </c>
      <c r="F680" s="108"/>
      <c r="G680" s="108"/>
      <c r="H680" s="108"/>
    </row>
    <row r="681" spans="2:8" ht="30" customHeight="1" x14ac:dyDescent="0.25">
      <c r="B681" s="107"/>
      <c r="C681" s="111"/>
      <c r="D681" s="108"/>
      <c r="E681" s="69" t="str">
        <f>IF(D681="","",IFERROR(VLOOKUP(D681,CadFun!$B$8:$C$107,2,FALSE),""))</f>
        <v/>
      </c>
      <c r="F681" s="108"/>
      <c r="G681" s="108"/>
      <c r="H681" s="108"/>
    </row>
    <row r="682" spans="2:8" ht="30" customHeight="1" x14ac:dyDescent="0.25">
      <c r="B682" s="107"/>
      <c r="C682" s="111"/>
      <c r="D682" s="108"/>
      <c r="E682" s="69" t="str">
        <f>IF(D682="","",IFERROR(VLOOKUP(D682,CadFun!$B$8:$C$107,2,FALSE),""))</f>
        <v/>
      </c>
      <c r="F682" s="108"/>
      <c r="G682" s="108"/>
      <c r="H682" s="108"/>
    </row>
    <row r="683" spans="2:8" ht="30" customHeight="1" x14ac:dyDescent="0.25">
      <c r="B683" s="107"/>
      <c r="C683" s="111"/>
      <c r="D683" s="108"/>
      <c r="E683" s="69" t="str">
        <f>IF(D683="","",IFERROR(VLOOKUP(D683,CadFun!$B$8:$C$107,2,FALSE),""))</f>
        <v/>
      </c>
      <c r="F683" s="108"/>
      <c r="G683" s="108"/>
      <c r="H683" s="108"/>
    </row>
    <row r="684" spans="2:8" ht="30" customHeight="1" x14ac:dyDescent="0.25">
      <c r="B684" s="107"/>
      <c r="C684" s="111"/>
      <c r="D684" s="108"/>
      <c r="E684" s="69" t="str">
        <f>IF(D684="","",IFERROR(VLOOKUP(D684,CadFun!$B$8:$C$107,2,FALSE),""))</f>
        <v/>
      </c>
      <c r="F684" s="108"/>
      <c r="G684" s="108"/>
      <c r="H684" s="108"/>
    </row>
    <row r="685" spans="2:8" ht="30" customHeight="1" x14ac:dyDescent="0.25">
      <c r="B685" s="107"/>
      <c r="C685" s="111"/>
      <c r="D685" s="108"/>
      <c r="E685" s="69" t="str">
        <f>IF(D685="","",IFERROR(VLOOKUP(D685,CadFun!$B$8:$C$107,2,FALSE),""))</f>
        <v/>
      </c>
      <c r="F685" s="108"/>
      <c r="G685" s="108"/>
      <c r="H685" s="108"/>
    </row>
    <row r="686" spans="2:8" ht="30" customHeight="1" x14ac:dyDescent="0.25">
      <c r="B686" s="107"/>
      <c r="C686" s="111"/>
      <c r="D686" s="108"/>
      <c r="E686" s="69" t="str">
        <f>IF(D686="","",IFERROR(VLOOKUP(D686,CadFun!$B$8:$C$107,2,FALSE),""))</f>
        <v/>
      </c>
      <c r="F686" s="108"/>
      <c r="G686" s="108"/>
      <c r="H686" s="108"/>
    </row>
    <row r="687" spans="2:8" ht="30" customHeight="1" x14ac:dyDescent="0.25">
      <c r="B687" s="107"/>
      <c r="C687" s="111"/>
      <c r="D687" s="108"/>
      <c r="E687" s="69" t="str">
        <f>IF(D687="","",IFERROR(VLOOKUP(D687,CadFun!$B$8:$C$107,2,FALSE),""))</f>
        <v/>
      </c>
      <c r="F687" s="108"/>
      <c r="G687" s="108"/>
      <c r="H687" s="108"/>
    </row>
    <row r="688" spans="2:8" ht="30" customHeight="1" x14ac:dyDescent="0.25">
      <c r="B688" s="107"/>
      <c r="C688" s="111"/>
      <c r="D688" s="108"/>
      <c r="E688" s="69" t="str">
        <f>IF(D688="","",IFERROR(VLOOKUP(D688,CadFun!$B$8:$C$107,2,FALSE),""))</f>
        <v/>
      </c>
      <c r="F688" s="108"/>
      <c r="G688" s="108"/>
      <c r="H688" s="108"/>
    </row>
    <row r="689" spans="2:8" ht="30" customHeight="1" x14ac:dyDescent="0.25">
      <c r="B689" s="107"/>
      <c r="C689" s="111"/>
      <c r="D689" s="108"/>
      <c r="E689" s="69" t="str">
        <f>IF(D689="","",IFERROR(VLOOKUP(D689,CadFun!$B$8:$C$107,2,FALSE),""))</f>
        <v/>
      </c>
      <c r="F689" s="108"/>
      <c r="G689" s="108"/>
      <c r="H689" s="108"/>
    </row>
    <row r="690" spans="2:8" ht="30" customHeight="1" x14ac:dyDescent="0.25">
      <c r="B690" s="107"/>
      <c r="C690" s="111"/>
      <c r="D690" s="108"/>
      <c r="E690" s="69" t="str">
        <f>IF(D690="","",IFERROR(VLOOKUP(D690,CadFun!$B$8:$C$107,2,FALSE),""))</f>
        <v/>
      </c>
      <c r="F690" s="108"/>
      <c r="G690" s="108"/>
      <c r="H690" s="108"/>
    </row>
    <row r="691" spans="2:8" ht="30" customHeight="1" x14ac:dyDescent="0.25">
      <c r="B691" s="107"/>
      <c r="C691" s="111"/>
      <c r="D691" s="108"/>
      <c r="E691" s="69" t="str">
        <f>IF(D691="","",IFERROR(VLOOKUP(D691,CadFun!$B$8:$C$107,2,FALSE),""))</f>
        <v/>
      </c>
      <c r="F691" s="108"/>
      <c r="G691" s="108"/>
      <c r="H691" s="108"/>
    </row>
    <row r="692" spans="2:8" ht="30" customHeight="1" x14ac:dyDescent="0.25">
      <c r="B692" s="107"/>
      <c r="C692" s="111"/>
      <c r="D692" s="108"/>
      <c r="E692" s="69" t="str">
        <f>IF(D692="","",IFERROR(VLOOKUP(D692,CadFun!$B$8:$C$107,2,FALSE),""))</f>
        <v/>
      </c>
      <c r="F692" s="108"/>
      <c r="G692" s="108"/>
      <c r="H692" s="108"/>
    </row>
    <row r="693" spans="2:8" ht="30" customHeight="1" x14ac:dyDescent="0.25">
      <c r="B693" s="107"/>
      <c r="C693" s="111"/>
      <c r="D693" s="108"/>
      <c r="E693" s="69" t="str">
        <f>IF(D693="","",IFERROR(VLOOKUP(D693,CadFun!$B$8:$C$107,2,FALSE),""))</f>
        <v/>
      </c>
      <c r="F693" s="108"/>
      <c r="G693" s="108"/>
      <c r="H693" s="108"/>
    </row>
    <row r="694" spans="2:8" ht="30" customHeight="1" x14ac:dyDescent="0.25">
      <c r="B694" s="107"/>
      <c r="C694" s="111"/>
      <c r="D694" s="108"/>
      <c r="E694" s="69" t="str">
        <f>IF(D694="","",IFERROR(VLOOKUP(D694,CadFun!$B$8:$C$107,2,FALSE),""))</f>
        <v/>
      </c>
      <c r="F694" s="108"/>
      <c r="G694" s="108"/>
      <c r="H694" s="108"/>
    </row>
    <row r="695" spans="2:8" ht="30" customHeight="1" x14ac:dyDescent="0.25">
      <c r="B695" s="107"/>
      <c r="C695" s="111"/>
      <c r="D695" s="108"/>
      <c r="E695" s="69" t="str">
        <f>IF(D695="","",IFERROR(VLOOKUP(D695,CadFun!$B$8:$C$107,2,FALSE),""))</f>
        <v/>
      </c>
      <c r="F695" s="108"/>
      <c r="G695" s="108"/>
      <c r="H695" s="108"/>
    </row>
    <row r="696" spans="2:8" ht="30" customHeight="1" x14ac:dyDescent="0.25">
      <c r="B696" s="107"/>
      <c r="C696" s="111"/>
      <c r="D696" s="108"/>
      <c r="E696" s="69" t="str">
        <f>IF(D696="","",IFERROR(VLOOKUP(D696,CadFun!$B$8:$C$107,2,FALSE),""))</f>
        <v/>
      </c>
      <c r="F696" s="108"/>
      <c r="G696" s="108"/>
      <c r="H696" s="108"/>
    </row>
    <row r="697" spans="2:8" ht="30" customHeight="1" x14ac:dyDescent="0.25">
      <c r="B697" s="107"/>
      <c r="C697" s="111"/>
      <c r="D697" s="108"/>
      <c r="E697" s="69" t="str">
        <f>IF(D697="","",IFERROR(VLOOKUP(D697,CadFun!$B$8:$C$107,2,FALSE),""))</f>
        <v/>
      </c>
      <c r="F697" s="108"/>
      <c r="G697" s="108"/>
      <c r="H697" s="108"/>
    </row>
    <row r="698" spans="2:8" ht="30" customHeight="1" x14ac:dyDescent="0.25">
      <c r="B698" s="107"/>
      <c r="C698" s="111"/>
      <c r="D698" s="108"/>
      <c r="E698" s="69" t="str">
        <f>IF(D698="","",IFERROR(VLOOKUP(D698,CadFun!$B$8:$C$107,2,FALSE),""))</f>
        <v/>
      </c>
      <c r="F698" s="108"/>
      <c r="G698" s="108"/>
      <c r="H698" s="108"/>
    </row>
    <row r="699" spans="2:8" ht="30" customHeight="1" x14ac:dyDescent="0.25">
      <c r="B699" s="107"/>
      <c r="C699" s="111"/>
      <c r="D699" s="108"/>
      <c r="E699" s="69" t="str">
        <f>IF(D699="","",IFERROR(VLOOKUP(D699,CadFun!$B$8:$C$107,2,FALSE),""))</f>
        <v/>
      </c>
      <c r="F699" s="108"/>
      <c r="G699" s="108"/>
      <c r="H699" s="108"/>
    </row>
    <row r="700" spans="2:8" ht="30" customHeight="1" x14ac:dyDescent="0.25">
      <c r="B700" s="107"/>
      <c r="C700" s="111"/>
      <c r="D700" s="108"/>
      <c r="E700" s="69" t="str">
        <f>IF(D700="","",IFERROR(VLOOKUP(D700,CadFun!$B$8:$C$107,2,FALSE),""))</f>
        <v/>
      </c>
      <c r="F700" s="108"/>
      <c r="G700" s="108"/>
      <c r="H700" s="108"/>
    </row>
    <row r="701" spans="2:8" ht="30" customHeight="1" x14ac:dyDescent="0.25">
      <c r="B701" s="107"/>
      <c r="C701" s="111"/>
      <c r="D701" s="108"/>
      <c r="E701" s="69" t="str">
        <f>IF(D701="","",IFERROR(VLOOKUP(D701,CadFun!$B$8:$C$107,2,FALSE),""))</f>
        <v/>
      </c>
      <c r="F701" s="108"/>
      <c r="G701" s="108"/>
      <c r="H701" s="108"/>
    </row>
    <row r="702" spans="2:8" ht="30" customHeight="1" x14ac:dyDescent="0.25">
      <c r="B702" s="107"/>
      <c r="C702" s="111"/>
      <c r="D702" s="108"/>
      <c r="E702" s="69" t="str">
        <f>IF(D702="","",IFERROR(VLOOKUP(D702,CadFun!$B$8:$C$107,2,FALSE),""))</f>
        <v/>
      </c>
      <c r="F702" s="108"/>
      <c r="G702" s="108"/>
      <c r="H702" s="108"/>
    </row>
    <row r="703" spans="2:8" ht="30" customHeight="1" x14ac:dyDescent="0.25">
      <c r="B703" s="107"/>
      <c r="C703" s="111"/>
      <c r="D703" s="108"/>
      <c r="E703" s="69" t="str">
        <f>IF(D703="","",IFERROR(VLOOKUP(D703,CadFun!$B$8:$C$107,2,FALSE),""))</f>
        <v/>
      </c>
      <c r="F703" s="108"/>
      <c r="G703" s="108"/>
      <c r="H703" s="108"/>
    </row>
    <row r="704" spans="2:8" ht="30" customHeight="1" x14ac:dyDescent="0.25">
      <c r="B704" s="107"/>
      <c r="C704" s="111"/>
      <c r="D704" s="108"/>
      <c r="E704" s="69" t="str">
        <f>IF(D704="","",IFERROR(VLOOKUP(D704,CadFun!$B$8:$C$107,2,FALSE),""))</f>
        <v/>
      </c>
      <c r="F704" s="108"/>
      <c r="G704" s="108"/>
      <c r="H704" s="108"/>
    </row>
    <row r="705" spans="2:8" ht="30" customHeight="1" x14ac:dyDescent="0.25">
      <c r="B705" s="107"/>
      <c r="C705" s="111"/>
      <c r="D705" s="108"/>
      <c r="E705" s="69" t="str">
        <f>IF(D705="","",IFERROR(VLOOKUP(D705,CadFun!$B$8:$C$107,2,FALSE),""))</f>
        <v/>
      </c>
      <c r="F705" s="108"/>
      <c r="G705" s="108"/>
      <c r="H705" s="108"/>
    </row>
    <row r="706" spans="2:8" ht="30" customHeight="1" x14ac:dyDescent="0.25">
      <c r="B706" s="107"/>
      <c r="C706" s="111"/>
      <c r="D706" s="108"/>
      <c r="E706" s="69" t="str">
        <f>IF(D706="","",IFERROR(VLOOKUP(D706,CadFun!$B$8:$C$107,2,FALSE),""))</f>
        <v/>
      </c>
      <c r="F706" s="108"/>
      <c r="G706" s="108"/>
      <c r="H706" s="108"/>
    </row>
    <row r="707" spans="2:8" ht="30" customHeight="1" x14ac:dyDescent="0.25">
      <c r="B707" s="107"/>
      <c r="C707" s="111"/>
      <c r="D707" s="108"/>
      <c r="E707" s="69" t="str">
        <f>IF(D707="","",IFERROR(VLOOKUP(D707,CadFun!$B$8:$C$107,2,FALSE),""))</f>
        <v/>
      </c>
      <c r="F707" s="108"/>
      <c r="G707" s="108"/>
      <c r="H707" s="108"/>
    </row>
    <row r="708" spans="2:8" ht="30" customHeight="1" x14ac:dyDescent="0.25">
      <c r="B708" s="107"/>
      <c r="C708" s="111"/>
      <c r="D708" s="108"/>
      <c r="E708" s="69" t="str">
        <f>IF(D708="","",IFERROR(VLOOKUP(D708,CadFun!$B$8:$C$107,2,FALSE),""))</f>
        <v/>
      </c>
      <c r="F708" s="108"/>
      <c r="G708" s="108"/>
      <c r="H708" s="108"/>
    </row>
    <row r="709" spans="2:8" ht="30" customHeight="1" x14ac:dyDescent="0.25">
      <c r="B709" s="107"/>
      <c r="C709" s="111"/>
      <c r="D709" s="108"/>
      <c r="E709" s="69" t="str">
        <f>IF(D709="","",IFERROR(VLOOKUP(D709,CadFun!$B$8:$C$107,2,FALSE),""))</f>
        <v/>
      </c>
      <c r="F709" s="108"/>
      <c r="G709" s="108"/>
      <c r="H709" s="108"/>
    </row>
    <row r="710" spans="2:8" ht="30" customHeight="1" x14ac:dyDescent="0.25">
      <c r="B710" s="107"/>
      <c r="C710" s="111"/>
      <c r="D710" s="108"/>
      <c r="E710" s="69" t="str">
        <f>IF(D710="","",IFERROR(VLOOKUP(D710,CadFun!$B$8:$C$107,2,FALSE),""))</f>
        <v/>
      </c>
      <c r="F710" s="108"/>
      <c r="G710" s="108"/>
      <c r="H710" s="108"/>
    </row>
    <row r="711" spans="2:8" ht="30" customHeight="1" x14ac:dyDescent="0.25">
      <c r="B711" s="107"/>
      <c r="C711" s="111"/>
      <c r="D711" s="108"/>
      <c r="E711" s="69" t="str">
        <f>IF(D711="","",IFERROR(VLOOKUP(D711,CadFun!$B$8:$C$107,2,FALSE),""))</f>
        <v/>
      </c>
      <c r="F711" s="108"/>
      <c r="G711" s="108"/>
      <c r="H711" s="108"/>
    </row>
    <row r="712" spans="2:8" ht="30" customHeight="1" x14ac:dyDescent="0.25">
      <c r="B712" s="107"/>
      <c r="C712" s="111"/>
      <c r="D712" s="108"/>
      <c r="E712" s="69" t="str">
        <f>IF(D712="","",IFERROR(VLOOKUP(D712,CadFun!$B$8:$C$107,2,FALSE),""))</f>
        <v/>
      </c>
      <c r="F712" s="108"/>
      <c r="G712" s="108"/>
      <c r="H712" s="108"/>
    </row>
    <row r="713" spans="2:8" ht="30" customHeight="1" x14ac:dyDescent="0.25">
      <c r="B713" s="107"/>
      <c r="C713" s="111"/>
      <c r="D713" s="108"/>
      <c r="E713" s="69" t="str">
        <f>IF(D713="","",IFERROR(VLOOKUP(D713,CadFun!$B$8:$C$107,2,FALSE),""))</f>
        <v/>
      </c>
      <c r="F713" s="108"/>
      <c r="G713" s="108"/>
      <c r="H713" s="108"/>
    </row>
    <row r="714" spans="2:8" ht="30" customHeight="1" x14ac:dyDescent="0.25">
      <c r="B714" s="107"/>
      <c r="C714" s="111"/>
      <c r="D714" s="108"/>
      <c r="E714" s="69" t="str">
        <f>IF(D714="","",IFERROR(VLOOKUP(D714,CadFun!$B$8:$C$107,2,FALSE),""))</f>
        <v/>
      </c>
      <c r="F714" s="108"/>
      <c r="G714" s="108"/>
      <c r="H714" s="108"/>
    </row>
    <row r="715" spans="2:8" ht="30" customHeight="1" x14ac:dyDescent="0.25">
      <c r="B715" s="107"/>
      <c r="C715" s="111"/>
      <c r="D715" s="108"/>
      <c r="E715" s="69" t="str">
        <f>IF(D715="","",IFERROR(VLOOKUP(D715,CadFun!$B$8:$C$107,2,FALSE),""))</f>
        <v/>
      </c>
      <c r="F715" s="108"/>
      <c r="G715" s="108"/>
      <c r="H715" s="108"/>
    </row>
    <row r="716" spans="2:8" ht="30" customHeight="1" x14ac:dyDescent="0.25">
      <c r="B716" s="107"/>
      <c r="C716" s="111"/>
      <c r="D716" s="108"/>
      <c r="E716" s="69" t="str">
        <f>IF(D716="","",IFERROR(VLOOKUP(D716,CadFun!$B$8:$C$107,2,FALSE),""))</f>
        <v/>
      </c>
      <c r="F716" s="108"/>
      <c r="G716" s="108"/>
      <c r="H716" s="108"/>
    </row>
    <row r="717" spans="2:8" ht="30" customHeight="1" x14ac:dyDescent="0.25">
      <c r="B717" s="107"/>
      <c r="C717" s="111"/>
      <c r="D717" s="108"/>
      <c r="E717" s="69" t="str">
        <f>IF(D717="","",IFERROR(VLOOKUP(D717,CadFun!$B$8:$C$107,2,FALSE),""))</f>
        <v/>
      </c>
      <c r="F717" s="108"/>
      <c r="G717" s="108"/>
      <c r="H717" s="108"/>
    </row>
    <row r="718" spans="2:8" ht="30" customHeight="1" x14ac:dyDescent="0.25">
      <c r="B718" s="107"/>
      <c r="C718" s="111"/>
      <c r="D718" s="108"/>
      <c r="E718" s="69" t="str">
        <f>IF(D718="","",IFERROR(VLOOKUP(D718,CadFun!$B$8:$C$107,2,FALSE),""))</f>
        <v/>
      </c>
      <c r="F718" s="108"/>
      <c r="G718" s="108"/>
      <c r="H718" s="108"/>
    </row>
    <row r="719" spans="2:8" ht="30" customHeight="1" x14ac:dyDescent="0.25">
      <c r="B719" s="107"/>
      <c r="C719" s="111"/>
      <c r="D719" s="108"/>
      <c r="E719" s="69" t="str">
        <f>IF(D719="","",IFERROR(VLOOKUP(D719,CadFun!$B$8:$C$107,2,FALSE),""))</f>
        <v/>
      </c>
      <c r="F719" s="108"/>
      <c r="G719" s="108"/>
      <c r="H719" s="108"/>
    </row>
    <row r="720" spans="2:8" ht="30" customHeight="1" x14ac:dyDescent="0.25">
      <c r="B720" s="107"/>
      <c r="C720" s="111"/>
      <c r="D720" s="108"/>
      <c r="E720" s="69" t="str">
        <f>IF(D720="","",IFERROR(VLOOKUP(D720,CadFun!$B$8:$C$107,2,FALSE),""))</f>
        <v/>
      </c>
      <c r="F720" s="108"/>
      <c r="G720" s="108"/>
      <c r="H720" s="108"/>
    </row>
    <row r="721" spans="2:8" ht="30" customHeight="1" x14ac:dyDescent="0.25">
      <c r="B721" s="107"/>
      <c r="C721" s="111"/>
      <c r="D721" s="108"/>
      <c r="E721" s="69" t="str">
        <f>IF(D721="","",IFERROR(VLOOKUP(D721,CadFun!$B$8:$C$107,2,FALSE),""))</f>
        <v/>
      </c>
      <c r="F721" s="108"/>
      <c r="G721" s="108"/>
      <c r="H721" s="108"/>
    </row>
    <row r="722" spans="2:8" ht="30" customHeight="1" x14ac:dyDescent="0.25">
      <c r="B722" s="107"/>
      <c r="C722" s="111"/>
      <c r="D722" s="108"/>
      <c r="E722" s="69" t="str">
        <f>IF(D722="","",IFERROR(VLOOKUP(D722,CadFun!$B$8:$C$107,2,FALSE),""))</f>
        <v/>
      </c>
      <c r="F722" s="108"/>
      <c r="G722" s="108"/>
      <c r="H722" s="108"/>
    </row>
    <row r="723" spans="2:8" ht="30" customHeight="1" x14ac:dyDescent="0.25">
      <c r="B723" s="107"/>
      <c r="C723" s="111"/>
      <c r="D723" s="108"/>
      <c r="E723" s="69" t="str">
        <f>IF(D723="","",IFERROR(VLOOKUP(D723,CadFun!$B$8:$C$107,2,FALSE),""))</f>
        <v/>
      </c>
      <c r="F723" s="108"/>
      <c r="G723" s="108"/>
      <c r="H723" s="108"/>
    </row>
    <row r="724" spans="2:8" ht="30" customHeight="1" x14ac:dyDescent="0.25">
      <c r="B724" s="107"/>
      <c r="C724" s="111"/>
      <c r="D724" s="108"/>
      <c r="E724" s="69" t="str">
        <f>IF(D724="","",IFERROR(VLOOKUP(D724,CadFun!$B$8:$C$107,2,FALSE),""))</f>
        <v/>
      </c>
      <c r="F724" s="108"/>
      <c r="G724" s="108"/>
      <c r="H724" s="108"/>
    </row>
    <row r="725" spans="2:8" ht="30" customHeight="1" x14ac:dyDescent="0.25">
      <c r="B725" s="107"/>
      <c r="C725" s="111"/>
      <c r="D725" s="108"/>
      <c r="E725" s="69" t="str">
        <f>IF(D725="","",IFERROR(VLOOKUP(D725,CadFun!$B$8:$C$107,2,FALSE),""))</f>
        <v/>
      </c>
      <c r="F725" s="108"/>
      <c r="G725" s="108"/>
      <c r="H725" s="108"/>
    </row>
    <row r="726" spans="2:8" ht="30" customHeight="1" x14ac:dyDescent="0.25">
      <c r="B726" s="107"/>
      <c r="C726" s="111"/>
      <c r="D726" s="108"/>
      <c r="E726" s="69" t="str">
        <f>IF(D726="","",IFERROR(VLOOKUP(D726,CadFun!$B$8:$C$107,2,FALSE),""))</f>
        <v/>
      </c>
      <c r="F726" s="108"/>
      <c r="G726" s="108"/>
      <c r="H726" s="108"/>
    </row>
    <row r="727" spans="2:8" ht="30" customHeight="1" x14ac:dyDescent="0.25">
      <c r="B727" s="107"/>
      <c r="C727" s="111"/>
      <c r="D727" s="108"/>
      <c r="E727" s="69" t="str">
        <f>IF(D727="","",IFERROR(VLOOKUP(D727,CadFun!$B$8:$C$107,2,FALSE),""))</f>
        <v/>
      </c>
      <c r="F727" s="108"/>
      <c r="G727" s="108"/>
      <c r="H727" s="108"/>
    </row>
    <row r="728" spans="2:8" ht="30" customHeight="1" x14ac:dyDescent="0.25">
      <c r="B728" s="107"/>
      <c r="C728" s="111"/>
      <c r="D728" s="108"/>
      <c r="E728" s="69" t="str">
        <f>IF(D728="","",IFERROR(VLOOKUP(D728,CadFun!$B$8:$C$107,2,FALSE),""))</f>
        <v/>
      </c>
      <c r="F728" s="108"/>
      <c r="G728" s="108"/>
      <c r="H728" s="108"/>
    </row>
    <row r="729" spans="2:8" ht="30" customHeight="1" x14ac:dyDescent="0.25">
      <c r="B729" s="107"/>
      <c r="C729" s="111"/>
      <c r="D729" s="108"/>
      <c r="E729" s="69" t="str">
        <f>IF(D729="","",IFERROR(VLOOKUP(D729,CadFun!$B$8:$C$107,2,FALSE),""))</f>
        <v/>
      </c>
      <c r="F729" s="108"/>
      <c r="G729" s="108"/>
      <c r="H729" s="108"/>
    </row>
    <row r="730" spans="2:8" ht="30" customHeight="1" x14ac:dyDescent="0.25">
      <c r="B730" s="107"/>
      <c r="C730" s="111"/>
      <c r="D730" s="108"/>
      <c r="E730" s="69" t="str">
        <f>IF(D730="","",IFERROR(VLOOKUP(D730,CadFun!$B$8:$C$107,2,FALSE),""))</f>
        <v/>
      </c>
      <c r="F730" s="108"/>
      <c r="G730" s="108"/>
      <c r="H730" s="108"/>
    </row>
    <row r="731" spans="2:8" ht="30" customHeight="1" x14ac:dyDescent="0.25">
      <c r="B731" s="107"/>
      <c r="C731" s="111"/>
      <c r="D731" s="108"/>
      <c r="E731" s="69" t="str">
        <f>IF(D731="","",IFERROR(VLOOKUP(D731,CadFun!$B$8:$C$107,2,FALSE),""))</f>
        <v/>
      </c>
      <c r="F731" s="108"/>
      <c r="G731" s="108"/>
      <c r="H731" s="108"/>
    </row>
    <row r="732" spans="2:8" ht="30" customHeight="1" x14ac:dyDescent="0.25">
      <c r="B732" s="107"/>
      <c r="C732" s="111"/>
      <c r="D732" s="108"/>
      <c r="E732" s="69" t="str">
        <f>IF(D732="","",IFERROR(VLOOKUP(D732,CadFun!$B$8:$C$107,2,FALSE),""))</f>
        <v/>
      </c>
      <c r="F732" s="108"/>
      <c r="G732" s="108"/>
      <c r="H732" s="108"/>
    </row>
    <row r="733" spans="2:8" ht="30" customHeight="1" x14ac:dyDescent="0.25">
      <c r="B733" s="107"/>
      <c r="C733" s="111"/>
      <c r="D733" s="108"/>
      <c r="E733" s="69" t="str">
        <f>IF(D733="","",IFERROR(VLOOKUP(D733,CadFun!$B$8:$C$107,2,FALSE),""))</f>
        <v/>
      </c>
      <c r="F733" s="108"/>
      <c r="G733" s="108"/>
      <c r="H733" s="108"/>
    </row>
    <row r="734" spans="2:8" ht="30" customHeight="1" x14ac:dyDescent="0.25">
      <c r="B734" s="107"/>
      <c r="C734" s="111"/>
      <c r="D734" s="108"/>
      <c r="E734" s="69" t="str">
        <f>IF(D734="","",IFERROR(VLOOKUP(D734,CadFun!$B$8:$C$107,2,FALSE),""))</f>
        <v/>
      </c>
      <c r="F734" s="108"/>
      <c r="G734" s="108"/>
      <c r="H734" s="108"/>
    </row>
    <row r="735" spans="2:8" ht="30" customHeight="1" x14ac:dyDescent="0.25">
      <c r="B735" s="107"/>
      <c r="C735" s="111"/>
      <c r="D735" s="108"/>
      <c r="E735" s="69" t="str">
        <f>IF(D735="","",IFERROR(VLOOKUP(D735,CadFun!$B$8:$C$107,2,FALSE),""))</f>
        <v/>
      </c>
      <c r="F735" s="108"/>
      <c r="G735" s="108"/>
      <c r="H735" s="108"/>
    </row>
    <row r="736" spans="2:8" ht="30" customHeight="1" x14ac:dyDescent="0.25">
      <c r="B736" s="107"/>
      <c r="C736" s="111"/>
      <c r="D736" s="108"/>
      <c r="E736" s="69" t="str">
        <f>IF(D736="","",IFERROR(VLOOKUP(D736,CadFun!$B$8:$C$107,2,FALSE),""))</f>
        <v/>
      </c>
      <c r="F736" s="108"/>
      <c r="G736" s="108"/>
      <c r="H736" s="108"/>
    </row>
    <row r="737" spans="2:8" ht="30" customHeight="1" x14ac:dyDescent="0.25">
      <c r="B737" s="107"/>
      <c r="C737" s="111"/>
      <c r="D737" s="108"/>
      <c r="E737" s="69" t="str">
        <f>IF(D737="","",IFERROR(VLOOKUP(D737,CadFun!$B$8:$C$107,2,FALSE),""))</f>
        <v/>
      </c>
      <c r="F737" s="108"/>
      <c r="G737" s="108"/>
      <c r="H737" s="108"/>
    </row>
    <row r="738" spans="2:8" ht="30" customHeight="1" x14ac:dyDescent="0.25">
      <c r="B738" s="107"/>
      <c r="C738" s="111"/>
      <c r="D738" s="108"/>
      <c r="E738" s="69" t="str">
        <f>IF(D738="","",IFERROR(VLOOKUP(D738,CadFun!$B$8:$C$107,2,FALSE),""))</f>
        <v/>
      </c>
      <c r="F738" s="108"/>
      <c r="G738" s="108"/>
      <c r="H738" s="108"/>
    </row>
    <row r="739" spans="2:8" ht="30" customHeight="1" x14ac:dyDescent="0.25">
      <c r="B739" s="107"/>
      <c r="C739" s="111"/>
      <c r="D739" s="108"/>
      <c r="E739" s="69" t="str">
        <f>IF(D739="","",IFERROR(VLOOKUP(D739,CadFun!$B$8:$C$107,2,FALSE),""))</f>
        <v/>
      </c>
      <c r="F739" s="108"/>
      <c r="G739" s="108"/>
      <c r="H739" s="108"/>
    </row>
    <row r="740" spans="2:8" ht="30" customHeight="1" x14ac:dyDescent="0.25">
      <c r="B740" s="107"/>
      <c r="C740" s="111"/>
      <c r="D740" s="108"/>
      <c r="E740" s="69" t="str">
        <f>IF(D740="","",IFERROR(VLOOKUP(D740,CadFun!$B$8:$C$107,2,FALSE),""))</f>
        <v/>
      </c>
      <c r="F740" s="108"/>
      <c r="G740" s="108"/>
      <c r="H740" s="108"/>
    </row>
    <row r="741" spans="2:8" ht="30" customHeight="1" x14ac:dyDescent="0.25">
      <c r="B741" s="107"/>
      <c r="C741" s="111"/>
      <c r="D741" s="108"/>
      <c r="E741" s="69" t="str">
        <f>IF(D741="","",IFERROR(VLOOKUP(D741,CadFun!$B$8:$C$107,2,FALSE),""))</f>
        <v/>
      </c>
      <c r="F741" s="108"/>
      <c r="G741" s="108"/>
      <c r="H741" s="108"/>
    </row>
    <row r="742" spans="2:8" ht="30" customHeight="1" x14ac:dyDescent="0.25">
      <c r="B742" s="107"/>
      <c r="C742" s="111"/>
      <c r="D742" s="108"/>
      <c r="E742" s="69" t="str">
        <f>IF(D742="","",IFERROR(VLOOKUP(D742,CadFun!$B$8:$C$107,2,FALSE),""))</f>
        <v/>
      </c>
      <c r="F742" s="108"/>
      <c r="G742" s="108"/>
      <c r="H742" s="108"/>
    </row>
    <row r="743" spans="2:8" ht="30" customHeight="1" x14ac:dyDescent="0.25">
      <c r="B743" s="107"/>
      <c r="C743" s="111"/>
      <c r="D743" s="108"/>
      <c r="E743" s="69" t="str">
        <f>IF(D743="","",IFERROR(VLOOKUP(D743,CadFun!$B$8:$C$107,2,FALSE),""))</f>
        <v/>
      </c>
      <c r="F743" s="108"/>
      <c r="G743" s="108"/>
      <c r="H743" s="108"/>
    </row>
    <row r="744" spans="2:8" ht="30" customHeight="1" x14ac:dyDescent="0.25">
      <c r="B744" s="107"/>
      <c r="C744" s="111"/>
      <c r="D744" s="108"/>
      <c r="E744" s="69" t="str">
        <f>IF(D744="","",IFERROR(VLOOKUP(D744,CadFun!$B$8:$C$107,2,FALSE),""))</f>
        <v/>
      </c>
      <c r="F744" s="108"/>
      <c r="G744" s="108"/>
      <c r="H744" s="108"/>
    </row>
    <row r="745" spans="2:8" ht="30" customHeight="1" x14ac:dyDescent="0.25">
      <c r="B745" s="107"/>
      <c r="C745" s="111"/>
      <c r="D745" s="108"/>
      <c r="E745" s="69" t="str">
        <f>IF(D745="","",IFERROR(VLOOKUP(D745,CadFun!$B$8:$C$107,2,FALSE),""))</f>
        <v/>
      </c>
      <c r="F745" s="108"/>
      <c r="G745" s="108"/>
      <c r="H745" s="108"/>
    </row>
    <row r="746" spans="2:8" ht="30" customHeight="1" x14ac:dyDescent="0.25">
      <c r="B746" s="107"/>
      <c r="C746" s="111"/>
      <c r="D746" s="108"/>
      <c r="E746" s="69" t="str">
        <f>IF(D746="","",IFERROR(VLOOKUP(D746,CadFun!$B$8:$C$107,2,FALSE),""))</f>
        <v/>
      </c>
      <c r="F746" s="108"/>
      <c r="G746" s="108"/>
      <c r="H746" s="108"/>
    </row>
    <row r="747" spans="2:8" ht="30" customHeight="1" x14ac:dyDescent="0.25">
      <c r="B747" s="107"/>
      <c r="C747" s="111"/>
      <c r="D747" s="108"/>
      <c r="E747" s="69" t="str">
        <f>IF(D747="","",IFERROR(VLOOKUP(D747,CadFun!$B$8:$C$107,2,FALSE),""))</f>
        <v/>
      </c>
      <c r="F747" s="108"/>
      <c r="G747" s="108"/>
      <c r="H747" s="108"/>
    </row>
    <row r="748" spans="2:8" ht="30" customHeight="1" x14ac:dyDescent="0.25">
      <c r="B748" s="107"/>
      <c r="C748" s="111"/>
      <c r="D748" s="108"/>
      <c r="E748" s="69" t="str">
        <f>IF(D748="","",IFERROR(VLOOKUP(D748,CadFun!$B$8:$C$107,2,FALSE),""))</f>
        <v/>
      </c>
      <c r="F748" s="108"/>
      <c r="G748" s="108"/>
      <c r="H748" s="108"/>
    </row>
    <row r="749" spans="2:8" ht="30" customHeight="1" x14ac:dyDescent="0.25">
      <c r="B749" s="107"/>
      <c r="C749" s="111"/>
      <c r="D749" s="108"/>
      <c r="E749" s="69" t="str">
        <f>IF(D749="","",IFERROR(VLOOKUP(D749,CadFun!$B$8:$C$107,2,FALSE),""))</f>
        <v/>
      </c>
      <c r="F749" s="108"/>
      <c r="G749" s="108"/>
      <c r="H749" s="108"/>
    </row>
    <row r="750" spans="2:8" ht="30" customHeight="1" x14ac:dyDescent="0.25">
      <c r="B750" s="107"/>
      <c r="C750" s="111"/>
      <c r="D750" s="108"/>
      <c r="E750" s="69" t="str">
        <f>IF(D750="","",IFERROR(VLOOKUP(D750,CadFun!$B$8:$C$107,2,FALSE),""))</f>
        <v/>
      </c>
      <c r="F750" s="108"/>
      <c r="G750" s="108"/>
      <c r="H750" s="108"/>
    </row>
    <row r="751" spans="2:8" ht="30" customHeight="1" x14ac:dyDescent="0.25">
      <c r="B751" s="107"/>
      <c r="C751" s="111"/>
      <c r="D751" s="108"/>
      <c r="E751" s="69" t="str">
        <f>IF(D751="","",IFERROR(VLOOKUP(D751,CadFun!$B$8:$C$107,2,FALSE),""))</f>
        <v/>
      </c>
      <c r="F751" s="108"/>
      <c r="G751" s="108"/>
      <c r="H751" s="108"/>
    </row>
    <row r="752" spans="2:8" ht="30" customHeight="1" x14ac:dyDescent="0.25">
      <c r="B752" s="107"/>
      <c r="C752" s="111"/>
      <c r="D752" s="108"/>
      <c r="E752" s="69" t="str">
        <f>IF(D752="","",IFERROR(VLOOKUP(D752,CadFun!$B$8:$C$107,2,FALSE),""))</f>
        <v/>
      </c>
      <c r="F752" s="108"/>
      <c r="G752" s="108"/>
      <c r="H752" s="108"/>
    </row>
    <row r="753" spans="2:8" ht="30" customHeight="1" x14ac:dyDescent="0.25">
      <c r="B753" s="107"/>
      <c r="C753" s="111"/>
      <c r="D753" s="108"/>
      <c r="E753" s="69" t="str">
        <f>IF(D753="","",IFERROR(VLOOKUP(D753,CadFun!$B$8:$C$107,2,FALSE),""))</f>
        <v/>
      </c>
      <c r="F753" s="108"/>
      <c r="G753" s="108"/>
      <c r="H753" s="108"/>
    </row>
    <row r="754" spans="2:8" ht="30" customHeight="1" x14ac:dyDescent="0.25">
      <c r="B754" s="107"/>
      <c r="C754" s="111"/>
      <c r="D754" s="108"/>
      <c r="E754" s="69" t="str">
        <f>IF(D754="","",IFERROR(VLOOKUP(D754,CadFun!$B$8:$C$107,2,FALSE),""))</f>
        <v/>
      </c>
      <c r="F754" s="108"/>
      <c r="G754" s="108"/>
      <c r="H754" s="108"/>
    </row>
    <row r="755" spans="2:8" ht="30" customHeight="1" x14ac:dyDescent="0.25">
      <c r="B755" s="107"/>
      <c r="C755" s="111"/>
      <c r="D755" s="108"/>
      <c r="E755" s="69" t="str">
        <f>IF(D755="","",IFERROR(VLOOKUP(D755,CadFun!$B$8:$C$107,2,FALSE),""))</f>
        <v/>
      </c>
      <c r="F755" s="108"/>
      <c r="G755" s="108"/>
      <c r="H755" s="108"/>
    </row>
    <row r="756" spans="2:8" ht="30" customHeight="1" x14ac:dyDescent="0.25">
      <c r="B756" s="107"/>
      <c r="C756" s="111"/>
      <c r="D756" s="108"/>
      <c r="E756" s="69" t="str">
        <f>IF(D756="","",IFERROR(VLOOKUP(D756,CadFun!$B$8:$C$107,2,FALSE),""))</f>
        <v/>
      </c>
      <c r="F756" s="108"/>
      <c r="G756" s="108"/>
      <c r="H756" s="108"/>
    </row>
    <row r="757" spans="2:8" ht="30" customHeight="1" x14ac:dyDescent="0.25">
      <c r="B757" s="107"/>
      <c r="C757" s="111"/>
      <c r="D757" s="108"/>
      <c r="E757" s="69" t="str">
        <f>IF(D757="","",IFERROR(VLOOKUP(D757,CadFun!$B$8:$C$107,2,FALSE),""))</f>
        <v/>
      </c>
      <c r="F757" s="108"/>
      <c r="G757" s="108"/>
      <c r="H757" s="108"/>
    </row>
    <row r="758" spans="2:8" ht="30" customHeight="1" x14ac:dyDescent="0.25">
      <c r="B758" s="107"/>
      <c r="C758" s="111"/>
      <c r="D758" s="108"/>
      <c r="E758" s="69" t="str">
        <f>IF(D758="","",IFERROR(VLOOKUP(D758,CadFun!$B$8:$C$107,2,FALSE),""))</f>
        <v/>
      </c>
      <c r="F758" s="108"/>
      <c r="G758" s="108"/>
      <c r="H758" s="108"/>
    </row>
    <row r="759" spans="2:8" ht="30" customHeight="1" x14ac:dyDescent="0.25">
      <c r="B759" s="107"/>
      <c r="C759" s="111"/>
      <c r="D759" s="108"/>
      <c r="E759" s="69" t="str">
        <f>IF(D759="","",IFERROR(VLOOKUP(D759,CadFun!$B$8:$C$107,2,FALSE),""))</f>
        <v/>
      </c>
      <c r="F759" s="108"/>
      <c r="G759" s="108"/>
      <c r="H759" s="108"/>
    </row>
    <row r="760" spans="2:8" ht="30" customHeight="1" x14ac:dyDescent="0.25">
      <c r="B760" s="107"/>
      <c r="C760" s="111"/>
      <c r="D760" s="108"/>
      <c r="E760" s="69" t="str">
        <f>IF(D760="","",IFERROR(VLOOKUP(D760,CadFun!$B$8:$C$107,2,FALSE),""))</f>
        <v/>
      </c>
      <c r="F760" s="108"/>
      <c r="G760" s="108"/>
      <c r="H760" s="108"/>
    </row>
    <row r="761" spans="2:8" ht="30" customHeight="1" x14ac:dyDescent="0.25">
      <c r="B761" s="107"/>
      <c r="C761" s="111"/>
      <c r="D761" s="108"/>
      <c r="E761" s="69" t="str">
        <f>IF(D761="","",IFERROR(VLOOKUP(D761,CadFun!$B$8:$C$107,2,FALSE),""))</f>
        <v/>
      </c>
      <c r="F761" s="108"/>
      <c r="G761" s="108"/>
      <c r="H761" s="108"/>
    </row>
    <row r="762" spans="2:8" ht="30" customHeight="1" x14ac:dyDescent="0.25">
      <c r="B762" s="107"/>
      <c r="C762" s="111"/>
      <c r="D762" s="108"/>
      <c r="E762" s="69" t="str">
        <f>IF(D762="","",IFERROR(VLOOKUP(D762,CadFun!$B$8:$C$107,2,FALSE),""))</f>
        <v/>
      </c>
      <c r="F762" s="108"/>
      <c r="G762" s="108"/>
      <c r="H762" s="108"/>
    </row>
    <row r="763" spans="2:8" ht="30" customHeight="1" x14ac:dyDescent="0.25">
      <c r="B763" s="107"/>
      <c r="C763" s="111"/>
      <c r="D763" s="108"/>
      <c r="E763" s="69" t="str">
        <f>IF(D763="","",IFERROR(VLOOKUP(D763,CadFun!$B$8:$C$107,2,FALSE),""))</f>
        <v/>
      </c>
      <c r="F763" s="108"/>
      <c r="G763" s="108"/>
      <c r="H763" s="108"/>
    </row>
    <row r="764" spans="2:8" ht="30" customHeight="1" x14ac:dyDescent="0.25">
      <c r="B764" s="107"/>
      <c r="C764" s="111"/>
      <c r="D764" s="108"/>
      <c r="E764" s="69" t="str">
        <f>IF(D764="","",IFERROR(VLOOKUP(D764,CadFun!$B$8:$C$107,2,FALSE),""))</f>
        <v/>
      </c>
      <c r="F764" s="108"/>
      <c r="G764" s="108"/>
      <c r="H764" s="108"/>
    </row>
    <row r="765" spans="2:8" ht="30" customHeight="1" x14ac:dyDescent="0.25">
      <c r="B765" s="107"/>
      <c r="C765" s="111"/>
      <c r="D765" s="108"/>
      <c r="E765" s="69" t="str">
        <f>IF(D765="","",IFERROR(VLOOKUP(D765,CadFun!$B$8:$C$107,2,FALSE),""))</f>
        <v/>
      </c>
      <c r="F765" s="108"/>
      <c r="G765" s="108"/>
      <c r="H765" s="108"/>
    </row>
    <row r="766" spans="2:8" ht="30" customHeight="1" x14ac:dyDescent="0.25">
      <c r="B766" s="107"/>
      <c r="C766" s="111"/>
      <c r="D766" s="108"/>
      <c r="E766" s="69" t="str">
        <f>IF(D766="","",IFERROR(VLOOKUP(D766,CadFun!$B$8:$C$107,2,FALSE),""))</f>
        <v/>
      </c>
      <c r="F766" s="108"/>
      <c r="G766" s="108"/>
      <c r="H766" s="108"/>
    </row>
    <row r="767" spans="2:8" ht="30" customHeight="1" x14ac:dyDescent="0.25">
      <c r="B767" s="107"/>
      <c r="C767" s="111"/>
      <c r="D767" s="108"/>
      <c r="E767" s="69" t="str">
        <f>IF(D767="","",IFERROR(VLOOKUP(D767,CadFun!$B$8:$C$107,2,FALSE),""))</f>
        <v/>
      </c>
      <c r="F767" s="108"/>
      <c r="G767" s="108"/>
      <c r="H767" s="108"/>
    </row>
    <row r="768" spans="2:8" ht="30" customHeight="1" x14ac:dyDescent="0.25">
      <c r="B768" s="107"/>
      <c r="C768" s="111"/>
      <c r="D768" s="108"/>
      <c r="E768" s="69" t="str">
        <f>IF(D768="","",IFERROR(VLOOKUP(D768,CadFun!$B$8:$C$107,2,FALSE),""))</f>
        <v/>
      </c>
      <c r="F768" s="108"/>
      <c r="G768" s="108"/>
      <c r="H768" s="108"/>
    </row>
    <row r="769" spans="2:8" ht="30" customHeight="1" x14ac:dyDescent="0.25">
      <c r="B769" s="107"/>
      <c r="C769" s="111"/>
      <c r="D769" s="108"/>
      <c r="E769" s="69" t="str">
        <f>IF(D769="","",IFERROR(VLOOKUP(D769,CadFun!$B$8:$C$107,2,FALSE),""))</f>
        <v/>
      </c>
      <c r="F769" s="108"/>
      <c r="G769" s="108"/>
      <c r="H769" s="108"/>
    </row>
    <row r="770" spans="2:8" ht="30" customHeight="1" x14ac:dyDescent="0.25">
      <c r="B770" s="107"/>
      <c r="C770" s="111"/>
      <c r="D770" s="108"/>
      <c r="E770" s="69" t="str">
        <f>IF(D770="","",IFERROR(VLOOKUP(D770,CadFun!$B$8:$C$107,2,FALSE),""))</f>
        <v/>
      </c>
      <c r="F770" s="108"/>
      <c r="G770" s="108"/>
      <c r="H770" s="108"/>
    </row>
    <row r="771" spans="2:8" ht="30" customHeight="1" x14ac:dyDescent="0.25">
      <c r="B771" s="107"/>
      <c r="C771" s="111"/>
      <c r="D771" s="108"/>
      <c r="E771" s="69" t="str">
        <f>IF(D771="","",IFERROR(VLOOKUP(D771,CadFun!$B$8:$C$107,2,FALSE),""))</f>
        <v/>
      </c>
      <c r="F771" s="108"/>
      <c r="G771" s="108"/>
      <c r="H771" s="108"/>
    </row>
    <row r="772" spans="2:8" ht="30" customHeight="1" x14ac:dyDescent="0.25">
      <c r="B772" s="107"/>
      <c r="C772" s="111"/>
      <c r="D772" s="108"/>
      <c r="E772" s="69" t="str">
        <f>IF(D772="","",IFERROR(VLOOKUP(D772,CadFun!$B$8:$C$107,2,FALSE),""))</f>
        <v/>
      </c>
      <c r="F772" s="108"/>
      <c r="G772" s="108"/>
      <c r="H772" s="108"/>
    </row>
    <row r="773" spans="2:8" ht="30" customHeight="1" x14ac:dyDescent="0.25">
      <c r="B773" s="107"/>
      <c r="C773" s="111"/>
      <c r="D773" s="108"/>
      <c r="E773" s="69" t="str">
        <f>IF(D773="","",IFERROR(VLOOKUP(D773,CadFun!$B$8:$C$107,2,FALSE),""))</f>
        <v/>
      </c>
      <c r="F773" s="108"/>
      <c r="G773" s="108"/>
      <c r="H773" s="108"/>
    </row>
    <row r="774" spans="2:8" ht="30" customHeight="1" x14ac:dyDescent="0.25">
      <c r="B774" s="107"/>
      <c r="C774" s="111"/>
      <c r="D774" s="108"/>
      <c r="E774" s="69" t="str">
        <f>IF(D774="","",IFERROR(VLOOKUP(D774,CadFun!$B$8:$C$107,2,FALSE),""))</f>
        <v/>
      </c>
      <c r="F774" s="108"/>
      <c r="G774" s="108"/>
      <c r="H774" s="108"/>
    </row>
    <row r="775" spans="2:8" ht="30" customHeight="1" x14ac:dyDescent="0.25">
      <c r="B775" s="107"/>
      <c r="C775" s="111"/>
      <c r="D775" s="108"/>
      <c r="E775" s="69" t="str">
        <f>IF(D775="","",IFERROR(VLOOKUP(D775,CadFun!$B$8:$C$107,2,FALSE),""))</f>
        <v/>
      </c>
      <c r="F775" s="108"/>
      <c r="G775" s="108"/>
      <c r="H775" s="108"/>
    </row>
    <row r="776" spans="2:8" ht="30" customHeight="1" x14ac:dyDescent="0.25">
      <c r="B776" s="107"/>
      <c r="C776" s="111"/>
      <c r="D776" s="108"/>
      <c r="E776" s="69" t="str">
        <f>IF(D776="","",IFERROR(VLOOKUP(D776,CadFun!$B$8:$C$107,2,FALSE),""))</f>
        <v/>
      </c>
      <c r="F776" s="108"/>
      <c r="G776" s="108"/>
      <c r="H776" s="108"/>
    </row>
    <row r="777" spans="2:8" ht="30" customHeight="1" x14ac:dyDescent="0.25">
      <c r="B777" s="107"/>
      <c r="C777" s="111"/>
      <c r="D777" s="108"/>
      <c r="E777" s="69" t="str">
        <f>IF(D777="","",IFERROR(VLOOKUP(D777,CadFun!$B$8:$C$107,2,FALSE),""))</f>
        <v/>
      </c>
      <c r="F777" s="108"/>
      <c r="G777" s="108"/>
      <c r="H777" s="108"/>
    </row>
    <row r="778" spans="2:8" ht="30" customHeight="1" x14ac:dyDescent="0.25">
      <c r="B778" s="107"/>
      <c r="C778" s="111"/>
      <c r="D778" s="108"/>
      <c r="E778" s="69" t="str">
        <f>IF(D778="","",IFERROR(VLOOKUP(D778,CadFun!$B$8:$C$107,2,FALSE),""))</f>
        <v/>
      </c>
      <c r="F778" s="108"/>
      <c r="G778" s="108"/>
      <c r="H778" s="108"/>
    </row>
    <row r="779" spans="2:8" ht="30" customHeight="1" x14ac:dyDescent="0.25">
      <c r="B779" s="107"/>
      <c r="C779" s="111"/>
      <c r="D779" s="108"/>
      <c r="E779" s="69" t="str">
        <f>IF(D779="","",IFERROR(VLOOKUP(D779,CadFun!$B$8:$C$107,2,FALSE),""))</f>
        <v/>
      </c>
      <c r="F779" s="108"/>
      <c r="G779" s="108"/>
      <c r="H779" s="108"/>
    </row>
    <row r="780" spans="2:8" ht="30" customHeight="1" x14ac:dyDescent="0.25">
      <c r="B780" s="107"/>
      <c r="C780" s="111"/>
      <c r="D780" s="108"/>
      <c r="E780" s="69" t="str">
        <f>IF(D780="","",IFERROR(VLOOKUP(D780,CadFun!$B$8:$C$107,2,FALSE),""))</f>
        <v/>
      </c>
      <c r="F780" s="108"/>
      <c r="G780" s="108"/>
      <c r="H780" s="108"/>
    </row>
    <row r="781" spans="2:8" ht="30" customHeight="1" x14ac:dyDescent="0.25">
      <c r="B781" s="107"/>
      <c r="C781" s="111"/>
      <c r="D781" s="108"/>
      <c r="E781" s="69" t="str">
        <f>IF(D781="","",IFERROR(VLOOKUP(D781,CadFun!$B$8:$C$107,2,FALSE),""))</f>
        <v/>
      </c>
      <c r="F781" s="108"/>
      <c r="G781" s="108"/>
      <c r="H781" s="108"/>
    </row>
    <row r="782" spans="2:8" ht="30" customHeight="1" x14ac:dyDescent="0.25">
      <c r="B782" s="107"/>
      <c r="C782" s="111"/>
      <c r="D782" s="108"/>
      <c r="E782" s="69" t="str">
        <f>IF(D782="","",IFERROR(VLOOKUP(D782,CadFun!$B$8:$C$107,2,FALSE),""))</f>
        <v/>
      </c>
      <c r="F782" s="108"/>
      <c r="G782" s="108"/>
      <c r="H782" s="108"/>
    </row>
    <row r="783" spans="2:8" ht="30" customHeight="1" x14ac:dyDescent="0.25">
      <c r="B783" s="107"/>
      <c r="C783" s="111"/>
      <c r="D783" s="108"/>
      <c r="E783" s="69" t="str">
        <f>IF(D783="","",IFERROR(VLOOKUP(D783,CadFun!$B$8:$C$107,2,FALSE),""))</f>
        <v/>
      </c>
      <c r="F783" s="108"/>
      <c r="G783" s="108"/>
      <c r="H783" s="108"/>
    </row>
    <row r="784" spans="2:8" ht="30" customHeight="1" x14ac:dyDescent="0.25">
      <c r="B784" s="107"/>
      <c r="C784" s="111"/>
      <c r="D784" s="108"/>
      <c r="E784" s="69" t="str">
        <f>IF(D784="","",IFERROR(VLOOKUP(D784,CadFun!$B$8:$C$107,2,FALSE),""))</f>
        <v/>
      </c>
      <c r="F784" s="108"/>
      <c r="G784" s="108"/>
      <c r="H784" s="108"/>
    </row>
    <row r="785" spans="2:8" ht="30" customHeight="1" x14ac:dyDescent="0.25">
      <c r="B785" s="107"/>
      <c r="C785" s="111"/>
      <c r="D785" s="108"/>
      <c r="E785" s="69" t="str">
        <f>IF(D785="","",IFERROR(VLOOKUP(D785,CadFun!$B$8:$C$107,2,FALSE),""))</f>
        <v/>
      </c>
      <c r="F785" s="108"/>
      <c r="G785" s="108"/>
      <c r="H785" s="108"/>
    </row>
    <row r="786" spans="2:8" ht="30" customHeight="1" x14ac:dyDescent="0.25">
      <c r="B786" s="107"/>
      <c r="C786" s="111"/>
      <c r="D786" s="108"/>
      <c r="E786" s="69" t="str">
        <f>IF(D786="","",IFERROR(VLOOKUP(D786,CadFun!$B$8:$C$107,2,FALSE),""))</f>
        <v/>
      </c>
      <c r="F786" s="108"/>
      <c r="G786" s="108"/>
      <c r="H786" s="108"/>
    </row>
    <row r="787" spans="2:8" ht="30" customHeight="1" x14ac:dyDescent="0.25">
      <c r="B787" s="107"/>
      <c r="C787" s="111"/>
      <c r="D787" s="108"/>
      <c r="E787" s="69" t="str">
        <f>IF(D787="","",IFERROR(VLOOKUP(D787,CadFun!$B$8:$C$107,2,FALSE),""))</f>
        <v/>
      </c>
      <c r="F787" s="108"/>
      <c r="G787" s="108"/>
      <c r="H787" s="108"/>
    </row>
    <row r="788" spans="2:8" ht="30" customHeight="1" x14ac:dyDescent="0.25">
      <c r="B788" s="107"/>
      <c r="C788" s="111"/>
      <c r="D788" s="108"/>
      <c r="E788" s="69" t="str">
        <f>IF(D788="","",IFERROR(VLOOKUP(D788,CadFun!$B$8:$C$107,2,FALSE),""))</f>
        <v/>
      </c>
      <c r="F788" s="108"/>
      <c r="G788" s="108"/>
      <c r="H788" s="108"/>
    </row>
    <row r="789" spans="2:8" ht="30" customHeight="1" x14ac:dyDescent="0.25">
      <c r="B789" s="107"/>
      <c r="C789" s="111"/>
      <c r="D789" s="108"/>
      <c r="E789" s="69" t="str">
        <f>IF(D789="","",IFERROR(VLOOKUP(D789,CadFun!$B$8:$C$107,2,FALSE),""))</f>
        <v/>
      </c>
      <c r="F789" s="108"/>
      <c r="G789" s="108"/>
      <c r="H789" s="108"/>
    </row>
    <row r="790" spans="2:8" ht="30" customHeight="1" x14ac:dyDescent="0.25">
      <c r="B790" s="107"/>
      <c r="C790" s="111"/>
      <c r="D790" s="108"/>
      <c r="E790" s="69" t="str">
        <f>IF(D790="","",IFERROR(VLOOKUP(D790,CadFun!$B$8:$C$107,2,FALSE),""))</f>
        <v/>
      </c>
      <c r="F790" s="108"/>
      <c r="G790" s="108"/>
      <c r="H790" s="108"/>
    </row>
    <row r="791" spans="2:8" ht="30" customHeight="1" x14ac:dyDescent="0.25">
      <c r="B791" s="107"/>
      <c r="C791" s="111"/>
      <c r="D791" s="108"/>
      <c r="E791" s="69" t="str">
        <f>IF(D791="","",IFERROR(VLOOKUP(D791,CadFun!$B$8:$C$107,2,FALSE),""))</f>
        <v/>
      </c>
      <c r="F791" s="108"/>
      <c r="G791" s="108"/>
      <c r="H791" s="108"/>
    </row>
    <row r="792" spans="2:8" ht="30" customHeight="1" x14ac:dyDescent="0.25">
      <c r="B792" s="107"/>
      <c r="C792" s="111"/>
      <c r="D792" s="108"/>
      <c r="E792" s="69" t="str">
        <f>IF(D792="","",IFERROR(VLOOKUP(D792,CadFun!$B$8:$C$107,2,FALSE),""))</f>
        <v/>
      </c>
      <c r="F792" s="108"/>
      <c r="G792" s="108"/>
      <c r="H792" s="108"/>
    </row>
    <row r="793" spans="2:8" ht="30" customHeight="1" x14ac:dyDescent="0.25">
      <c r="B793" s="107"/>
      <c r="C793" s="111"/>
      <c r="D793" s="108"/>
      <c r="E793" s="69" t="str">
        <f>IF(D793="","",IFERROR(VLOOKUP(D793,CadFun!$B$8:$C$107,2,FALSE),""))</f>
        <v/>
      </c>
      <c r="F793" s="108"/>
      <c r="G793" s="108"/>
      <c r="H793" s="108"/>
    </row>
    <row r="794" spans="2:8" ht="30" customHeight="1" x14ac:dyDescent="0.25">
      <c r="B794" s="107"/>
      <c r="C794" s="111"/>
      <c r="D794" s="108"/>
      <c r="E794" s="69" t="str">
        <f>IF(D794="","",IFERROR(VLOOKUP(D794,CadFun!$B$8:$C$107,2,FALSE),""))</f>
        <v/>
      </c>
      <c r="F794" s="108"/>
      <c r="G794" s="108"/>
      <c r="H794" s="108"/>
    </row>
    <row r="795" spans="2:8" ht="30" customHeight="1" x14ac:dyDescent="0.25">
      <c r="B795" s="107"/>
      <c r="C795" s="111"/>
      <c r="D795" s="108"/>
      <c r="E795" s="69" t="str">
        <f>IF(D795="","",IFERROR(VLOOKUP(D795,CadFun!$B$8:$C$107,2,FALSE),""))</f>
        <v/>
      </c>
      <c r="F795" s="108"/>
      <c r="G795" s="108"/>
      <c r="H795" s="108"/>
    </row>
    <row r="796" spans="2:8" ht="30" customHeight="1" x14ac:dyDescent="0.25">
      <c r="B796" s="107"/>
      <c r="C796" s="111"/>
      <c r="D796" s="108"/>
      <c r="E796" s="69" t="str">
        <f>IF(D796="","",IFERROR(VLOOKUP(D796,CadFun!$B$8:$C$107,2,FALSE),""))</f>
        <v/>
      </c>
      <c r="F796" s="108"/>
      <c r="G796" s="108"/>
      <c r="H796" s="108"/>
    </row>
    <row r="797" spans="2:8" ht="30" customHeight="1" x14ac:dyDescent="0.25">
      <c r="B797" s="107"/>
      <c r="C797" s="111"/>
      <c r="D797" s="108"/>
      <c r="E797" s="69" t="str">
        <f>IF(D797="","",IFERROR(VLOOKUP(D797,CadFun!$B$8:$C$107,2,FALSE),""))</f>
        <v/>
      </c>
      <c r="F797" s="108"/>
      <c r="G797" s="108"/>
      <c r="H797" s="108"/>
    </row>
    <row r="798" spans="2:8" ht="30" customHeight="1" x14ac:dyDescent="0.25">
      <c r="B798" s="107"/>
      <c r="C798" s="111"/>
      <c r="D798" s="108"/>
      <c r="E798" s="69" t="str">
        <f>IF(D798="","",IFERROR(VLOOKUP(D798,CadFun!$B$8:$C$107,2,FALSE),""))</f>
        <v/>
      </c>
      <c r="F798" s="108"/>
      <c r="G798" s="108"/>
      <c r="H798" s="108"/>
    </row>
    <row r="799" spans="2:8" ht="30" customHeight="1" x14ac:dyDescent="0.25">
      <c r="B799" s="107"/>
      <c r="C799" s="111"/>
      <c r="D799" s="108"/>
      <c r="E799" s="69" t="str">
        <f>IF(D799="","",IFERROR(VLOOKUP(D799,CadFun!$B$8:$C$107,2,FALSE),""))</f>
        <v/>
      </c>
      <c r="F799" s="108"/>
      <c r="G799" s="108"/>
      <c r="H799" s="108"/>
    </row>
    <row r="800" spans="2:8" ht="30" customHeight="1" x14ac:dyDescent="0.25">
      <c r="B800" s="107"/>
      <c r="C800" s="111"/>
      <c r="D800" s="108"/>
      <c r="E800" s="69" t="str">
        <f>IF(D800="","",IFERROR(VLOOKUP(D800,CadFun!$B$8:$C$107,2,FALSE),""))</f>
        <v/>
      </c>
      <c r="F800" s="108"/>
      <c r="G800" s="108"/>
      <c r="H800" s="108"/>
    </row>
    <row r="801" spans="2:8" ht="30" customHeight="1" x14ac:dyDescent="0.25">
      <c r="B801" s="107"/>
      <c r="C801" s="111"/>
      <c r="D801" s="108"/>
      <c r="E801" s="69" t="str">
        <f>IF(D801="","",IFERROR(VLOOKUP(D801,CadFun!$B$8:$C$107,2,FALSE),""))</f>
        <v/>
      </c>
      <c r="F801" s="108"/>
      <c r="G801" s="108"/>
      <c r="H801" s="108"/>
    </row>
    <row r="802" spans="2:8" ht="30" customHeight="1" x14ac:dyDescent="0.25">
      <c r="B802" s="107"/>
      <c r="C802" s="111"/>
      <c r="D802" s="108"/>
      <c r="E802" s="69" t="str">
        <f>IF(D802="","",IFERROR(VLOOKUP(D802,CadFun!$B$8:$C$107,2,FALSE),""))</f>
        <v/>
      </c>
      <c r="F802" s="108"/>
      <c r="G802" s="108"/>
      <c r="H802" s="108"/>
    </row>
    <row r="803" spans="2:8" ht="30" customHeight="1" x14ac:dyDescent="0.25">
      <c r="B803" s="107"/>
      <c r="C803" s="111"/>
      <c r="D803" s="108"/>
      <c r="E803" s="69" t="str">
        <f>IF(D803="","",IFERROR(VLOOKUP(D803,CadFun!$B$8:$C$107,2,FALSE),""))</f>
        <v/>
      </c>
      <c r="F803" s="108"/>
      <c r="G803" s="108"/>
      <c r="H803" s="108"/>
    </row>
    <row r="804" spans="2:8" ht="30" customHeight="1" x14ac:dyDescent="0.25">
      <c r="B804" s="107"/>
      <c r="C804" s="111"/>
      <c r="D804" s="108"/>
      <c r="E804" s="69" t="str">
        <f>IF(D804="","",IFERROR(VLOOKUP(D804,CadFun!$B$8:$C$107,2,FALSE),""))</f>
        <v/>
      </c>
      <c r="F804" s="108"/>
      <c r="G804" s="108"/>
      <c r="H804" s="108"/>
    </row>
    <row r="805" spans="2:8" ht="30" customHeight="1" x14ac:dyDescent="0.25">
      <c r="B805" s="107"/>
      <c r="C805" s="111"/>
      <c r="D805" s="108"/>
      <c r="E805" s="69" t="str">
        <f>IF(D805="","",IFERROR(VLOOKUP(D805,CadFun!$B$8:$C$107,2,FALSE),""))</f>
        <v/>
      </c>
      <c r="F805" s="108"/>
      <c r="G805" s="108"/>
      <c r="H805" s="108"/>
    </row>
    <row r="806" spans="2:8" ht="30" customHeight="1" x14ac:dyDescent="0.25">
      <c r="B806" s="107"/>
      <c r="C806" s="111"/>
      <c r="D806" s="108"/>
      <c r="E806" s="69" t="str">
        <f>IF(D806="","",IFERROR(VLOOKUP(D806,CadFun!$B$8:$C$107,2,FALSE),""))</f>
        <v/>
      </c>
      <c r="F806" s="108"/>
      <c r="G806" s="108"/>
      <c r="H806" s="108"/>
    </row>
    <row r="807" spans="2:8" ht="30" customHeight="1" x14ac:dyDescent="0.25">
      <c r="B807" s="107"/>
      <c r="C807" s="111"/>
      <c r="D807" s="108"/>
      <c r="E807" s="69" t="str">
        <f>IF(D807="","",IFERROR(VLOOKUP(D807,CadFun!$B$8:$C$107,2,FALSE),""))</f>
        <v/>
      </c>
      <c r="F807" s="108"/>
      <c r="G807" s="108"/>
      <c r="H807" s="108"/>
    </row>
    <row r="808" spans="2:8" ht="30" customHeight="1" x14ac:dyDescent="0.25">
      <c r="B808" s="107"/>
      <c r="C808" s="111"/>
      <c r="D808" s="108"/>
      <c r="E808" s="69" t="str">
        <f>IF(D808="","",IFERROR(VLOOKUP(D808,CadFun!$B$8:$C$107,2,FALSE),""))</f>
        <v/>
      </c>
      <c r="F808" s="108"/>
      <c r="G808" s="108"/>
      <c r="H808" s="108"/>
    </row>
    <row r="809" spans="2:8" ht="30" customHeight="1" x14ac:dyDescent="0.25">
      <c r="B809" s="107"/>
      <c r="C809" s="111"/>
      <c r="D809" s="108"/>
      <c r="E809" s="69" t="str">
        <f>IF(D809="","",IFERROR(VLOOKUP(D809,CadFun!$B$8:$C$107,2,FALSE),""))</f>
        <v/>
      </c>
      <c r="F809" s="108"/>
      <c r="G809" s="108"/>
      <c r="H809" s="108"/>
    </row>
    <row r="810" spans="2:8" ht="30" customHeight="1" x14ac:dyDescent="0.25">
      <c r="B810" s="107"/>
      <c r="C810" s="111"/>
      <c r="D810" s="108"/>
      <c r="E810" s="69" t="str">
        <f>IF(D810="","",IFERROR(VLOOKUP(D810,CadFun!$B$8:$C$107,2,FALSE),""))</f>
        <v/>
      </c>
      <c r="F810" s="108"/>
      <c r="G810" s="108"/>
      <c r="H810" s="108"/>
    </row>
    <row r="811" spans="2:8" ht="30" customHeight="1" x14ac:dyDescent="0.25">
      <c r="B811" s="107"/>
      <c r="C811" s="111"/>
      <c r="D811" s="108"/>
      <c r="E811" s="69" t="str">
        <f>IF(D811="","",IFERROR(VLOOKUP(D811,CadFun!$B$8:$C$107,2,FALSE),""))</f>
        <v/>
      </c>
      <c r="F811" s="108"/>
      <c r="G811" s="108"/>
      <c r="H811" s="108"/>
    </row>
    <row r="812" spans="2:8" ht="30" customHeight="1" x14ac:dyDescent="0.25">
      <c r="B812" s="107"/>
      <c r="C812" s="111"/>
      <c r="D812" s="108"/>
      <c r="E812" s="69" t="str">
        <f>IF(D812="","",IFERROR(VLOOKUP(D812,CadFun!$B$8:$C$107,2,FALSE),""))</f>
        <v/>
      </c>
      <c r="F812" s="108"/>
      <c r="G812" s="108"/>
      <c r="H812" s="108"/>
    </row>
    <row r="813" spans="2:8" ht="30" customHeight="1" x14ac:dyDescent="0.25">
      <c r="B813" s="107"/>
      <c r="C813" s="111"/>
      <c r="D813" s="108"/>
      <c r="E813" s="69" t="str">
        <f>IF(D813="","",IFERROR(VLOOKUP(D813,CadFun!$B$8:$C$107,2,FALSE),""))</f>
        <v/>
      </c>
      <c r="F813" s="108"/>
      <c r="G813" s="108"/>
      <c r="H813" s="108"/>
    </row>
    <row r="814" spans="2:8" ht="30" customHeight="1" x14ac:dyDescent="0.25">
      <c r="B814" s="107"/>
      <c r="C814" s="111"/>
      <c r="D814" s="108"/>
      <c r="E814" s="69" t="str">
        <f>IF(D814="","",IFERROR(VLOOKUP(D814,CadFun!$B$8:$C$107,2,FALSE),""))</f>
        <v/>
      </c>
      <c r="F814" s="108"/>
      <c r="G814" s="108"/>
      <c r="H814" s="108"/>
    </row>
    <row r="815" spans="2:8" ht="30" customHeight="1" x14ac:dyDescent="0.25">
      <c r="B815" s="107"/>
      <c r="C815" s="111"/>
      <c r="D815" s="108"/>
      <c r="E815" s="69" t="str">
        <f>IF(D815="","",IFERROR(VLOOKUP(D815,CadFun!$B$8:$C$107,2,FALSE),""))</f>
        <v/>
      </c>
      <c r="F815" s="108"/>
      <c r="G815" s="108"/>
      <c r="H815" s="108"/>
    </row>
    <row r="816" spans="2:8" ht="30" customHeight="1" x14ac:dyDescent="0.25">
      <c r="B816" s="107"/>
      <c r="C816" s="111"/>
      <c r="D816" s="108"/>
      <c r="E816" s="69" t="str">
        <f>IF(D816="","",IFERROR(VLOOKUP(D816,CadFun!$B$8:$C$107,2,FALSE),""))</f>
        <v/>
      </c>
      <c r="F816" s="108"/>
      <c r="G816" s="108"/>
      <c r="H816" s="108"/>
    </row>
    <row r="817" spans="2:8" ht="30" customHeight="1" x14ac:dyDescent="0.25">
      <c r="B817" s="107"/>
      <c r="C817" s="111"/>
      <c r="D817" s="108"/>
      <c r="E817" s="69" t="str">
        <f>IF(D817="","",IFERROR(VLOOKUP(D817,CadFun!$B$8:$C$107,2,FALSE),""))</f>
        <v/>
      </c>
      <c r="F817" s="108"/>
      <c r="G817" s="108"/>
      <c r="H817" s="108"/>
    </row>
    <row r="818" spans="2:8" ht="30" customHeight="1" x14ac:dyDescent="0.25">
      <c r="B818" s="107"/>
      <c r="C818" s="111"/>
      <c r="D818" s="108"/>
      <c r="E818" s="69" t="str">
        <f>IF(D818="","",IFERROR(VLOOKUP(D818,CadFun!$B$8:$C$107,2,FALSE),""))</f>
        <v/>
      </c>
      <c r="F818" s="108"/>
      <c r="G818" s="108"/>
      <c r="H818" s="108"/>
    </row>
    <row r="819" spans="2:8" ht="30" customHeight="1" x14ac:dyDescent="0.25">
      <c r="B819" s="107"/>
      <c r="C819" s="111"/>
      <c r="D819" s="108"/>
      <c r="E819" s="69" t="str">
        <f>IF(D819="","",IFERROR(VLOOKUP(D819,CadFun!$B$8:$C$107,2,FALSE),""))</f>
        <v/>
      </c>
      <c r="F819" s="108"/>
      <c r="G819" s="108"/>
      <c r="H819" s="108"/>
    </row>
    <row r="820" spans="2:8" ht="30" customHeight="1" x14ac:dyDescent="0.25">
      <c r="B820" s="107"/>
      <c r="C820" s="111"/>
      <c r="D820" s="108"/>
      <c r="E820" s="69" t="str">
        <f>IF(D820="","",IFERROR(VLOOKUP(D820,CadFun!$B$8:$C$107,2,FALSE),""))</f>
        <v/>
      </c>
      <c r="F820" s="108"/>
      <c r="G820" s="108"/>
      <c r="H820" s="108"/>
    </row>
    <row r="821" spans="2:8" ht="30" customHeight="1" x14ac:dyDescent="0.25">
      <c r="B821" s="107"/>
      <c r="C821" s="111"/>
      <c r="D821" s="108"/>
      <c r="E821" s="69" t="str">
        <f>IF(D821="","",IFERROR(VLOOKUP(D821,CadFun!$B$8:$C$107,2,FALSE),""))</f>
        <v/>
      </c>
      <c r="F821" s="108"/>
      <c r="G821" s="108"/>
      <c r="H821" s="108"/>
    </row>
    <row r="822" spans="2:8" ht="30" customHeight="1" x14ac:dyDescent="0.25">
      <c r="B822" s="107"/>
      <c r="C822" s="111"/>
      <c r="D822" s="108"/>
      <c r="E822" s="69" t="str">
        <f>IF(D822="","",IFERROR(VLOOKUP(D822,CadFun!$B$8:$C$107,2,FALSE),""))</f>
        <v/>
      </c>
      <c r="F822" s="108"/>
      <c r="G822" s="108"/>
      <c r="H822" s="108"/>
    </row>
    <row r="823" spans="2:8" ht="30" customHeight="1" x14ac:dyDescent="0.25">
      <c r="B823" s="107"/>
      <c r="C823" s="111"/>
      <c r="D823" s="108"/>
      <c r="E823" s="69" t="str">
        <f>IF(D823="","",IFERROR(VLOOKUP(D823,CadFun!$B$8:$C$107,2,FALSE),""))</f>
        <v/>
      </c>
      <c r="F823" s="108"/>
      <c r="G823" s="108"/>
      <c r="H823" s="108"/>
    </row>
    <row r="824" spans="2:8" ht="30" customHeight="1" x14ac:dyDescent="0.25">
      <c r="B824" s="107"/>
      <c r="C824" s="111"/>
      <c r="D824" s="108"/>
      <c r="E824" s="69" t="str">
        <f>IF(D824="","",IFERROR(VLOOKUP(D824,CadFun!$B$8:$C$107,2,FALSE),""))</f>
        <v/>
      </c>
      <c r="F824" s="108"/>
      <c r="G824" s="108"/>
      <c r="H824" s="108"/>
    </row>
    <row r="825" spans="2:8" ht="30" customHeight="1" x14ac:dyDescent="0.25">
      <c r="B825" s="107"/>
      <c r="C825" s="111"/>
      <c r="D825" s="108"/>
      <c r="E825" s="69" t="str">
        <f>IF(D825="","",IFERROR(VLOOKUP(D825,CadFun!$B$8:$C$107,2,FALSE),""))</f>
        <v/>
      </c>
      <c r="F825" s="108"/>
      <c r="G825" s="108"/>
      <c r="H825" s="108"/>
    </row>
    <row r="826" spans="2:8" ht="30" customHeight="1" x14ac:dyDescent="0.25">
      <c r="B826" s="107"/>
      <c r="C826" s="111"/>
      <c r="D826" s="108"/>
      <c r="E826" s="69" t="str">
        <f>IF(D826="","",IFERROR(VLOOKUP(D826,CadFun!$B$8:$C$107,2,FALSE),""))</f>
        <v/>
      </c>
      <c r="F826" s="108"/>
      <c r="G826" s="108"/>
      <c r="H826" s="108"/>
    </row>
    <row r="827" spans="2:8" ht="30" customHeight="1" x14ac:dyDescent="0.25">
      <c r="B827" s="107"/>
      <c r="C827" s="111"/>
      <c r="D827" s="108"/>
      <c r="E827" s="69" t="str">
        <f>IF(D827="","",IFERROR(VLOOKUP(D827,CadFun!$B$8:$C$107,2,FALSE),""))</f>
        <v/>
      </c>
      <c r="F827" s="108"/>
      <c r="G827" s="108"/>
      <c r="H827" s="108"/>
    </row>
    <row r="828" spans="2:8" ht="30" customHeight="1" x14ac:dyDescent="0.25">
      <c r="B828" s="107"/>
      <c r="C828" s="111"/>
      <c r="D828" s="108"/>
      <c r="E828" s="69" t="str">
        <f>IF(D828="","",IFERROR(VLOOKUP(D828,CadFun!$B$8:$C$107,2,FALSE),""))</f>
        <v/>
      </c>
      <c r="F828" s="108"/>
      <c r="G828" s="108"/>
      <c r="H828" s="108"/>
    </row>
    <row r="829" spans="2:8" ht="30" customHeight="1" x14ac:dyDescent="0.25">
      <c r="B829" s="107"/>
      <c r="C829" s="111"/>
      <c r="D829" s="108"/>
      <c r="E829" s="69" t="str">
        <f>IF(D829="","",IFERROR(VLOOKUP(D829,CadFun!$B$8:$C$107,2,FALSE),""))</f>
        <v/>
      </c>
      <c r="F829" s="108"/>
      <c r="G829" s="108"/>
      <c r="H829" s="108"/>
    </row>
    <row r="830" spans="2:8" ht="30" customHeight="1" x14ac:dyDescent="0.25">
      <c r="B830" s="107"/>
      <c r="C830" s="111"/>
      <c r="D830" s="108"/>
      <c r="E830" s="69" t="str">
        <f>IF(D830="","",IFERROR(VLOOKUP(D830,CadFun!$B$8:$C$107,2,FALSE),""))</f>
        <v/>
      </c>
      <c r="F830" s="108"/>
      <c r="G830" s="108"/>
      <c r="H830" s="108"/>
    </row>
    <row r="831" spans="2:8" ht="30" customHeight="1" x14ac:dyDescent="0.25">
      <c r="B831" s="107"/>
      <c r="C831" s="111"/>
      <c r="D831" s="108"/>
      <c r="E831" s="69" t="str">
        <f>IF(D831="","",IFERROR(VLOOKUP(D831,CadFun!$B$8:$C$107,2,FALSE),""))</f>
        <v/>
      </c>
      <c r="F831" s="108"/>
      <c r="G831" s="108"/>
      <c r="H831" s="108"/>
    </row>
    <row r="832" spans="2:8" ht="30" customHeight="1" x14ac:dyDescent="0.25">
      <c r="B832" s="107"/>
      <c r="C832" s="111"/>
      <c r="D832" s="108"/>
      <c r="E832" s="69" t="str">
        <f>IF(D832="","",IFERROR(VLOOKUP(D832,CadFun!$B$8:$C$107,2,FALSE),""))</f>
        <v/>
      </c>
      <c r="F832" s="108"/>
      <c r="G832" s="108"/>
      <c r="H832" s="108"/>
    </row>
    <row r="833" spans="2:8" ht="30" customHeight="1" x14ac:dyDescent="0.25">
      <c r="B833" s="107"/>
      <c r="C833" s="111"/>
      <c r="D833" s="108"/>
      <c r="E833" s="69" t="str">
        <f>IF(D833="","",IFERROR(VLOOKUP(D833,CadFun!$B$8:$C$107,2,FALSE),""))</f>
        <v/>
      </c>
      <c r="F833" s="108"/>
      <c r="G833" s="108"/>
      <c r="H833" s="108"/>
    </row>
    <row r="834" spans="2:8" ht="30" customHeight="1" x14ac:dyDescent="0.25">
      <c r="B834" s="107"/>
      <c r="C834" s="111"/>
      <c r="D834" s="108"/>
      <c r="E834" s="69" t="str">
        <f>IF(D834="","",IFERROR(VLOOKUP(D834,CadFun!$B$8:$C$107,2,FALSE),""))</f>
        <v/>
      </c>
      <c r="F834" s="108"/>
      <c r="G834" s="108"/>
      <c r="H834" s="108"/>
    </row>
    <row r="835" spans="2:8" ht="30" customHeight="1" x14ac:dyDescent="0.25">
      <c r="B835" s="107"/>
      <c r="C835" s="111"/>
      <c r="D835" s="108"/>
      <c r="E835" s="69" t="str">
        <f>IF(D835="","",IFERROR(VLOOKUP(D835,CadFun!$B$8:$C$107,2,FALSE),""))</f>
        <v/>
      </c>
      <c r="F835" s="108"/>
      <c r="G835" s="108"/>
      <c r="H835" s="108"/>
    </row>
    <row r="836" spans="2:8" ht="30" customHeight="1" x14ac:dyDescent="0.25">
      <c r="B836" s="107"/>
      <c r="C836" s="111"/>
      <c r="D836" s="108"/>
      <c r="E836" s="69" t="str">
        <f>IF(D836="","",IFERROR(VLOOKUP(D836,CadFun!$B$8:$C$107,2,FALSE),""))</f>
        <v/>
      </c>
      <c r="F836" s="108"/>
      <c r="G836" s="108"/>
      <c r="H836" s="108"/>
    </row>
    <row r="837" spans="2:8" ht="30" customHeight="1" x14ac:dyDescent="0.25">
      <c r="B837" s="107"/>
      <c r="C837" s="111"/>
      <c r="D837" s="108"/>
      <c r="E837" s="69" t="str">
        <f>IF(D837="","",IFERROR(VLOOKUP(D837,CadFun!$B$8:$C$107,2,FALSE),""))</f>
        <v/>
      </c>
      <c r="F837" s="108"/>
      <c r="G837" s="108"/>
      <c r="H837" s="108"/>
    </row>
    <row r="838" spans="2:8" ht="30" customHeight="1" x14ac:dyDescent="0.25">
      <c r="B838" s="107"/>
      <c r="C838" s="111"/>
      <c r="D838" s="108"/>
      <c r="E838" s="69" t="str">
        <f>IF(D838="","",IFERROR(VLOOKUP(D838,CadFun!$B$8:$C$107,2,FALSE),""))</f>
        <v/>
      </c>
      <c r="F838" s="108"/>
      <c r="G838" s="108"/>
      <c r="H838" s="108"/>
    </row>
    <row r="839" spans="2:8" ht="30" customHeight="1" x14ac:dyDescent="0.25">
      <c r="B839" s="107"/>
      <c r="C839" s="111"/>
      <c r="D839" s="108"/>
      <c r="E839" s="69" t="str">
        <f>IF(D839="","",IFERROR(VLOOKUP(D839,CadFun!$B$8:$C$107,2,FALSE),""))</f>
        <v/>
      </c>
      <c r="F839" s="108"/>
      <c r="G839" s="108"/>
      <c r="H839" s="108"/>
    </row>
    <row r="840" spans="2:8" ht="30" customHeight="1" x14ac:dyDescent="0.25">
      <c r="B840" s="107"/>
      <c r="C840" s="111"/>
      <c r="D840" s="108"/>
      <c r="E840" s="69" t="str">
        <f>IF(D840="","",IFERROR(VLOOKUP(D840,CadFun!$B$8:$C$107,2,FALSE),""))</f>
        <v/>
      </c>
      <c r="F840" s="108"/>
      <c r="G840" s="108"/>
      <c r="H840" s="108"/>
    </row>
    <row r="841" spans="2:8" ht="30" customHeight="1" x14ac:dyDescent="0.25">
      <c r="B841" s="107"/>
      <c r="C841" s="111"/>
      <c r="D841" s="108"/>
      <c r="E841" s="69" t="str">
        <f>IF(D841="","",IFERROR(VLOOKUP(D841,CadFun!$B$8:$C$107,2,FALSE),""))</f>
        <v/>
      </c>
      <c r="F841" s="108"/>
      <c r="G841" s="108"/>
      <c r="H841" s="108"/>
    </row>
    <row r="842" spans="2:8" ht="30" customHeight="1" x14ac:dyDescent="0.25">
      <c r="B842" s="107"/>
      <c r="C842" s="111"/>
      <c r="D842" s="108"/>
      <c r="E842" s="69" t="str">
        <f>IF(D842="","",IFERROR(VLOOKUP(D842,CadFun!$B$8:$C$107,2,FALSE),""))</f>
        <v/>
      </c>
      <c r="F842" s="108"/>
      <c r="G842" s="108"/>
      <c r="H842" s="108"/>
    </row>
    <row r="843" spans="2:8" ht="30" customHeight="1" x14ac:dyDescent="0.25">
      <c r="B843" s="107"/>
      <c r="C843" s="111"/>
      <c r="D843" s="108"/>
      <c r="E843" s="69" t="str">
        <f>IF(D843="","",IFERROR(VLOOKUP(D843,CadFun!$B$8:$C$107,2,FALSE),""))</f>
        <v/>
      </c>
      <c r="F843" s="108"/>
      <c r="G843" s="108"/>
      <c r="H843" s="108"/>
    </row>
    <row r="844" spans="2:8" ht="30" customHeight="1" x14ac:dyDescent="0.25">
      <c r="B844" s="107"/>
      <c r="C844" s="111"/>
      <c r="D844" s="108"/>
      <c r="E844" s="69" t="str">
        <f>IF(D844="","",IFERROR(VLOOKUP(D844,CadFun!$B$8:$C$107,2,FALSE),""))</f>
        <v/>
      </c>
      <c r="F844" s="108"/>
      <c r="G844" s="108"/>
      <c r="H844" s="108"/>
    </row>
    <row r="845" spans="2:8" ht="30" customHeight="1" x14ac:dyDescent="0.25">
      <c r="B845" s="107"/>
      <c r="C845" s="111"/>
      <c r="D845" s="108"/>
      <c r="E845" s="69" t="str">
        <f>IF(D845="","",IFERROR(VLOOKUP(D845,CadFun!$B$8:$C$107,2,FALSE),""))</f>
        <v/>
      </c>
      <c r="F845" s="108"/>
      <c r="G845" s="108"/>
      <c r="H845" s="108"/>
    </row>
    <row r="846" spans="2:8" ht="30" customHeight="1" x14ac:dyDescent="0.25">
      <c r="B846" s="107"/>
      <c r="C846" s="111"/>
      <c r="D846" s="108"/>
      <c r="E846" s="69" t="str">
        <f>IF(D846="","",IFERROR(VLOOKUP(D846,CadFun!$B$8:$C$107,2,FALSE),""))</f>
        <v/>
      </c>
      <c r="F846" s="108"/>
      <c r="G846" s="108"/>
      <c r="H846" s="108"/>
    </row>
    <row r="847" spans="2:8" ht="30" customHeight="1" x14ac:dyDescent="0.25">
      <c r="B847" s="107"/>
      <c r="C847" s="111"/>
      <c r="D847" s="108"/>
      <c r="E847" s="69" t="str">
        <f>IF(D847="","",IFERROR(VLOOKUP(D847,CadFun!$B$8:$C$107,2,FALSE),""))</f>
        <v/>
      </c>
      <c r="F847" s="108"/>
      <c r="G847" s="108"/>
      <c r="H847" s="108"/>
    </row>
    <row r="848" spans="2:8" ht="30" customHeight="1" x14ac:dyDescent="0.25">
      <c r="B848" s="107"/>
      <c r="C848" s="111"/>
      <c r="D848" s="108"/>
      <c r="E848" s="69" t="str">
        <f>IF(D848="","",IFERROR(VLOOKUP(D848,CadFun!$B$8:$C$107,2,FALSE),""))</f>
        <v/>
      </c>
      <c r="F848" s="108"/>
      <c r="G848" s="108"/>
      <c r="H848" s="108"/>
    </row>
    <row r="849" spans="2:8" ht="30" customHeight="1" x14ac:dyDescent="0.25">
      <c r="B849" s="107"/>
      <c r="C849" s="111"/>
      <c r="D849" s="108"/>
      <c r="E849" s="69" t="str">
        <f>IF(D849="","",IFERROR(VLOOKUP(D849,CadFun!$B$8:$C$107,2,FALSE),""))</f>
        <v/>
      </c>
      <c r="F849" s="108"/>
      <c r="G849" s="108"/>
      <c r="H849" s="108"/>
    </row>
    <row r="850" spans="2:8" ht="30" customHeight="1" x14ac:dyDescent="0.25">
      <c r="B850" s="107"/>
      <c r="C850" s="111"/>
      <c r="D850" s="108"/>
      <c r="E850" s="69" t="str">
        <f>IF(D850="","",IFERROR(VLOOKUP(D850,CadFun!$B$8:$C$107,2,FALSE),""))</f>
        <v/>
      </c>
      <c r="F850" s="108"/>
      <c r="G850" s="108"/>
      <c r="H850" s="108"/>
    </row>
    <row r="851" spans="2:8" ht="30" customHeight="1" x14ac:dyDescent="0.25">
      <c r="B851" s="107"/>
      <c r="C851" s="111"/>
      <c r="D851" s="108"/>
      <c r="E851" s="69" t="str">
        <f>IF(D851="","",IFERROR(VLOOKUP(D851,CadFun!$B$8:$C$107,2,FALSE),""))</f>
        <v/>
      </c>
      <c r="F851" s="108"/>
      <c r="G851" s="108"/>
      <c r="H851" s="108"/>
    </row>
    <row r="852" spans="2:8" ht="30" customHeight="1" x14ac:dyDescent="0.25">
      <c r="B852" s="107"/>
      <c r="C852" s="111"/>
      <c r="D852" s="108"/>
      <c r="E852" s="69" t="str">
        <f>IF(D852="","",IFERROR(VLOOKUP(D852,CadFun!$B$8:$C$107,2,FALSE),""))</f>
        <v/>
      </c>
      <c r="F852" s="108"/>
      <c r="G852" s="108"/>
      <c r="H852" s="108"/>
    </row>
    <row r="853" spans="2:8" ht="30" customHeight="1" x14ac:dyDescent="0.25">
      <c r="B853" s="107"/>
      <c r="C853" s="111"/>
      <c r="D853" s="108"/>
      <c r="E853" s="69" t="str">
        <f>IF(D853="","",IFERROR(VLOOKUP(D853,CadFun!$B$8:$C$107,2,FALSE),""))</f>
        <v/>
      </c>
      <c r="F853" s="108"/>
      <c r="G853" s="108"/>
      <c r="H853" s="108"/>
    </row>
    <row r="854" spans="2:8" ht="30" customHeight="1" x14ac:dyDescent="0.25">
      <c r="B854" s="107"/>
      <c r="C854" s="111"/>
      <c r="D854" s="108"/>
      <c r="E854" s="69" t="str">
        <f>IF(D854="","",IFERROR(VLOOKUP(D854,CadFun!$B$8:$C$107,2,FALSE),""))</f>
        <v/>
      </c>
      <c r="F854" s="108"/>
      <c r="G854" s="108"/>
      <c r="H854" s="108"/>
    </row>
    <row r="855" spans="2:8" ht="30" customHeight="1" x14ac:dyDescent="0.25">
      <c r="B855" s="107"/>
      <c r="C855" s="111"/>
      <c r="D855" s="108"/>
      <c r="E855" s="69" t="str">
        <f>IF(D855="","",IFERROR(VLOOKUP(D855,CadFun!$B$8:$C$107,2,FALSE),""))</f>
        <v/>
      </c>
      <c r="F855" s="108"/>
      <c r="G855" s="108"/>
      <c r="H855" s="108"/>
    </row>
    <row r="856" spans="2:8" ht="30" customHeight="1" x14ac:dyDescent="0.25">
      <c r="B856" s="107"/>
      <c r="C856" s="111"/>
      <c r="D856" s="108"/>
      <c r="E856" s="69" t="str">
        <f>IF(D856="","",IFERROR(VLOOKUP(D856,CadFun!$B$8:$C$107,2,FALSE),""))</f>
        <v/>
      </c>
      <c r="F856" s="108"/>
      <c r="G856" s="108"/>
      <c r="H856" s="108"/>
    </row>
    <row r="857" spans="2:8" ht="30" customHeight="1" x14ac:dyDescent="0.25">
      <c r="B857" s="107"/>
      <c r="C857" s="111"/>
      <c r="D857" s="108"/>
      <c r="E857" s="69" t="str">
        <f>IF(D857="","",IFERROR(VLOOKUP(D857,CadFun!$B$8:$C$107,2,FALSE),""))</f>
        <v/>
      </c>
      <c r="F857" s="108"/>
      <c r="G857" s="108"/>
      <c r="H857" s="108"/>
    </row>
    <row r="858" spans="2:8" ht="30" customHeight="1" x14ac:dyDescent="0.25">
      <c r="B858" s="107"/>
      <c r="C858" s="111"/>
      <c r="D858" s="108"/>
      <c r="E858" s="69" t="str">
        <f>IF(D858="","",IFERROR(VLOOKUP(D858,CadFun!$B$8:$C$107,2,FALSE),""))</f>
        <v/>
      </c>
      <c r="F858" s="108"/>
      <c r="G858" s="108"/>
      <c r="H858" s="108"/>
    </row>
    <row r="859" spans="2:8" ht="30" customHeight="1" x14ac:dyDescent="0.25">
      <c r="B859" s="107"/>
      <c r="C859" s="111"/>
      <c r="D859" s="108"/>
      <c r="E859" s="69" t="str">
        <f>IF(D859="","",IFERROR(VLOOKUP(D859,CadFun!$B$8:$C$107,2,FALSE),""))</f>
        <v/>
      </c>
      <c r="F859" s="108"/>
      <c r="G859" s="108"/>
      <c r="H859" s="108"/>
    </row>
    <row r="860" spans="2:8" ht="30" customHeight="1" x14ac:dyDescent="0.25">
      <c r="B860" s="107"/>
      <c r="C860" s="111"/>
      <c r="D860" s="108"/>
      <c r="E860" s="69" t="str">
        <f>IF(D860="","",IFERROR(VLOOKUP(D860,CadFun!$B$8:$C$107,2,FALSE),""))</f>
        <v/>
      </c>
      <c r="F860" s="108"/>
      <c r="G860" s="108"/>
      <c r="H860" s="108"/>
    </row>
    <row r="861" spans="2:8" ht="30" customHeight="1" x14ac:dyDescent="0.25">
      <c r="B861" s="107"/>
      <c r="C861" s="111"/>
      <c r="D861" s="108"/>
      <c r="E861" s="69" t="str">
        <f>IF(D861="","",IFERROR(VLOOKUP(D861,CadFun!$B$8:$C$107,2,FALSE),""))</f>
        <v/>
      </c>
      <c r="F861" s="108"/>
      <c r="G861" s="108"/>
      <c r="H861" s="108"/>
    </row>
    <row r="862" spans="2:8" ht="30" customHeight="1" x14ac:dyDescent="0.25">
      <c r="B862" s="107"/>
      <c r="C862" s="111"/>
      <c r="D862" s="108"/>
      <c r="E862" s="69" t="str">
        <f>IF(D862="","",IFERROR(VLOOKUP(D862,CadFun!$B$8:$C$107,2,FALSE),""))</f>
        <v/>
      </c>
      <c r="F862" s="108"/>
      <c r="G862" s="108"/>
      <c r="H862" s="108"/>
    </row>
    <row r="863" spans="2:8" ht="30" customHeight="1" x14ac:dyDescent="0.25">
      <c r="B863" s="107"/>
      <c r="C863" s="111"/>
      <c r="D863" s="108"/>
      <c r="E863" s="69" t="str">
        <f>IF(D863="","",IFERROR(VLOOKUP(D863,CadFun!$B$8:$C$107,2,FALSE),""))</f>
        <v/>
      </c>
      <c r="F863" s="108"/>
      <c r="G863" s="108"/>
      <c r="H863" s="108"/>
    </row>
    <row r="864" spans="2:8" ht="30" customHeight="1" x14ac:dyDescent="0.25">
      <c r="B864" s="107"/>
      <c r="C864" s="111"/>
      <c r="D864" s="108"/>
      <c r="E864" s="69" t="str">
        <f>IF(D864="","",IFERROR(VLOOKUP(D864,CadFun!$B$8:$C$107,2,FALSE),""))</f>
        <v/>
      </c>
      <c r="F864" s="108"/>
      <c r="G864" s="108"/>
      <c r="H864" s="108"/>
    </row>
    <row r="865" spans="2:8" ht="30" customHeight="1" x14ac:dyDescent="0.25">
      <c r="B865" s="107"/>
      <c r="C865" s="111"/>
      <c r="D865" s="108"/>
      <c r="E865" s="69" t="str">
        <f>IF(D865="","",IFERROR(VLOOKUP(D865,CadFun!$B$8:$C$107,2,FALSE),""))</f>
        <v/>
      </c>
      <c r="F865" s="108"/>
      <c r="G865" s="108"/>
      <c r="H865" s="108"/>
    </row>
    <row r="866" spans="2:8" ht="30" customHeight="1" x14ac:dyDescent="0.25">
      <c r="B866" s="107"/>
      <c r="C866" s="111"/>
      <c r="D866" s="108"/>
      <c r="E866" s="69" t="str">
        <f>IF(D866="","",IFERROR(VLOOKUP(D866,CadFun!$B$8:$C$107,2,FALSE),""))</f>
        <v/>
      </c>
      <c r="F866" s="108"/>
      <c r="G866" s="108"/>
      <c r="H866" s="108"/>
    </row>
    <row r="867" spans="2:8" ht="30" customHeight="1" x14ac:dyDescent="0.25">
      <c r="B867" s="107"/>
      <c r="C867" s="111"/>
      <c r="D867" s="108"/>
      <c r="E867" s="69" t="str">
        <f>IF(D867="","",IFERROR(VLOOKUP(D867,CadFun!$B$8:$C$107,2,FALSE),""))</f>
        <v/>
      </c>
      <c r="F867" s="108"/>
      <c r="G867" s="108"/>
      <c r="H867" s="108"/>
    </row>
    <row r="868" spans="2:8" ht="30" customHeight="1" x14ac:dyDescent="0.25">
      <c r="B868" s="107"/>
      <c r="C868" s="111"/>
      <c r="D868" s="108"/>
      <c r="E868" s="69" t="str">
        <f>IF(D868="","",IFERROR(VLOOKUP(D868,CadFun!$B$8:$C$107,2,FALSE),""))</f>
        <v/>
      </c>
      <c r="F868" s="108"/>
      <c r="G868" s="108"/>
      <c r="H868" s="108"/>
    </row>
    <row r="869" spans="2:8" ht="30" customHeight="1" x14ac:dyDescent="0.25">
      <c r="B869" s="107"/>
      <c r="C869" s="111"/>
      <c r="D869" s="108"/>
      <c r="E869" s="69" t="str">
        <f>IF(D869="","",IFERROR(VLOOKUP(D869,CadFun!$B$8:$C$107,2,FALSE),""))</f>
        <v/>
      </c>
      <c r="F869" s="108"/>
      <c r="G869" s="108"/>
      <c r="H869" s="108"/>
    </row>
    <row r="870" spans="2:8" ht="30" customHeight="1" x14ac:dyDescent="0.25">
      <c r="B870" s="107"/>
      <c r="C870" s="111"/>
      <c r="D870" s="108"/>
      <c r="E870" s="69" t="str">
        <f>IF(D870="","",IFERROR(VLOOKUP(D870,CadFun!$B$8:$C$107,2,FALSE),""))</f>
        <v/>
      </c>
      <c r="F870" s="108"/>
      <c r="G870" s="108"/>
      <c r="H870" s="108"/>
    </row>
    <row r="871" spans="2:8" ht="30" customHeight="1" x14ac:dyDescent="0.25">
      <c r="B871" s="107"/>
      <c r="C871" s="111"/>
      <c r="D871" s="108"/>
      <c r="E871" s="69" t="str">
        <f>IF(D871="","",IFERROR(VLOOKUP(D871,CadFun!$B$8:$C$107,2,FALSE),""))</f>
        <v/>
      </c>
      <c r="F871" s="108"/>
      <c r="G871" s="108"/>
      <c r="H871" s="108"/>
    </row>
    <row r="872" spans="2:8" ht="30" customHeight="1" x14ac:dyDescent="0.25">
      <c r="B872" s="107"/>
      <c r="C872" s="111"/>
      <c r="D872" s="108"/>
      <c r="E872" s="69" t="str">
        <f>IF(D872="","",IFERROR(VLOOKUP(D872,CadFun!$B$8:$C$107,2,FALSE),""))</f>
        <v/>
      </c>
      <c r="F872" s="108"/>
      <c r="G872" s="108"/>
      <c r="H872" s="108"/>
    </row>
    <row r="873" spans="2:8" ht="30" customHeight="1" x14ac:dyDescent="0.25">
      <c r="B873" s="107"/>
      <c r="C873" s="111"/>
      <c r="D873" s="108"/>
      <c r="E873" s="69" t="str">
        <f>IF(D873="","",IFERROR(VLOOKUP(D873,CadFun!$B$8:$C$107,2,FALSE),""))</f>
        <v/>
      </c>
      <c r="F873" s="108"/>
      <c r="G873" s="108"/>
      <c r="H873" s="108"/>
    </row>
    <row r="874" spans="2:8" ht="30" customHeight="1" x14ac:dyDescent="0.25">
      <c r="B874" s="107"/>
      <c r="C874" s="111"/>
      <c r="D874" s="108"/>
      <c r="E874" s="69" t="str">
        <f>IF(D874="","",IFERROR(VLOOKUP(D874,CadFun!$B$8:$C$107,2,FALSE),""))</f>
        <v/>
      </c>
      <c r="F874" s="108"/>
      <c r="G874" s="108"/>
      <c r="H874" s="108"/>
    </row>
    <row r="875" spans="2:8" ht="30" customHeight="1" x14ac:dyDescent="0.25">
      <c r="B875" s="107"/>
      <c r="C875" s="111"/>
      <c r="D875" s="108"/>
      <c r="E875" s="69" t="str">
        <f>IF(D875="","",IFERROR(VLOOKUP(D875,CadFun!$B$8:$C$107,2,FALSE),""))</f>
        <v/>
      </c>
      <c r="F875" s="108"/>
      <c r="G875" s="108"/>
      <c r="H875" s="108"/>
    </row>
    <row r="876" spans="2:8" ht="30" customHeight="1" x14ac:dyDescent="0.25">
      <c r="B876" s="107"/>
      <c r="C876" s="111"/>
      <c r="D876" s="108"/>
      <c r="E876" s="69" t="str">
        <f>IF(D876="","",IFERROR(VLOOKUP(D876,CadFun!$B$8:$C$107,2,FALSE),""))</f>
        <v/>
      </c>
      <c r="F876" s="108"/>
      <c r="G876" s="108"/>
      <c r="H876" s="108"/>
    </row>
    <row r="877" spans="2:8" ht="30" customHeight="1" x14ac:dyDescent="0.25">
      <c r="B877" s="107"/>
      <c r="C877" s="111"/>
      <c r="D877" s="108"/>
      <c r="E877" s="69" t="str">
        <f>IF(D877="","",IFERROR(VLOOKUP(D877,CadFun!$B$8:$C$107,2,FALSE),""))</f>
        <v/>
      </c>
      <c r="F877" s="108"/>
      <c r="G877" s="108"/>
      <c r="H877" s="108"/>
    </row>
    <row r="878" spans="2:8" ht="30" customHeight="1" x14ac:dyDescent="0.25">
      <c r="B878" s="107"/>
      <c r="C878" s="111"/>
      <c r="D878" s="108"/>
      <c r="E878" s="69" t="str">
        <f>IF(D878="","",IFERROR(VLOOKUP(D878,CadFun!$B$8:$C$107,2,FALSE),""))</f>
        <v/>
      </c>
      <c r="F878" s="108"/>
      <c r="G878" s="108"/>
      <c r="H878" s="108"/>
    </row>
    <row r="879" spans="2:8" ht="30" customHeight="1" x14ac:dyDescent="0.25">
      <c r="B879" s="107"/>
      <c r="C879" s="111"/>
      <c r="D879" s="108"/>
      <c r="E879" s="69" t="str">
        <f>IF(D879="","",IFERROR(VLOOKUP(D879,CadFun!$B$8:$C$107,2,FALSE),""))</f>
        <v/>
      </c>
      <c r="F879" s="108"/>
      <c r="G879" s="108"/>
      <c r="H879" s="108"/>
    </row>
    <row r="880" spans="2:8" ht="30" customHeight="1" x14ac:dyDescent="0.25">
      <c r="B880" s="107"/>
      <c r="C880" s="111"/>
      <c r="D880" s="108"/>
      <c r="E880" s="69" t="str">
        <f>IF(D880="","",IFERROR(VLOOKUP(D880,CadFun!$B$8:$C$107,2,FALSE),""))</f>
        <v/>
      </c>
      <c r="F880" s="108"/>
      <c r="G880" s="108"/>
      <c r="H880" s="108"/>
    </row>
    <row r="881" spans="2:8" ht="30" customHeight="1" x14ac:dyDescent="0.25">
      <c r="B881" s="107"/>
      <c r="C881" s="111"/>
      <c r="D881" s="108"/>
      <c r="E881" s="69" t="str">
        <f>IF(D881="","",IFERROR(VLOOKUP(D881,CadFun!$B$8:$C$107,2,FALSE),""))</f>
        <v/>
      </c>
      <c r="F881" s="108"/>
      <c r="G881" s="108"/>
      <c r="H881" s="108"/>
    </row>
    <row r="882" spans="2:8" ht="30" customHeight="1" x14ac:dyDescent="0.25">
      <c r="B882" s="107"/>
      <c r="C882" s="111"/>
      <c r="D882" s="108"/>
      <c r="E882" s="69" t="str">
        <f>IF(D882="","",IFERROR(VLOOKUP(D882,CadFun!$B$8:$C$107,2,FALSE),""))</f>
        <v/>
      </c>
      <c r="F882" s="108"/>
      <c r="G882" s="108"/>
      <c r="H882" s="108"/>
    </row>
    <row r="883" spans="2:8" ht="30" customHeight="1" x14ac:dyDescent="0.25">
      <c r="B883" s="107"/>
      <c r="C883" s="111"/>
      <c r="D883" s="108"/>
      <c r="E883" s="69" t="str">
        <f>IF(D883="","",IFERROR(VLOOKUP(D883,CadFun!$B$8:$C$107,2,FALSE),""))</f>
        <v/>
      </c>
      <c r="F883" s="108"/>
      <c r="G883" s="108"/>
      <c r="H883" s="108"/>
    </row>
    <row r="884" spans="2:8" ht="30" customHeight="1" x14ac:dyDescent="0.25">
      <c r="B884" s="107"/>
      <c r="C884" s="111"/>
      <c r="D884" s="108"/>
      <c r="E884" s="69" t="str">
        <f>IF(D884="","",IFERROR(VLOOKUP(D884,CadFun!$B$8:$C$107,2,FALSE),""))</f>
        <v/>
      </c>
      <c r="F884" s="108"/>
      <c r="G884" s="108"/>
      <c r="H884" s="108"/>
    </row>
    <row r="885" spans="2:8" ht="30" customHeight="1" x14ac:dyDescent="0.25">
      <c r="B885" s="107"/>
      <c r="C885" s="111"/>
      <c r="D885" s="108"/>
      <c r="E885" s="69" t="str">
        <f>IF(D885="","",IFERROR(VLOOKUP(D885,CadFun!$B$8:$C$107,2,FALSE),""))</f>
        <v/>
      </c>
      <c r="F885" s="108"/>
      <c r="G885" s="108"/>
      <c r="H885" s="108"/>
    </row>
    <row r="886" spans="2:8" ht="30" customHeight="1" x14ac:dyDescent="0.25">
      <c r="B886" s="107"/>
      <c r="C886" s="111"/>
      <c r="D886" s="108"/>
      <c r="E886" s="69" t="str">
        <f>IF(D886="","",IFERROR(VLOOKUP(D886,CadFun!$B$8:$C$107,2,FALSE),""))</f>
        <v/>
      </c>
      <c r="F886" s="108"/>
      <c r="G886" s="108"/>
      <c r="H886" s="108"/>
    </row>
    <row r="887" spans="2:8" ht="30" customHeight="1" x14ac:dyDescent="0.25">
      <c r="B887" s="107"/>
      <c r="C887" s="111"/>
      <c r="D887" s="108"/>
      <c r="E887" s="69" t="str">
        <f>IF(D887="","",IFERROR(VLOOKUP(D887,CadFun!$B$8:$C$107,2,FALSE),""))</f>
        <v/>
      </c>
      <c r="F887" s="108"/>
      <c r="G887" s="108"/>
      <c r="H887" s="108"/>
    </row>
    <row r="888" spans="2:8" ht="30" customHeight="1" x14ac:dyDescent="0.25">
      <c r="B888" s="107"/>
      <c r="C888" s="111"/>
      <c r="D888" s="108"/>
      <c r="E888" s="69" t="str">
        <f>IF(D888="","",IFERROR(VLOOKUP(D888,CadFun!$B$8:$C$107,2,FALSE),""))</f>
        <v/>
      </c>
      <c r="F888" s="108"/>
      <c r="G888" s="108"/>
      <c r="H888" s="108"/>
    </row>
    <row r="889" spans="2:8" ht="30" customHeight="1" x14ac:dyDescent="0.25">
      <c r="B889" s="107"/>
      <c r="C889" s="111"/>
      <c r="D889" s="108"/>
      <c r="E889" s="69" t="str">
        <f>IF(D889="","",IFERROR(VLOOKUP(D889,CadFun!$B$8:$C$107,2,FALSE),""))</f>
        <v/>
      </c>
      <c r="F889" s="108"/>
      <c r="G889" s="108"/>
      <c r="H889" s="108"/>
    </row>
    <row r="890" spans="2:8" ht="30" customHeight="1" x14ac:dyDescent="0.25">
      <c r="B890" s="107"/>
      <c r="C890" s="111"/>
      <c r="D890" s="108"/>
      <c r="E890" s="69" t="str">
        <f>IF(D890="","",IFERROR(VLOOKUP(D890,CadFun!$B$8:$C$107,2,FALSE),""))</f>
        <v/>
      </c>
      <c r="F890" s="108"/>
      <c r="G890" s="108"/>
      <c r="H890" s="108"/>
    </row>
    <row r="891" spans="2:8" ht="30" customHeight="1" x14ac:dyDescent="0.25">
      <c r="B891" s="107"/>
      <c r="C891" s="111"/>
      <c r="D891" s="108"/>
      <c r="E891" s="69" t="str">
        <f>IF(D891="","",IFERROR(VLOOKUP(D891,CadFun!$B$8:$C$107,2,FALSE),""))</f>
        <v/>
      </c>
      <c r="F891" s="108"/>
      <c r="G891" s="108"/>
      <c r="H891" s="108"/>
    </row>
    <row r="892" spans="2:8" ht="30" customHeight="1" x14ac:dyDescent="0.25">
      <c r="B892" s="107"/>
      <c r="C892" s="111"/>
      <c r="D892" s="108"/>
      <c r="E892" s="69" t="str">
        <f>IF(D892="","",IFERROR(VLOOKUP(D892,CadFun!$B$8:$C$107,2,FALSE),""))</f>
        <v/>
      </c>
      <c r="F892" s="108"/>
      <c r="G892" s="108"/>
      <c r="H892" s="108"/>
    </row>
    <row r="893" spans="2:8" ht="30" customHeight="1" x14ac:dyDescent="0.25">
      <c r="B893" s="107"/>
      <c r="C893" s="111"/>
      <c r="D893" s="108"/>
      <c r="E893" s="69" t="str">
        <f>IF(D893="","",IFERROR(VLOOKUP(D893,CadFun!$B$8:$C$107,2,FALSE),""))</f>
        <v/>
      </c>
      <c r="F893" s="108"/>
      <c r="G893" s="108"/>
      <c r="H893" s="108"/>
    </row>
    <row r="894" spans="2:8" ht="30" customHeight="1" x14ac:dyDescent="0.25">
      <c r="B894" s="107"/>
      <c r="C894" s="111"/>
      <c r="D894" s="108"/>
      <c r="E894" s="69" t="str">
        <f>IF(D894="","",IFERROR(VLOOKUP(D894,CadFun!$B$8:$C$107,2,FALSE),""))</f>
        <v/>
      </c>
      <c r="F894" s="108"/>
      <c r="G894" s="108"/>
      <c r="H894" s="108"/>
    </row>
    <row r="895" spans="2:8" ht="30" customHeight="1" x14ac:dyDescent="0.25">
      <c r="B895" s="107"/>
      <c r="C895" s="111"/>
      <c r="D895" s="108"/>
      <c r="E895" s="69" t="str">
        <f>IF(D895="","",IFERROR(VLOOKUP(D895,CadFun!$B$8:$C$107,2,FALSE),""))</f>
        <v/>
      </c>
      <c r="F895" s="108"/>
      <c r="G895" s="108"/>
      <c r="H895" s="108"/>
    </row>
    <row r="896" spans="2:8" ht="30" customHeight="1" x14ac:dyDescent="0.25">
      <c r="B896" s="107"/>
      <c r="C896" s="111"/>
      <c r="D896" s="108"/>
      <c r="E896" s="69" t="str">
        <f>IF(D896="","",IFERROR(VLOOKUP(D896,CadFun!$B$8:$C$107,2,FALSE),""))</f>
        <v/>
      </c>
      <c r="F896" s="108"/>
      <c r="G896" s="108"/>
      <c r="H896" s="108"/>
    </row>
    <row r="897" spans="2:8" ht="30" customHeight="1" x14ac:dyDescent="0.25">
      <c r="B897" s="107"/>
      <c r="C897" s="111"/>
      <c r="D897" s="108"/>
      <c r="E897" s="69" t="str">
        <f>IF(D897="","",IFERROR(VLOOKUP(D897,CadFun!$B$8:$C$107,2,FALSE),""))</f>
        <v/>
      </c>
      <c r="F897" s="108"/>
      <c r="G897" s="108"/>
      <c r="H897" s="108"/>
    </row>
    <row r="898" spans="2:8" ht="30" customHeight="1" x14ac:dyDescent="0.25">
      <c r="B898" s="107"/>
      <c r="C898" s="111"/>
      <c r="D898" s="108"/>
      <c r="E898" s="69" t="str">
        <f>IF(D898="","",IFERROR(VLOOKUP(D898,CadFun!$B$8:$C$107,2,FALSE),""))</f>
        <v/>
      </c>
      <c r="F898" s="108"/>
      <c r="G898" s="108"/>
      <c r="H898" s="108"/>
    </row>
    <row r="899" spans="2:8" ht="30" customHeight="1" x14ac:dyDescent="0.25">
      <c r="B899" s="107"/>
      <c r="C899" s="111"/>
      <c r="D899" s="108"/>
      <c r="E899" s="69" t="str">
        <f>IF(D899="","",IFERROR(VLOOKUP(D899,CadFun!$B$8:$C$107,2,FALSE),""))</f>
        <v/>
      </c>
      <c r="F899" s="108"/>
      <c r="G899" s="108"/>
      <c r="H899" s="108"/>
    </row>
    <row r="900" spans="2:8" ht="30" customHeight="1" x14ac:dyDescent="0.25">
      <c r="B900" s="107"/>
      <c r="C900" s="111"/>
      <c r="D900" s="108"/>
      <c r="E900" s="69" t="str">
        <f>IF(D900="","",IFERROR(VLOOKUP(D900,CadFun!$B$8:$C$107,2,FALSE),""))</f>
        <v/>
      </c>
      <c r="F900" s="108"/>
      <c r="G900" s="108"/>
      <c r="H900" s="108"/>
    </row>
    <row r="901" spans="2:8" ht="30" customHeight="1" x14ac:dyDescent="0.25">
      <c r="B901" s="107"/>
      <c r="C901" s="111"/>
      <c r="D901" s="108"/>
      <c r="E901" s="69" t="str">
        <f>IF(D901="","",IFERROR(VLOOKUP(D901,CadFun!$B$8:$C$107,2,FALSE),""))</f>
        <v/>
      </c>
      <c r="F901" s="108"/>
      <c r="G901" s="108"/>
      <c r="H901" s="108"/>
    </row>
    <row r="902" spans="2:8" ht="30" customHeight="1" x14ac:dyDescent="0.25">
      <c r="B902" s="107"/>
      <c r="C902" s="111"/>
      <c r="D902" s="108"/>
      <c r="E902" s="69" t="str">
        <f>IF(D902="","",IFERROR(VLOOKUP(D902,CadFun!$B$8:$C$107,2,FALSE),""))</f>
        <v/>
      </c>
      <c r="F902" s="108"/>
      <c r="G902" s="108"/>
      <c r="H902" s="108"/>
    </row>
    <row r="903" spans="2:8" ht="30" customHeight="1" x14ac:dyDescent="0.25">
      <c r="B903" s="107"/>
      <c r="C903" s="111"/>
      <c r="D903" s="108"/>
      <c r="E903" s="69" t="str">
        <f>IF(D903="","",IFERROR(VLOOKUP(D903,CadFun!$B$8:$C$107,2,FALSE),""))</f>
        <v/>
      </c>
      <c r="F903" s="108"/>
      <c r="G903" s="108"/>
      <c r="H903" s="108"/>
    </row>
    <row r="904" spans="2:8" ht="30" customHeight="1" x14ac:dyDescent="0.25">
      <c r="B904" s="107"/>
      <c r="C904" s="111"/>
      <c r="D904" s="108"/>
      <c r="E904" s="69" t="str">
        <f>IF(D904="","",IFERROR(VLOOKUP(D904,CadFun!$B$8:$C$107,2,FALSE),""))</f>
        <v/>
      </c>
      <c r="F904" s="108"/>
      <c r="G904" s="108"/>
      <c r="H904" s="108"/>
    </row>
    <row r="905" spans="2:8" ht="30" customHeight="1" x14ac:dyDescent="0.25">
      <c r="B905" s="107"/>
      <c r="C905" s="111"/>
      <c r="D905" s="108"/>
      <c r="E905" s="69" t="str">
        <f>IF(D905="","",IFERROR(VLOOKUP(D905,CadFun!$B$8:$C$107,2,FALSE),""))</f>
        <v/>
      </c>
      <c r="F905" s="108"/>
      <c r="G905" s="108"/>
      <c r="H905" s="108"/>
    </row>
    <row r="906" spans="2:8" ht="30" customHeight="1" x14ac:dyDescent="0.25">
      <c r="B906" s="107"/>
      <c r="C906" s="111"/>
      <c r="D906" s="108"/>
      <c r="E906" s="69" t="str">
        <f>IF(D906="","",IFERROR(VLOOKUP(D906,CadFun!$B$8:$C$107,2,FALSE),""))</f>
        <v/>
      </c>
      <c r="F906" s="108"/>
      <c r="G906" s="108"/>
      <c r="H906" s="108"/>
    </row>
    <row r="907" spans="2:8" ht="30" customHeight="1" x14ac:dyDescent="0.25">
      <c r="B907" s="107"/>
      <c r="C907" s="111"/>
      <c r="D907" s="108"/>
      <c r="E907" s="69" t="str">
        <f>IF(D907="","",IFERROR(VLOOKUP(D907,CadFun!$B$8:$C$107,2,FALSE),""))</f>
        <v/>
      </c>
      <c r="F907" s="108"/>
      <c r="G907" s="108"/>
      <c r="H907" s="108"/>
    </row>
    <row r="908" spans="2:8" ht="30" customHeight="1" x14ac:dyDescent="0.25">
      <c r="B908" s="107"/>
      <c r="C908" s="111"/>
      <c r="D908" s="108"/>
      <c r="E908" s="69" t="str">
        <f>IF(D908="","",IFERROR(VLOOKUP(D908,CadFun!$B$8:$C$107,2,FALSE),""))</f>
        <v/>
      </c>
      <c r="F908" s="108"/>
      <c r="G908" s="108"/>
      <c r="H908" s="108"/>
    </row>
    <row r="909" spans="2:8" ht="30" customHeight="1" x14ac:dyDescent="0.25">
      <c r="B909" s="107"/>
      <c r="C909" s="111"/>
      <c r="D909" s="108"/>
      <c r="E909" s="69" t="str">
        <f>IF(D909="","",IFERROR(VLOOKUP(D909,CadFun!$B$8:$C$107,2,FALSE),""))</f>
        <v/>
      </c>
      <c r="F909" s="108"/>
      <c r="G909" s="108"/>
      <c r="H909" s="108"/>
    </row>
    <row r="910" spans="2:8" ht="30" customHeight="1" x14ac:dyDescent="0.25">
      <c r="B910" s="107"/>
      <c r="C910" s="111"/>
      <c r="D910" s="108"/>
      <c r="E910" s="69" t="str">
        <f>IF(D910="","",IFERROR(VLOOKUP(D910,CadFun!$B$8:$C$107,2,FALSE),""))</f>
        <v/>
      </c>
      <c r="F910" s="108"/>
      <c r="G910" s="108"/>
      <c r="H910" s="108"/>
    </row>
    <row r="911" spans="2:8" ht="30" customHeight="1" x14ac:dyDescent="0.25">
      <c r="B911" s="107"/>
      <c r="C911" s="111"/>
      <c r="D911" s="108"/>
      <c r="E911" s="69" t="str">
        <f>IF(D911="","",IFERROR(VLOOKUP(D911,CadFun!$B$8:$C$107,2,FALSE),""))</f>
        <v/>
      </c>
      <c r="F911" s="108"/>
      <c r="G911" s="108"/>
      <c r="H911" s="108"/>
    </row>
    <row r="912" spans="2:8" ht="30" customHeight="1" x14ac:dyDescent="0.25">
      <c r="B912" s="107"/>
      <c r="C912" s="111"/>
      <c r="D912" s="108"/>
      <c r="E912" s="69" t="str">
        <f>IF(D912="","",IFERROR(VLOOKUP(D912,CadFun!$B$8:$C$107,2,FALSE),""))</f>
        <v/>
      </c>
      <c r="F912" s="108"/>
      <c r="G912" s="108"/>
      <c r="H912" s="108"/>
    </row>
    <row r="913" spans="2:8" ht="30" customHeight="1" x14ac:dyDescent="0.25">
      <c r="B913" s="107"/>
      <c r="C913" s="111"/>
      <c r="D913" s="108"/>
      <c r="E913" s="69" t="str">
        <f>IF(D913="","",IFERROR(VLOOKUP(D913,CadFun!$B$8:$C$107,2,FALSE),""))</f>
        <v/>
      </c>
      <c r="F913" s="108"/>
      <c r="G913" s="108"/>
      <c r="H913" s="108"/>
    </row>
    <row r="914" spans="2:8" ht="30" customHeight="1" x14ac:dyDescent="0.25">
      <c r="B914" s="107"/>
      <c r="C914" s="111"/>
      <c r="D914" s="108"/>
      <c r="E914" s="69" t="str">
        <f>IF(D914="","",IFERROR(VLOOKUP(D914,CadFun!$B$8:$C$107,2,FALSE),""))</f>
        <v/>
      </c>
      <c r="F914" s="108"/>
      <c r="G914" s="108"/>
      <c r="H914" s="108"/>
    </row>
    <row r="915" spans="2:8" ht="30" customHeight="1" x14ac:dyDescent="0.25">
      <c r="B915" s="107"/>
      <c r="C915" s="111"/>
      <c r="D915" s="108"/>
      <c r="E915" s="69" t="str">
        <f>IF(D915="","",IFERROR(VLOOKUP(D915,CadFun!$B$8:$C$107,2,FALSE),""))</f>
        <v/>
      </c>
      <c r="F915" s="108"/>
      <c r="G915" s="108"/>
      <c r="H915" s="108"/>
    </row>
    <row r="916" spans="2:8" ht="30" customHeight="1" x14ac:dyDescent="0.25">
      <c r="B916" s="107"/>
      <c r="C916" s="111"/>
      <c r="D916" s="108"/>
      <c r="E916" s="69" t="str">
        <f>IF(D916="","",IFERROR(VLOOKUP(D916,CadFun!$B$8:$C$107,2,FALSE),""))</f>
        <v/>
      </c>
      <c r="F916" s="108"/>
      <c r="G916" s="108"/>
      <c r="H916" s="108"/>
    </row>
    <row r="917" spans="2:8" ht="30" customHeight="1" x14ac:dyDescent="0.25">
      <c r="B917" s="107"/>
      <c r="C917" s="111"/>
      <c r="D917" s="108"/>
      <c r="E917" s="69" t="str">
        <f>IF(D917="","",IFERROR(VLOOKUP(D917,CadFun!$B$8:$C$107,2,FALSE),""))</f>
        <v/>
      </c>
      <c r="F917" s="108"/>
      <c r="G917" s="108"/>
      <c r="H917" s="108"/>
    </row>
    <row r="918" spans="2:8" ht="30" customHeight="1" x14ac:dyDescent="0.25">
      <c r="B918" s="107"/>
      <c r="C918" s="111"/>
      <c r="D918" s="108"/>
      <c r="E918" s="69" t="str">
        <f>IF(D918="","",IFERROR(VLOOKUP(D918,CadFun!$B$8:$C$107,2,FALSE),""))</f>
        <v/>
      </c>
      <c r="F918" s="108"/>
      <c r="G918" s="108"/>
      <c r="H918" s="108"/>
    </row>
    <row r="919" spans="2:8" ht="30" customHeight="1" x14ac:dyDescent="0.25">
      <c r="B919" s="107"/>
      <c r="C919" s="111"/>
      <c r="D919" s="108"/>
      <c r="E919" s="69" t="str">
        <f>IF(D919="","",IFERROR(VLOOKUP(D919,CadFun!$B$8:$C$107,2,FALSE),""))</f>
        <v/>
      </c>
      <c r="F919" s="108"/>
      <c r="G919" s="108"/>
      <c r="H919" s="108"/>
    </row>
    <row r="920" spans="2:8" ht="30" customHeight="1" x14ac:dyDescent="0.25">
      <c r="B920" s="107"/>
      <c r="C920" s="111"/>
      <c r="D920" s="108"/>
      <c r="E920" s="69" t="str">
        <f>IF(D920="","",IFERROR(VLOOKUP(D920,CadFun!$B$8:$C$107,2,FALSE),""))</f>
        <v/>
      </c>
      <c r="F920" s="108"/>
      <c r="G920" s="108"/>
      <c r="H920" s="108"/>
    </row>
    <row r="921" spans="2:8" ht="30" customHeight="1" x14ac:dyDescent="0.25">
      <c r="B921" s="107"/>
      <c r="C921" s="111"/>
      <c r="D921" s="108"/>
      <c r="E921" s="69" t="str">
        <f>IF(D921="","",IFERROR(VLOOKUP(D921,CadFun!$B$8:$C$107,2,FALSE),""))</f>
        <v/>
      </c>
      <c r="F921" s="108"/>
      <c r="G921" s="108"/>
      <c r="H921" s="108"/>
    </row>
    <row r="922" spans="2:8" ht="30" customHeight="1" x14ac:dyDescent="0.25">
      <c r="B922" s="107"/>
      <c r="C922" s="111"/>
      <c r="D922" s="108"/>
      <c r="E922" s="69" t="str">
        <f>IF(D922="","",IFERROR(VLOOKUP(D922,CadFun!$B$8:$C$107,2,FALSE),""))</f>
        <v/>
      </c>
      <c r="F922" s="108"/>
      <c r="G922" s="108"/>
      <c r="H922" s="108"/>
    </row>
    <row r="923" spans="2:8" ht="30" customHeight="1" x14ac:dyDescent="0.25">
      <c r="B923" s="107"/>
      <c r="C923" s="111"/>
      <c r="D923" s="108"/>
      <c r="E923" s="69" t="str">
        <f>IF(D923="","",IFERROR(VLOOKUP(D923,CadFun!$B$8:$C$107,2,FALSE),""))</f>
        <v/>
      </c>
      <c r="F923" s="108"/>
      <c r="G923" s="108"/>
      <c r="H923" s="108"/>
    </row>
    <row r="924" spans="2:8" ht="30" customHeight="1" x14ac:dyDescent="0.25">
      <c r="B924" s="107"/>
      <c r="C924" s="111"/>
      <c r="D924" s="108"/>
      <c r="E924" s="69" t="str">
        <f>IF(D924="","",IFERROR(VLOOKUP(D924,CadFun!$B$8:$C$107,2,FALSE),""))</f>
        <v/>
      </c>
      <c r="F924" s="108"/>
      <c r="G924" s="108"/>
      <c r="H924" s="108"/>
    </row>
    <row r="925" spans="2:8" ht="30" customHeight="1" x14ac:dyDescent="0.25">
      <c r="B925" s="107"/>
      <c r="C925" s="111"/>
      <c r="D925" s="108"/>
      <c r="E925" s="69" t="str">
        <f>IF(D925="","",IFERROR(VLOOKUP(D925,CadFun!$B$8:$C$107,2,FALSE),""))</f>
        <v/>
      </c>
      <c r="F925" s="108"/>
      <c r="G925" s="108"/>
      <c r="H925" s="108"/>
    </row>
    <row r="926" spans="2:8" ht="30" customHeight="1" x14ac:dyDescent="0.25">
      <c r="B926" s="107"/>
      <c r="C926" s="111"/>
      <c r="D926" s="108"/>
      <c r="E926" s="69" t="str">
        <f>IF(D926="","",IFERROR(VLOOKUP(D926,CadFun!$B$8:$C$107,2,FALSE),""))</f>
        <v/>
      </c>
      <c r="F926" s="108"/>
      <c r="G926" s="108"/>
      <c r="H926" s="108"/>
    </row>
    <row r="927" spans="2:8" ht="30" customHeight="1" x14ac:dyDescent="0.25">
      <c r="B927" s="107"/>
      <c r="C927" s="111"/>
      <c r="D927" s="108"/>
      <c r="E927" s="69" t="str">
        <f>IF(D927="","",IFERROR(VLOOKUP(D927,CadFun!$B$8:$C$107,2,FALSE),""))</f>
        <v/>
      </c>
      <c r="F927" s="108"/>
      <c r="G927" s="108"/>
      <c r="H927" s="108"/>
    </row>
    <row r="928" spans="2:8" ht="30" customHeight="1" x14ac:dyDescent="0.25">
      <c r="B928" s="107"/>
      <c r="C928" s="111"/>
      <c r="D928" s="108"/>
      <c r="E928" s="69" t="str">
        <f>IF(D928="","",IFERROR(VLOOKUP(D928,CadFun!$B$8:$C$107,2,FALSE),""))</f>
        <v/>
      </c>
      <c r="F928" s="108"/>
      <c r="G928" s="108"/>
      <c r="H928" s="108"/>
    </row>
    <row r="929" spans="2:8" ht="30" customHeight="1" x14ac:dyDescent="0.25">
      <c r="B929" s="107"/>
      <c r="C929" s="111"/>
      <c r="D929" s="108"/>
      <c r="E929" s="69" t="str">
        <f>IF(D929="","",IFERROR(VLOOKUP(D929,CadFun!$B$8:$C$107,2,FALSE),""))</f>
        <v/>
      </c>
      <c r="F929" s="108"/>
      <c r="G929" s="108"/>
      <c r="H929" s="108"/>
    </row>
    <row r="930" spans="2:8" ht="30" customHeight="1" x14ac:dyDescent="0.25">
      <c r="B930" s="107"/>
      <c r="C930" s="111"/>
      <c r="D930" s="108"/>
      <c r="E930" s="69" t="str">
        <f>IF(D930="","",IFERROR(VLOOKUP(D930,CadFun!$B$8:$C$107,2,FALSE),""))</f>
        <v/>
      </c>
      <c r="F930" s="108"/>
      <c r="G930" s="108"/>
      <c r="H930" s="108"/>
    </row>
    <row r="931" spans="2:8" ht="30" customHeight="1" x14ac:dyDescent="0.25">
      <c r="B931" s="107"/>
      <c r="C931" s="111"/>
      <c r="D931" s="108"/>
      <c r="E931" s="69" t="str">
        <f>IF(D931="","",IFERROR(VLOOKUP(D931,CadFun!$B$8:$C$107,2,FALSE),""))</f>
        <v/>
      </c>
      <c r="F931" s="108"/>
      <c r="G931" s="108"/>
      <c r="H931" s="108"/>
    </row>
    <row r="932" spans="2:8" ht="30" customHeight="1" x14ac:dyDescent="0.25">
      <c r="B932" s="107"/>
      <c r="C932" s="111"/>
      <c r="D932" s="108"/>
      <c r="E932" s="69" t="str">
        <f>IF(D932="","",IFERROR(VLOOKUP(D932,CadFun!$B$8:$C$107,2,FALSE),""))</f>
        <v/>
      </c>
      <c r="F932" s="108"/>
      <c r="G932" s="108"/>
      <c r="H932" s="108"/>
    </row>
    <row r="933" spans="2:8" ht="30" customHeight="1" x14ac:dyDescent="0.25">
      <c r="B933" s="107"/>
      <c r="C933" s="111"/>
      <c r="D933" s="108"/>
      <c r="E933" s="69" t="str">
        <f>IF(D933="","",IFERROR(VLOOKUP(D933,CadFun!$B$8:$C$107,2,FALSE),""))</f>
        <v/>
      </c>
      <c r="F933" s="108"/>
      <c r="G933" s="108"/>
      <c r="H933" s="108"/>
    </row>
    <row r="934" spans="2:8" ht="30" customHeight="1" x14ac:dyDescent="0.25">
      <c r="B934" s="107"/>
      <c r="C934" s="111"/>
      <c r="D934" s="108"/>
      <c r="E934" s="69" t="str">
        <f>IF(D934="","",IFERROR(VLOOKUP(D934,CadFun!$B$8:$C$107,2,FALSE),""))</f>
        <v/>
      </c>
      <c r="F934" s="108"/>
      <c r="G934" s="108"/>
      <c r="H934" s="108"/>
    </row>
    <row r="935" spans="2:8" ht="30" customHeight="1" x14ac:dyDescent="0.25">
      <c r="B935" s="107"/>
      <c r="C935" s="111"/>
      <c r="D935" s="108"/>
      <c r="E935" s="69" t="str">
        <f>IF(D935="","",IFERROR(VLOOKUP(D935,CadFun!$B$8:$C$107,2,FALSE),""))</f>
        <v/>
      </c>
      <c r="F935" s="108"/>
      <c r="G935" s="108"/>
      <c r="H935" s="108"/>
    </row>
    <row r="936" spans="2:8" ht="30" customHeight="1" x14ac:dyDescent="0.25">
      <c r="B936" s="107"/>
      <c r="C936" s="111"/>
      <c r="D936" s="108"/>
      <c r="E936" s="69" t="str">
        <f>IF(D936="","",IFERROR(VLOOKUP(D936,CadFun!$B$8:$C$107,2,FALSE),""))</f>
        <v/>
      </c>
      <c r="F936" s="108"/>
      <c r="G936" s="108"/>
      <c r="H936" s="108"/>
    </row>
    <row r="937" spans="2:8" ht="30" customHeight="1" x14ac:dyDescent="0.25">
      <c r="B937" s="107"/>
      <c r="C937" s="111"/>
      <c r="D937" s="108"/>
      <c r="E937" s="69" t="str">
        <f>IF(D937="","",IFERROR(VLOOKUP(D937,CadFun!$B$8:$C$107,2,FALSE),""))</f>
        <v/>
      </c>
      <c r="F937" s="108"/>
      <c r="G937" s="108"/>
      <c r="H937" s="108"/>
    </row>
    <row r="938" spans="2:8" ht="30" customHeight="1" x14ac:dyDescent="0.25">
      <c r="B938" s="107"/>
      <c r="C938" s="111"/>
      <c r="D938" s="108"/>
      <c r="E938" s="69" t="str">
        <f>IF(D938="","",IFERROR(VLOOKUP(D938,CadFun!$B$8:$C$107,2,FALSE),""))</f>
        <v/>
      </c>
      <c r="F938" s="108"/>
      <c r="G938" s="108"/>
      <c r="H938" s="108"/>
    </row>
    <row r="939" spans="2:8" ht="30" customHeight="1" x14ac:dyDescent="0.25">
      <c r="B939" s="107"/>
      <c r="C939" s="111"/>
      <c r="D939" s="108"/>
      <c r="E939" s="69" t="str">
        <f>IF(D939="","",IFERROR(VLOOKUP(D939,CadFun!$B$8:$C$107,2,FALSE),""))</f>
        <v/>
      </c>
      <c r="F939" s="108"/>
      <c r="G939" s="108"/>
      <c r="H939" s="108"/>
    </row>
    <row r="940" spans="2:8" ht="30" customHeight="1" x14ac:dyDescent="0.25">
      <c r="B940" s="107"/>
      <c r="C940" s="111"/>
      <c r="D940" s="108"/>
      <c r="E940" s="69" t="str">
        <f>IF(D940="","",IFERROR(VLOOKUP(D940,CadFun!$B$8:$C$107,2,FALSE),""))</f>
        <v/>
      </c>
      <c r="F940" s="108"/>
      <c r="G940" s="108"/>
      <c r="H940" s="108"/>
    </row>
    <row r="941" spans="2:8" ht="30" customHeight="1" x14ac:dyDescent="0.25">
      <c r="B941" s="107"/>
      <c r="C941" s="111"/>
      <c r="D941" s="108"/>
      <c r="E941" s="69" t="str">
        <f>IF(D941="","",IFERROR(VLOOKUP(D941,CadFun!$B$8:$C$107,2,FALSE),""))</f>
        <v/>
      </c>
      <c r="F941" s="108"/>
      <c r="G941" s="108"/>
      <c r="H941" s="108"/>
    </row>
    <row r="942" spans="2:8" ht="30" customHeight="1" x14ac:dyDescent="0.25">
      <c r="B942" s="107"/>
      <c r="C942" s="111"/>
      <c r="D942" s="108"/>
      <c r="E942" s="69" t="str">
        <f>IF(D942="","",IFERROR(VLOOKUP(D942,CadFun!$B$8:$C$107,2,FALSE),""))</f>
        <v/>
      </c>
      <c r="F942" s="108"/>
      <c r="G942" s="108"/>
      <c r="H942" s="108"/>
    </row>
    <row r="943" spans="2:8" ht="30" customHeight="1" x14ac:dyDescent="0.25">
      <c r="B943" s="107"/>
      <c r="C943" s="111"/>
      <c r="D943" s="108"/>
      <c r="E943" s="69" t="str">
        <f>IF(D943="","",IFERROR(VLOOKUP(D943,CadFun!$B$8:$C$107,2,FALSE),""))</f>
        <v/>
      </c>
      <c r="F943" s="108"/>
      <c r="G943" s="108"/>
      <c r="H943" s="108"/>
    </row>
    <row r="944" spans="2:8" ht="30" customHeight="1" x14ac:dyDescent="0.25">
      <c r="B944" s="107"/>
      <c r="C944" s="111"/>
      <c r="D944" s="108"/>
      <c r="E944" s="69" t="str">
        <f>IF(D944="","",IFERROR(VLOOKUP(D944,CadFun!$B$8:$C$107,2,FALSE),""))</f>
        <v/>
      </c>
      <c r="F944" s="108"/>
      <c r="G944" s="108"/>
      <c r="H944" s="108"/>
    </row>
    <row r="945" spans="2:8" ht="30" customHeight="1" x14ac:dyDescent="0.25">
      <c r="B945" s="107"/>
      <c r="C945" s="111"/>
      <c r="D945" s="108"/>
      <c r="E945" s="69" t="str">
        <f>IF(D945="","",IFERROR(VLOOKUP(D945,CadFun!$B$8:$C$107,2,FALSE),""))</f>
        <v/>
      </c>
      <c r="F945" s="108"/>
      <c r="G945" s="108"/>
      <c r="H945" s="108"/>
    </row>
    <row r="946" spans="2:8" ht="30" customHeight="1" x14ac:dyDescent="0.25">
      <c r="B946" s="107"/>
      <c r="C946" s="111"/>
      <c r="D946" s="108"/>
      <c r="E946" s="69" t="str">
        <f>IF(D946="","",IFERROR(VLOOKUP(D946,CadFun!$B$8:$C$107,2,FALSE),""))</f>
        <v/>
      </c>
      <c r="F946" s="108"/>
      <c r="G946" s="108"/>
      <c r="H946" s="108"/>
    </row>
    <row r="947" spans="2:8" ht="30" customHeight="1" x14ac:dyDescent="0.25">
      <c r="B947" s="107"/>
      <c r="C947" s="111"/>
      <c r="D947" s="108"/>
      <c r="E947" s="69" t="str">
        <f>IF(D947="","",IFERROR(VLOOKUP(D947,CadFun!$B$8:$C$107,2,FALSE),""))</f>
        <v/>
      </c>
      <c r="F947" s="108"/>
      <c r="G947" s="108"/>
      <c r="H947" s="108"/>
    </row>
    <row r="948" spans="2:8" ht="30" customHeight="1" x14ac:dyDescent="0.25">
      <c r="B948" s="107"/>
      <c r="C948" s="111"/>
      <c r="D948" s="108"/>
      <c r="E948" s="69" t="str">
        <f>IF(D948="","",IFERROR(VLOOKUP(D948,CadFun!$B$8:$C$107,2,FALSE),""))</f>
        <v/>
      </c>
      <c r="F948" s="108"/>
      <c r="G948" s="108"/>
      <c r="H948" s="108"/>
    </row>
    <row r="949" spans="2:8" ht="30" customHeight="1" x14ac:dyDescent="0.25">
      <c r="B949" s="107"/>
      <c r="C949" s="111"/>
      <c r="D949" s="108"/>
      <c r="E949" s="69" t="str">
        <f>IF(D949="","",IFERROR(VLOOKUP(D949,CadFun!$B$8:$C$107,2,FALSE),""))</f>
        <v/>
      </c>
      <c r="F949" s="108"/>
      <c r="G949" s="108"/>
      <c r="H949" s="108"/>
    </row>
    <row r="950" spans="2:8" ht="30" customHeight="1" x14ac:dyDescent="0.25">
      <c r="B950" s="107"/>
      <c r="C950" s="111"/>
      <c r="D950" s="108"/>
      <c r="E950" s="69" t="str">
        <f>IF(D950="","",IFERROR(VLOOKUP(D950,CadFun!$B$8:$C$107,2,FALSE),""))</f>
        <v/>
      </c>
      <c r="F950" s="108"/>
      <c r="G950" s="108"/>
      <c r="H950" s="108"/>
    </row>
    <row r="951" spans="2:8" ht="30" customHeight="1" x14ac:dyDescent="0.25">
      <c r="B951" s="107"/>
      <c r="C951" s="111"/>
      <c r="D951" s="108"/>
      <c r="E951" s="69" t="str">
        <f>IF(D951="","",IFERROR(VLOOKUP(D951,CadFun!$B$8:$C$107,2,FALSE),""))</f>
        <v/>
      </c>
      <c r="F951" s="108"/>
      <c r="G951" s="108"/>
      <c r="H951" s="108"/>
    </row>
    <row r="952" spans="2:8" ht="30" customHeight="1" x14ac:dyDescent="0.25">
      <c r="B952" s="107"/>
      <c r="C952" s="111"/>
      <c r="D952" s="108"/>
      <c r="E952" s="69" t="str">
        <f>IF(D952="","",IFERROR(VLOOKUP(D952,CadFun!$B$8:$C$107,2,FALSE),""))</f>
        <v/>
      </c>
      <c r="F952" s="108"/>
      <c r="G952" s="108"/>
      <c r="H952" s="108"/>
    </row>
    <row r="953" spans="2:8" ht="30" customHeight="1" x14ac:dyDescent="0.25">
      <c r="B953" s="107"/>
      <c r="C953" s="111"/>
      <c r="D953" s="108"/>
      <c r="E953" s="69" t="str">
        <f>IF(D953="","",IFERROR(VLOOKUP(D953,CadFun!$B$8:$C$107,2,FALSE),""))</f>
        <v/>
      </c>
      <c r="F953" s="108"/>
      <c r="G953" s="108"/>
      <c r="H953" s="108"/>
    </row>
    <row r="954" spans="2:8" ht="30" customHeight="1" x14ac:dyDescent="0.25">
      <c r="B954" s="107"/>
      <c r="C954" s="111"/>
      <c r="D954" s="108"/>
      <c r="E954" s="69" t="str">
        <f>IF(D954="","",IFERROR(VLOOKUP(D954,CadFun!$B$8:$C$107,2,FALSE),""))</f>
        <v/>
      </c>
      <c r="F954" s="108"/>
      <c r="G954" s="108"/>
      <c r="H954" s="108"/>
    </row>
    <row r="955" spans="2:8" ht="30" customHeight="1" x14ac:dyDescent="0.25">
      <c r="B955" s="107"/>
      <c r="C955" s="111"/>
      <c r="D955" s="108"/>
      <c r="E955" s="69" t="str">
        <f>IF(D955="","",IFERROR(VLOOKUP(D955,CadFun!$B$8:$C$107,2,FALSE),""))</f>
        <v/>
      </c>
      <c r="F955" s="108"/>
      <c r="G955" s="108"/>
      <c r="H955" s="108"/>
    </row>
    <row r="956" spans="2:8" ht="30" customHeight="1" x14ac:dyDescent="0.25">
      <c r="B956" s="107"/>
      <c r="C956" s="111"/>
      <c r="D956" s="108"/>
      <c r="E956" s="69" t="str">
        <f>IF(D956="","",IFERROR(VLOOKUP(D956,CadFun!$B$8:$C$107,2,FALSE),""))</f>
        <v/>
      </c>
      <c r="F956" s="108"/>
      <c r="G956" s="108"/>
      <c r="H956" s="108"/>
    </row>
    <row r="957" spans="2:8" ht="30" customHeight="1" x14ac:dyDescent="0.25">
      <c r="B957" s="107"/>
      <c r="C957" s="111"/>
      <c r="D957" s="108"/>
      <c r="E957" s="69" t="str">
        <f>IF(D957="","",IFERROR(VLOOKUP(D957,CadFun!$B$8:$C$107,2,FALSE),""))</f>
        <v/>
      </c>
      <c r="F957" s="108"/>
      <c r="G957" s="108"/>
      <c r="H957" s="108"/>
    </row>
    <row r="958" spans="2:8" ht="30" customHeight="1" x14ac:dyDescent="0.25">
      <c r="B958" s="107"/>
      <c r="C958" s="111"/>
      <c r="D958" s="108"/>
      <c r="E958" s="69" t="str">
        <f>IF(D958="","",IFERROR(VLOOKUP(D958,CadFun!$B$8:$C$107,2,FALSE),""))</f>
        <v/>
      </c>
      <c r="F958" s="108"/>
      <c r="G958" s="108"/>
      <c r="H958" s="108"/>
    </row>
    <row r="959" spans="2:8" ht="30" customHeight="1" x14ac:dyDescent="0.25">
      <c r="B959" s="107"/>
      <c r="C959" s="111"/>
      <c r="D959" s="108"/>
      <c r="E959" s="69" t="str">
        <f>IF(D959="","",IFERROR(VLOOKUP(D959,CadFun!$B$8:$C$107,2,FALSE),""))</f>
        <v/>
      </c>
      <c r="F959" s="108"/>
      <c r="G959" s="108"/>
      <c r="H959" s="108"/>
    </row>
    <row r="960" spans="2:8" ht="30" customHeight="1" x14ac:dyDescent="0.25">
      <c r="B960" s="107"/>
      <c r="C960" s="111"/>
      <c r="D960" s="108"/>
      <c r="E960" s="69" t="str">
        <f>IF(D960="","",IFERROR(VLOOKUP(D960,CadFun!$B$8:$C$107,2,FALSE),""))</f>
        <v/>
      </c>
      <c r="F960" s="108"/>
      <c r="G960" s="108"/>
      <c r="H960" s="108"/>
    </row>
    <row r="961" spans="2:8" ht="30" customHeight="1" x14ac:dyDescent="0.25">
      <c r="B961" s="107"/>
      <c r="C961" s="111"/>
      <c r="D961" s="108"/>
      <c r="E961" s="69" t="str">
        <f>IF(D961="","",IFERROR(VLOOKUP(D961,CadFun!$B$8:$C$107,2,FALSE),""))</f>
        <v/>
      </c>
      <c r="F961" s="108"/>
      <c r="G961" s="108"/>
      <c r="H961" s="108"/>
    </row>
    <row r="962" spans="2:8" ht="30" customHeight="1" x14ac:dyDescent="0.25">
      <c r="B962" s="107"/>
      <c r="C962" s="111"/>
      <c r="D962" s="108"/>
      <c r="E962" s="69" t="str">
        <f>IF(D962="","",IFERROR(VLOOKUP(D962,CadFun!$B$8:$C$107,2,FALSE),""))</f>
        <v/>
      </c>
      <c r="F962" s="108"/>
      <c r="G962" s="108"/>
      <c r="H962" s="108"/>
    </row>
    <row r="963" spans="2:8" ht="30" customHeight="1" x14ac:dyDescent="0.25">
      <c r="B963" s="107"/>
      <c r="C963" s="111"/>
      <c r="D963" s="108"/>
      <c r="E963" s="69" t="str">
        <f>IF(D963="","",IFERROR(VLOOKUP(D963,CadFun!$B$8:$C$107,2,FALSE),""))</f>
        <v/>
      </c>
      <c r="F963" s="108"/>
      <c r="G963" s="108"/>
      <c r="H963" s="108"/>
    </row>
    <row r="964" spans="2:8" ht="30" customHeight="1" x14ac:dyDescent="0.25">
      <c r="B964" s="107"/>
      <c r="C964" s="111"/>
      <c r="D964" s="108"/>
      <c r="E964" s="69" t="str">
        <f>IF(D964="","",IFERROR(VLOOKUP(D964,CadFun!$B$8:$C$107,2,FALSE),""))</f>
        <v/>
      </c>
      <c r="F964" s="108"/>
      <c r="G964" s="108"/>
      <c r="H964" s="108"/>
    </row>
    <row r="965" spans="2:8" ht="30" customHeight="1" x14ac:dyDescent="0.25">
      <c r="B965" s="107"/>
      <c r="C965" s="111"/>
      <c r="D965" s="108"/>
      <c r="E965" s="69" t="str">
        <f>IF(D965="","",IFERROR(VLOOKUP(D965,CadFun!$B$8:$C$107,2,FALSE),""))</f>
        <v/>
      </c>
      <c r="F965" s="108"/>
      <c r="G965" s="108"/>
      <c r="H965" s="108"/>
    </row>
    <row r="966" spans="2:8" ht="30" customHeight="1" x14ac:dyDescent="0.25">
      <c r="B966" s="107"/>
      <c r="C966" s="111"/>
      <c r="D966" s="108"/>
      <c r="E966" s="69" t="str">
        <f>IF(D966="","",IFERROR(VLOOKUP(D966,CadFun!$B$8:$C$107,2,FALSE),""))</f>
        <v/>
      </c>
      <c r="F966" s="108"/>
      <c r="G966" s="108"/>
      <c r="H966" s="108"/>
    </row>
    <row r="967" spans="2:8" ht="30" customHeight="1" x14ac:dyDescent="0.25">
      <c r="B967" s="107"/>
      <c r="C967" s="111"/>
      <c r="D967" s="108"/>
      <c r="E967" s="69" t="str">
        <f>IF(D967="","",IFERROR(VLOOKUP(D967,CadFun!$B$8:$C$107,2,FALSE),""))</f>
        <v/>
      </c>
      <c r="F967" s="108"/>
      <c r="G967" s="108"/>
      <c r="H967" s="108"/>
    </row>
    <row r="968" spans="2:8" ht="30" customHeight="1" x14ac:dyDescent="0.25">
      <c r="B968" s="107"/>
      <c r="C968" s="111"/>
      <c r="D968" s="108"/>
      <c r="E968" s="69" t="str">
        <f>IF(D968="","",IFERROR(VLOOKUP(D968,CadFun!$B$8:$C$107,2,FALSE),""))</f>
        <v/>
      </c>
      <c r="F968" s="108"/>
      <c r="G968" s="108"/>
      <c r="H968" s="108"/>
    </row>
    <row r="969" spans="2:8" ht="30" customHeight="1" x14ac:dyDescent="0.25">
      <c r="B969" s="107"/>
      <c r="C969" s="111"/>
      <c r="D969" s="108"/>
      <c r="E969" s="69" t="str">
        <f>IF(D969="","",IFERROR(VLOOKUP(D969,CadFun!$B$8:$C$107,2,FALSE),""))</f>
        <v/>
      </c>
      <c r="F969" s="108"/>
      <c r="G969" s="108"/>
      <c r="H969" s="108"/>
    </row>
    <row r="970" spans="2:8" ht="30" customHeight="1" x14ac:dyDescent="0.25">
      <c r="B970" s="107"/>
      <c r="C970" s="111"/>
      <c r="D970" s="108"/>
      <c r="E970" s="69" t="str">
        <f>IF(D970="","",IFERROR(VLOOKUP(D970,CadFun!$B$8:$C$107,2,FALSE),""))</f>
        <v/>
      </c>
      <c r="F970" s="108"/>
      <c r="G970" s="108"/>
      <c r="H970" s="108"/>
    </row>
    <row r="971" spans="2:8" ht="30" customHeight="1" x14ac:dyDescent="0.25">
      <c r="B971" s="107"/>
      <c r="C971" s="111"/>
      <c r="D971" s="108"/>
      <c r="E971" s="69" t="str">
        <f>IF(D971="","",IFERROR(VLOOKUP(D971,CadFun!$B$8:$C$107,2,FALSE),""))</f>
        <v/>
      </c>
      <c r="F971" s="108"/>
      <c r="G971" s="108"/>
      <c r="H971" s="108"/>
    </row>
    <row r="972" spans="2:8" ht="30" customHeight="1" x14ac:dyDescent="0.25">
      <c r="B972" s="107"/>
      <c r="C972" s="111"/>
      <c r="D972" s="108"/>
      <c r="E972" s="69" t="str">
        <f>IF(D972="","",IFERROR(VLOOKUP(D972,CadFun!$B$8:$C$107,2,FALSE),""))</f>
        <v/>
      </c>
      <c r="F972" s="108"/>
      <c r="G972" s="108"/>
      <c r="H972" s="108"/>
    </row>
    <row r="973" spans="2:8" ht="30" customHeight="1" x14ac:dyDescent="0.25">
      <c r="B973" s="107"/>
      <c r="C973" s="111"/>
      <c r="D973" s="108"/>
      <c r="E973" s="69" t="str">
        <f>IF(D973="","",IFERROR(VLOOKUP(D973,CadFun!$B$8:$C$107,2,FALSE),""))</f>
        <v/>
      </c>
      <c r="F973" s="108"/>
      <c r="G973" s="108"/>
      <c r="H973" s="108"/>
    </row>
    <row r="974" spans="2:8" ht="30" customHeight="1" x14ac:dyDescent="0.25">
      <c r="B974" s="107"/>
      <c r="C974" s="111"/>
      <c r="D974" s="108"/>
      <c r="E974" s="69" t="str">
        <f>IF(D974="","",IFERROR(VLOOKUP(D974,CadFun!$B$8:$C$107,2,FALSE),""))</f>
        <v/>
      </c>
      <c r="F974" s="108"/>
      <c r="G974" s="108"/>
      <c r="H974" s="108"/>
    </row>
    <row r="975" spans="2:8" ht="30" customHeight="1" x14ac:dyDescent="0.25">
      <c r="B975" s="107"/>
      <c r="C975" s="111"/>
      <c r="D975" s="108"/>
      <c r="E975" s="69" t="str">
        <f>IF(D975="","",IFERROR(VLOOKUP(D975,CadFun!$B$8:$C$107,2,FALSE),""))</f>
        <v/>
      </c>
      <c r="F975" s="108"/>
      <c r="G975" s="108"/>
      <c r="H975" s="108"/>
    </row>
    <row r="976" spans="2:8" ht="30" customHeight="1" x14ac:dyDescent="0.25">
      <c r="B976" s="107"/>
      <c r="C976" s="111"/>
      <c r="D976" s="108"/>
      <c r="E976" s="69" t="str">
        <f>IF(D976="","",IFERROR(VLOOKUP(D976,CadFun!$B$8:$C$107,2,FALSE),""))</f>
        <v/>
      </c>
      <c r="F976" s="108"/>
      <c r="G976" s="108"/>
      <c r="H976" s="108"/>
    </row>
    <row r="977" spans="2:8" ht="30" customHeight="1" x14ac:dyDescent="0.25">
      <c r="B977" s="107"/>
      <c r="C977" s="111"/>
      <c r="D977" s="108"/>
      <c r="E977" s="69" t="str">
        <f>IF(D977="","",IFERROR(VLOOKUP(D977,CadFun!$B$8:$C$107,2,FALSE),""))</f>
        <v/>
      </c>
      <c r="F977" s="108"/>
      <c r="G977" s="108"/>
      <c r="H977" s="108"/>
    </row>
    <row r="978" spans="2:8" ht="30" customHeight="1" x14ac:dyDescent="0.25">
      <c r="B978" s="107"/>
      <c r="C978" s="111"/>
      <c r="D978" s="108"/>
      <c r="E978" s="69" t="str">
        <f>IF(D978="","",IFERROR(VLOOKUP(D978,CadFun!$B$8:$C$107,2,FALSE),""))</f>
        <v/>
      </c>
      <c r="F978" s="108"/>
      <c r="G978" s="108"/>
      <c r="H978" s="108"/>
    </row>
    <row r="979" spans="2:8" ht="30" customHeight="1" x14ac:dyDescent="0.25">
      <c r="B979" s="107"/>
      <c r="C979" s="111"/>
      <c r="D979" s="108"/>
      <c r="E979" s="69" t="str">
        <f>IF(D979="","",IFERROR(VLOOKUP(D979,CadFun!$B$8:$C$107,2,FALSE),""))</f>
        <v/>
      </c>
      <c r="F979" s="108"/>
      <c r="G979" s="108"/>
      <c r="H979" s="108"/>
    </row>
    <row r="980" spans="2:8" ht="30" customHeight="1" x14ac:dyDescent="0.25">
      <c r="B980" s="107"/>
      <c r="C980" s="111"/>
      <c r="D980" s="108"/>
      <c r="E980" s="69" t="str">
        <f>IF(D980="","",IFERROR(VLOOKUP(D980,CadFun!$B$8:$C$107,2,FALSE),""))</f>
        <v/>
      </c>
      <c r="F980" s="108"/>
      <c r="G980" s="108"/>
      <c r="H980" s="108"/>
    </row>
    <row r="981" spans="2:8" ht="30" customHeight="1" x14ac:dyDescent="0.25">
      <c r="B981" s="107"/>
      <c r="C981" s="111"/>
      <c r="D981" s="108"/>
      <c r="E981" s="69" t="str">
        <f>IF(D981="","",IFERROR(VLOOKUP(D981,CadFun!$B$8:$C$107,2,FALSE),""))</f>
        <v/>
      </c>
      <c r="F981" s="108"/>
      <c r="G981" s="108"/>
      <c r="H981" s="108"/>
    </row>
    <row r="982" spans="2:8" ht="30" customHeight="1" x14ac:dyDescent="0.25">
      <c r="B982" s="107"/>
      <c r="C982" s="111"/>
      <c r="D982" s="108"/>
      <c r="E982" s="69" t="str">
        <f>IF(D982="","",IFERROR(VLOOKUP(D982,CadFun!$B$8:$C$107,2,FALSE),""))</f>
        <v/>
      </c>
      <c r="F982" s="108"/>
      <c r="G982" s="108"/>
      <c r="H982" s="108"/>
    </row>
    <row r="983" spans="2:8" ht="30" customHeight="1" x14ac:dyDescent="0.25">
      <c r="B983" s="107"/>
      <c r="C983" s="111"/>
      <c r="D983" s="108"/>
      <c r="E983" s="69" t="str">
        <f>IF(D983="","",IFERROR(VLOOKUP(D983,CadFun!$B$8:$C$107,2,FALSE),""))</f>
        <v/>
      </c>
      <c r="F983" s="108"/>
      <c r="G983" s="108"/>
      <c r="H983" s="108"/>
    </row>
    <row r="984" spans="2:8" ht="30" customHeight="1" x14ac:dyDescent="0.25">
      <c r="B984" s="107"/>
      <c r="C984" s="111"/>
      <c r="D984" s="108"/>
      <c r="E984" s="69" t="str">
        <f>IF(D984="","",IFERROR(VLOOKUP(D984,CadFun!$B$8:$C$107,2,FALSE),""))</f>
        <v/>
      </c>
      <c r="F984" s="108"/>
      <c r="G984" s="108"/>
      <c r="H984" s="108"/>
    </row>
    <row r="985" spans="2:8" ht="30" customHeight="1" x14ac:dyDescent="0.25">
      <c r="B985" s="107"/>
      <c r="C985" s="111"/>
      <c r="D985" s="108"/>
      <c r="E985" s="69" t="str">
        <f>IF(D985="","",IFERROR(VLOOKUP(D985,CadFun!$B$8:$C$107,2,FALSE),""))</f>
        <v/>
      </c>
      <c r="F985" s="108"/>
      <c r="G985" s="108"/>
      <c r="H985" s="108"/>
    </row>
    <row r="986" spans="2:8" ht="30" customHeight="1" x14ac:dyDescent="0.25">
      <c r="B986" s="107"/>
      <c r="C986" s="111"/>
      <c r="D986" s="108"/>
      <c r="E986" s="69" t="str">
        <f>IF(D986="","",IFERROR(VLOOKUP(D986,CadFun!$B$8:$C$107,2,FALSE),""))</f>
        <v/>
      </c>
      <c r="F986" s="108"/>
      <c r="G986" s="108"/>
      <c r="H986" s="108"/>
    </row>
    <row r="987" spans="2:8" ht="30" customHeight="1" x14ac:dyDescent="0.25">
      <c r="B987" s="107"/>
      <c r="C987" s="111"/>
      <c r="D987" s="108"/>
      <c r="E987" s="69" t="str">
        <f>IF(D987="","",IFERROR(VLOOKUP(D987,CadFun!$B$8:$C$107,2,FALSE),""))</f>
        <v/>
      </c>
      <c r="F987" s="108"/>
      <c r="G987" s="108"/>
      <c r="H987" s="108"/>
    </row>
    <row r="988" spans="2:8" ht="30" customHeight="1" x14ac:dyDescent="0.25">
      <c r="B988" s="107"/>
      <c r="C988" s="111"/>
      <c r="D988" s="108"/>
      <c r="E988" s="69" t="str">
        <f>IF(D988="","",IFERROR(VLOOKUP(D988,CadFun!$B$8:$C$107,2,FALSE),""))</f>
        <v/>
      </c>
      <c r="F988" s="108"/>
      <c r="G988" s="108"/>
      <c r="H988" s="108"/>
    </row>
    <row r="989" spans="2:8" ht="30" customHeight="1" x14ac:dyDescent="0.25">
      <c r="B989" s="107"/>
      <c r="C989" s="111"/>
      <c r="D989" s="108"/>
      <c r="E989" s="69" t="str">
        <f>IF(D989="","",IFERROR(VLOOKUP(D989,CadFun!$B$8:$C$107,2,FALSE),""))</f>
        <v/>
      </c>
      <c r="F989" s="108"/>
      <c r="G989" s="108"/>
      <c r="H989" s="108"/>
    </row>
    <row r="990" spans="2:8" ht="30" customHeight="1" x14ac:dyDescent="0.25">
      <c r="B990" s="107"/>
      <c r="C990" s="111"/>
      <c r="D990" s="108"/>
      <c r="E990" s="69" t="str">
        <f>IF(D990="","",IFERROR(VLOOKUP(D990,CadFun!$B$8:$C$107,2,FALSE),""))</f>
        <v/>
      </c>
      <c r="F990" s="108"/>
      <c r="G990" s="108"/>
      <c r="H990" s="108"/>
    </row>
    <row r="991" spans="2:8" ht="30" customHeight="1" x14ac:dyDescent="0.25">
      <c r="B991" s="107"/>
      <c r="C991" s="111"/>
      <c r="D991" s="108"/>
      <c r="E991" s="69" t="str">
        <f>IF(D991="","",IFERROR(VLOOKUP(D991,CadFun!$B$8:$C$107,2,FALSE),""))</f>
        <v/>
      </c>
      <c r="F991" s="108"/>
      <c r="G991" s="108"/>
      <c r="H991" s="108"/>
    </row>
    <row r="992" spans="2:8" ht="30" customHeight="1" x14ac:dyDescent="0.25">
      <c r="B992" s="107"/>
      <c r="C992" s="111"/>
      <c r="D992" s="108"/>
      <c r="E992" s="69" t="str">
        <f>IF(D992="","",IFERROR(VLOOKUP(D992,CadFun!$B$8:$C$107,2,FALSE),""))</f>
        <v/>
      </c>
      <c r="F992" s="108"/>
      <c r="G992" s="108"/>
      <c r="H992" s="108"/>
    </row>
    <row r="993" spans="2:8" ht="30" customHeight="1" x14ac:dyDescent="0.25">
      <c r="B993" s="107"/>
      <c r="C993" s="111"/>
      <c r="D993" s="108"/>
      <c r="E993" s="69" t="str">
        <f>IF(D993="","",IFERROR(VLOOKUP(D993,CadFun!$B$8:$C$107,2,FALSE),""))</f>
        <v/>
      </c>
      <c r="F993" s="108"/>
      <c r="G993" s="108"/>
      <c r="H993" s="108"/>
    </row>
    <row r="994" spans="2:8" ht="30" customHeight="1" x14ac:dyDescent="0.25">
      <c r="B994" s="107"/>
      <c r="C994" s="111"/>
      <c r="D994" s="108"/>
      <c r="E994" s="69" t="str">
        <f>IF(D994="","",IFERROR(VLOOKUP(D994,CadFun!$B$8:$C$107,2,FALSE),""))</f>
        <v/>
      </c>
      <c r="F994" s="108"/>
      <c r="G994" s="108"/>
      <c r="H994" s="108"/>
    </row>
    <row r="995" spans="2:8" ht="30" customHeight="1" x14ac:dyDescent="0.25">
      <c r="B995" s="107"/>
      <c r="C995" s="111"/>
      <c r="D995" s="108"/>
      <c r="E995" s="69" t="str">
        <f>IF(D995="","",IFERROR(VLOOKUP(D995,CadFun!$B$8:$C$107,2,FALSE),""))</f>
        <v/>
      </c>
      <c r="F995" s="108"/>
      <c r="G995" s="108"/>
      <c r="H995" s="108"/>
    </row>
    <row r="996" spans="2:8" ht="30" customHeight="1" x14ac:dyDescent="0.25">
      <c r="B996" s="107"/>
      <c r="C996" s="111"/>
      <c r="D996" s="108"/>
      <c r="E996" s="69" t="str">
        <f>IF(D996="","",IFERROR(VLOOKUP(D996,CadFun!$B$8:$C$107,2,FALSE),""))</f>
        <v/>
      </c>
      <c r="F996" s="108"/>
      <c r="G996" s="108"/>
      <c r="H996" s="108"/>
    </row>
    <row r="997" spans="2:8" ht="30" customHeight="1" x14ac:dyDescent="0.25">
      <c r="B997" s="107"/>
      <c r="C997" s="111"/>
      <c r="D997" s="108"/>
      <c r="E997" s="69" t="str">
        <f>IF(D997="","",IFERROR(VLOOKUP(D997,CadFun!$B$8:$C$107,2,FALSE),""))</f>
        <v/>
      </c>
      <c r="F997" s="108"/>
      <c r="G997" s="108"/>
      <c r="H997" s="108"/>
    </row>
    <row r="998" spans="2:8" ht="30" customHeight="1" x14ac:dyDescent="0.25">
      <c r="B998" s="107"/>
      <c r="C998" s="111"/>
      <c r="D998" s="108"/>
      <c r="E998" s="69" t="str">
        <f>IF(D998="","",IFERROR(VLOOKUP(D998,CadFun!$B$8:$C$107,2,FALSE),""))</f>
        <v/>
      </c>
      <c r="F998" s="108"/>
      <c r="G998" s="108"/>
      <c r="H998" s="108"/>
    </row>
    <row r="999" spans="2:8" ht="30" customHeight="1" x14ac:dyDescent="0.25">
      <c r="B999" s="107"/>
      <c r="C999" s="111"/>
      <c r="D999" s="108"/>
      <c r="E999" s="69" t="str">
        <f>IF(D999="","",IFERROR(VLOOKUP(D999,CadFun!$B$8:$C$107,2,FALSE),""))</f>
        <v/>
      </c>
      <c r="F999" s="108"/>
      <c r="G999" s="108"/>
      <c r="H999" s="108"/>
    </row>
    <row r="1000" spans="2:8" ht="30" customHeight="1" x14ac:dyDescent="0.25">
      <c r="B1000" s="107"/>
      <c r="C1000" s="111"/>
      <c r="D1000" s="108"/>
      <c r="E1000" s="69" t="str">
        <f>IF(D1000="","",IFERROR(VLOOKUP(D1000,CadFun!$B$8:$C$107,2,FALSE),""))</f>
        <v/>
      </c>
      <c r="F1000" s="108"/>
      <c r="G1000" s="108"/>
      <c r="H1000" s="108"/>
    </row>
    <row r="1001" spans="2:8" ht="30" customHeight="1" x14ac:dyDescent="0.25">
      <c r="B1001" s="107"/>
      <c r="C1001" s="111"/>
      <c r="D1001" s="108"/>
      <c r="E1001" s="69" t="str">
        <f>IF(D1001="","",IFERROR(VLOOKUP(D1001,CadFun!$B$8:$C$107,2,FALSE),""))</f>
        <v/>
      </c>
      <c r="F1001" s="108"/>
      <c r="G1001" s="108"/>
      <c r="H1001" s="108"/>
    </row>
    <row r="1002" spans="2:8" ht="30" customHeight="1" x14ac:dyDescent="0.25">
      <c r="B1002" s="107"/>
      <c r="C1002" s="111"/>
      <c r="D1002" s="108"/>
      <c r="E1002" s="69" t="str">
        <f>IF(D1002="","",IFERROR(VLOOKUP(D1002,CadFun!$B$8:$C$107,2,FALSE),""))</f>
        <v/>
      </c>
      <c r="F1002" s="108"/>
      <c r="G1002" s="108"/>
      <c r="H1002" s="108"/>
    </row>
    <row r="1003" spans="2:8" ht="30" customHeight="1" x14ac:dyDescent="0.25">
      <c r="B1003" s="107"/>
      <c r="C1003" s="111"/>
      <c r="D1003" s="108"/>
      <c r="E1003" s="69" t="str">
        <f>IF(D1003="","",IFERROR(VLOOKUP(D1003,CadFun!$B$8:$C$107,2,FALSE),""))</f>
        <v/>
      </c>
      <c r="F1003" s="108"/>
      <c r="G1003" s="108"/>
      <c r="H1003" s="108"/>
    </row>
    <row r="1004" spans="2:8" ht="30" customHeight="1" x14ac:dyDescent="0.25">
      <c r="B1004" s="107"/>
      <c r="C1004" s="111"/>
      <c r="D1004" s="108"/>
      <c r="E1004" s="69" t="str">
        <f>IF(D1004="","",IFERROR(VLOOKUP(D1004,CadFun!$B$8:$C$107,2,FALSE),""))</f>
        <v/>
      </c>
      <c r="F1004" s="108"/>
      <c r="G1004" s="108"/>
      <c r="H1004" s="108"/>
    </row>
    <row r="1005" spans="2:8" ht="30" customHeight="1" x14ac:dyDescent="0.25">
      <c r="B1005" s="109"/>
      <c r="C1005" s="111"/>
      <c r="D1005" s="110"/>
      <c r="E1005" s="70" t="str">
        <f>IF(D1005="","",IFERROR(VLOOKUP(D1005,CadFun!$B$8:$C$107,2,FALSE),""))</f>
        <v/>
      </c>
      <c r="F1005" s="110"/>
      <c r="G1005" s="110"/>
      <c r="H1005" s="110"/>
    </row>
  </sheetData>
  <sheetProtection password="9084" sheet="1" objects="1" scenarios="1"/>
  <dataValidations count="4">
    <dataValidation type="list" allowBlank="1" showInputMessage="1" showErrorMessage="1" errorTitle="Erro de operação!" error="_x000a_O valor inserido é inválido._x000a_Selecione um valor da lista." sqref="F8:F1005">
      <formula1>_PostoServico</formula1>
    </dataValidation>
    <dataValidation type="list" allowBlank="1" showInputMessage="1" showErrorMessage="1" errorTitle="Erro de operação!" error="_x000a_O valor inserido é inválido._x000a_Selecione um valor da lista." sqref="D8:D1005">
      <formula1>_FuncionarioNome</formula1>
    </dataValidation>
    <dataValidation type="date" operator="greaterThan" allowBlank="1" showInputMessage="1" showErrorMessage="1" sqref="B8:B1005">
      <formula1>1</formula1>
    </dataValidation>
    <dataValidation type="decimal" operator="greaterThan" allowBlank="1" showInputMessage="1" showErrorMessage="1" sqref="C8:C1005">
      <formula1>0</formula1>
    </dataValidation>
  </dataValidations>
  <pageMargins left="0.7" right="0.7" top="0.75" bottom="0.75" header="0.3" footer="0.3"/>
  <drawing r:id="rId1"/>
  <legacy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6"/>
  <dimension ref="B1:H1005"/>
  <sheetViews>
    <sheetView showGridLines="0" workbookViewId="0">
      <selection activeCell="F8" activeCellId="1" sqref="B8:D10 F8:H10"/>
    </sheetView>
  </sheetViews>
  <sheetFormatPr defaultRowHeight="15" x14ac:dyDescent="0.25"/>
  <cols>
    <col min="1" max="1" width="2.7109375" style="26" customWidth="1"/>
    <col min="2" max="2" width="10.7109375" style="30" bestFit="1" customWidth="1"/>
    <col min="3" max="3" width="10.7109375" style="30" customWidth="1"/>
    <col min="4" max="4" width="26.42578125" style="30" customWidth="1"/>
    <col min="5" max="5" width="11.5703125" style="30" customWidth="1"/>
    <col min="6" max="6" width="26.42578125" style="30" customWidth="1"/>
    <col min="7" max="7" width="51.42578125" style="30" customWidth="1"/>
    <col min="8" max="8" width="46.42578125" style="30" customWidth="1"/>
    <col min="9" max="16384" width="9.140625" style="26"/>
  </cols>
  <sheetData>
    <row r="1" spans="2:8" s="18" customFormat="1" ht="35.1" customHeight="1" x14ac:dyDescent="0.25">
      <c r="B1" s="16"/>
      <c r="C1" s="16"/>
      <c r="D1" s="16"/>
      <c r="E1" s="16"/>
      <c r="F1" s="16"/>
      <c r="G1" s="16"/>
      <c r="H1" s="16"/>
    </row>
    <row r="2" spans="2:8" s="22" customFormat="1" ht="24.95" customHeight="1" x14ac:dyDescent="0.25">
      <c r="B2" s="20"/>
      <c r="C2" s="20"/>
      <c r="D2" s="20"/>
      <c r="E2" s="20"/>
      <c r="F2" s="20"/>
      <c r="G2" s="20"/>
      <c r="H2" s="20"/>
    </row>
    <row r="4" spans="2:8" ht="21" x14ac:dyDescent="0.25">
      <c r="B4" s="24" t="s">
        <v>11</v>
      </c>
      <c r="C4" s="24"/>
    </row>
    <row r="6" spans="2:8" ht="20.100000000000001" customHeight="1" x14ac:dyDescent="0.25">
      <c r="B6" s="67" t="s">
        <v>20</v>
      </c>
      <c r="C6" s="67"/>
      <c r="D6" s="67"/>
      <c r="E6" s="67"/>
      <c r="F6" s="67"/>
      <c r="G6" s="67"/>
      <c r="H6" s="67"/>
    </row>
    <row r="7" spans="2:8" ht="20.100000000000001" customHeight="1" x14ac:dyDescent="0.25">
      <c r="B7" s="68" t="s">
        <v>13</v>
      </c>
      <c r="C7" s="68" t="s">
        <v>18</v>
      </c>
      <c r="D7" s="68" t="s">
        <v>14</v>
      </c>
      <c r="E7" s="68" t="s">
        <v>3</v>
      </c>
      <c r="F7" s="68" t="s">
        <v>4</v>
      </c>
      <c r="G7" s="68" t="s">
        <v>15</v>
      </c>
      <c r="H7" s="68" t="s">
        <v>16</v>
      </c>
    </row>
    <row r="8" spans="2:8" ht="30" customHeight="1" x14ac:dyDescent="0.25">
      <c r="B8" s="71">
        <v>45063</v>
      </c>
      <c r="C8" s="73">
        <v>1</v>
      </c>
      <c r="D8" s="72" t="s">
        <v>81</v>
      </c>
      <c r="E8" s="69">
        <f>IF(D8="","",IFERROR(VLOOKUP(D8,CadFun!$B$8:$C$107,2,FALSE),""))</f>
        <v>1234</v>
      </c>
      <c r="F8" s="72" t="s">
        <v>76</v>
      </c>
      <c r="G8" s="72" t="s">
        <v>85</v>
      </c>
      <c r="H8" s="72"/>
    </row>
    <row r="9" spans="2:8" ht="30" customHeight="1" x14ac:dyDescent="0.25">
      <c r="B9" s="71"/>
      <c r="C9" s="73"/>
      <c r="D9" s="72"/>
      <c r="E9" s="69" t="str">
        <f>IF(D9="","",IFERROR(VLOOKUP(D9,CadFun!$B$8:$C$107,2,FALSE),""))</f>
        <v/>
      </c>
      <c r="F9" s="72"/>
      <c r="G9" s="72"/>
      <c r="H9" s="72"/>
    </row>
    <row r="10" spans="2:8" ht="30" customHeight="1" x14ac:dyDescent="0.25">
      <c r="B10" s="71"/>
      <c r="C10" s="73"/>
      <c r="D10" s="72"/>
      <c r="E10" s="69" t="str">
        <f>IF(D10="","",IFERROR(VLOOKUP(D10,CadFun!$B$8:$C$107,2,FALSE),""))</f>
        <v/>
      </c>
      <c r="F10" s="72"/>
      <c r="G10" s="72"/>
      <c r="H10" s="72"/>
    </row>
    <row r="11" spans="2:8" ht="30" customHeight="1" x14ac:dyDescent="0.25">
      <c r="B11" s="107"/>
      <c r="C11" s="111"/>
      <c r="D11" s="108"/>
      <c r="E11" s="69" t="str">
        <f>IF(D11="","",IFERROR(VLOOKUP(D11,CadFun!$B$8:$C$107,2,FALSE),""))</f>
        <v/>
      </c>
      <c r="F11" s="108"/>
      <c r="G11" s="108"/>
      <c r="H11" s="108"/>
    </row>
    <row r="12" spans="2:8" ht="30" customHeight="1" x14ac:dyDescent="0.25">
      <c r="B12" s="107"/>
      <c r="C12" s="111"/>
      <c r="D12" s="108"/>
      <c r="E12" s="69" t="str">
        <f>IF(D12="","",IFERROR(VLOOKUP(D12,CadFun!$B$8:$C$107,2,FALSE),""))</f>
        <v/>
      </c>
      <c r="F12" s="108"/>
      <c r="G12" s="108"/>
      <c r="H12" s="108"/>
    </row>
    <row r="13" spans="2:8" ht="30" customHeight="1" x14ac:dyDescent="0.25">
      <c r="B13" s="107"/>
      <c r="C13" s="111"/>
      <c r="D13" s="108"/>
      <c r="E13" s="69" t="str">
        <f>IF(D13="","",IFERROR(VLOOKUP(D13,CadFun!$B$8:$C$107,2,FALSE),""))</f>
        <v/>
      </c>
      <c r="F13" s="108"/>
      <c r="G13" s="108"/>
      <c r="H13" s="108"/>
    </row>
    <row r="14" spans="2:8" ht="30" customHeight="1" x14ac:dyDescent="0.25">
      <c r="B14" s="107"/>
      <c r="C14" s="111"/>
      <c r="D14" s="108"/>
      <c r="E14" s="69" t="str">
        <f>IF(D14="","",IFERROR(VLOOKUP(D14,CadFun!$B$8:$C$107,2,FALSE),""))</f>
        <v/>
      </c>
      <c r="F14" s="108"/>
      <c r="G14" s="108"/>
      <c r="H14" s="108"/>
    </row>
    <row r="15" spans="2:8" ht="30" customHeight="1" x14ac:dyDescent="0.25">
      <c r="B15" s="107"/>
      <c r="C15" s="111"/>
      <c r="D15" s="108"/>
      <c r="E15" s="69" t="str">
        <f>IF(D15="","",IFERROR(VLOOKUP(D15,CadFun!$B$8:$C$107,2,FALSE),""))</f>
        <v/>
      </c>
      <c r="F15" s="108"/>
      <c r="G15" s="108"/>
      <c r="H15" s="108"/>
    </row>
    <row r="16" spans="2:8" ht="30" customHeight="1" x14ac:dyDescent="0.25">
      <c r="B16" s="107"/>
      <c r="C16" s="111"/>
      <c r="D16" s="108"/>
      <c r="E16" s="69" t="str">
        <f>IF(D16="","",IFERROR(VLOOKUP(D16,CadFun!$B$8:$C$107,2,FALSE),""))</f>
        <v/>
      </c>
      <c r="F16" s="108"/>
      <c r="G16" s="108"/>
      <c r="H16" s="108"/>
    </row>
    <row r="17" spans="2:8" ht="30" customHeight="1" x14ac:dyDescent="0.25">
      <c r="B17" s="107"/>
      <c r="C17" s="111"/>
      <c r="D17" s="108"/>
      <c r="E17" s="69" t="str">
        <f>IF(D17="","",IFERROR(VLOOKUP(D17,CadFun!$B$8:$C$107,2,FALSE),""))</f>
        <v/>
      </c>
      <c r="F17" s="108"/>
      <c r="G17" s="108"/>
      <c r="H17" s="108"/>
    </row>
    <row r="18" spans="2:8" ht="30" customHeight="1" x14ac:dyDescent="0.25">
      <c r="B18" s="107"/>
      <c r="C18" s="111"/>
      <c r="D18" s="108"/>
      <c r="E18" s="69" t="str">
        <f>IF(D18="","",IFERROR(VLOOKUP(D18,CadFun!$B$8:$C$107,2,FALSE),""))</f>
        <v/>
      </c>
      <c r="F18" s="108"/>
      <c r="G18" s="108"/>
      <c r="H18" s="108"/>
    </row>
    <row r="19" spans="2:8" ht="30" customHeight="1" x14ac:dyDescent="0.25">
      <c r="B19" s="107"/>
      <c r="C19" s="111"/>
      <c r="D19" s="108"/>
      <c r="E19" s="69" t="str">
        <f>IF(D19="","",IFERROR(VLOOKUP(D19,CadFun!$B$8:$C$107,2,FALSE),""))</f>
        <v/>
      </c>
      <c r="F19" s="108"/>
      <c r="G19" s="108"/>
      <c r="H19" s="108"/>
    </row>
    <row r="20" spans="2:8" ht="30" customHeight="1" x14ac:dyDescent="0.25">
      <c r="B20" s="107"/>
      <c r="C20" s="111"/>
      <c r="D20" s="108"/>
      <c r="E20" s="69" t="str">
        <f>IF(D20="","",IFERROR(VLOOKUP(D20,CadFun!$B$8:$C$107,2,FALSE),""))</f>
        <v/>
      </c>
      <c r="F20" s="108"/>
      <c r="G20" s="108"/>
      <c r="H20" s="108"/>
    </row>
    <row r="21" spans="2:8" ht="30" customHeight="1" x14ac:dyDescent="0.25">
      <c r="B21" s="107"/>
      <c r="C21" s="111"/>
      <c r="D21" s="108"/>
      <c r="E21" s="69" t="str">
        <f>IF(D21="","",IFERROR(VLOOKUP(D21,CadFun!$B$8:$C$107,2,FALSE),""))</f>
        <v/>
      </c>
      <c r="F21" s="108"/>
      <c r="G21" s="108"/>
      <c r="H21" s="108"/>
    </row>
    <row r="22" spans="2:8" ht="30" customHeight="1" x14ac:dyDescent="0.25">
      <c r="B22" s="107"/>
      <c r="C22" s="111"/>
      <c r="D22" s="108"/>
      <c r="E22" s="69" t="str">
        <f>IF(D22="","",IFERROR(VLOOKUP(D22,CadFun!$B$8:$C$107,2,FALSE),""))</f>
        <v/>
      </c>
      <c r="F22" s="108"/>
      <c r="G22" s="108"/>
      <c r="H22" s="108"/>
    </row>
    <row r="23" spans="2:8" ht="30" customHeight="1" x14ac:dyDescent="0.25">
      <c r="B23" s="107"/>
      <c r="C23" s="111"/>
      <c r="D23" s="108"/>
      <c r="E23" s="69" t="str">
        <f>IF(D23="","",IFERROR(VLOOKUP(D23,CadFun!$B$8:$C$107,2,FALSE),""))</f>
        <v/>
      </c>
      <c r="F23" s="108"/>
      <c r="G23" s="108"/>
      <c r="H23" s="108"/>
    </row>
    <row r="24" spans="2:8" ht="30" customHeight="1" x14ac:dyDescent="0.25">
      <c r="B24" s="107"/>
      <c r="C24" s="111"/>
      <c r="D24" s="108"/>
      <c r="E24" s="69" t="str">
        <f>IF(D24="","",IFERROR(VLOOKUP(D24,CadFun!$B$8:$C$107,2,FALSE),""))</f>
        <v/>
      </c>
      <c r="F24" s="108"/>
      <c r="G24" s="108"/>
      <c r="H24" s="108"/>
    </row>
    <row r="25" spans="2:8" ht="30" customHeight="1" x14ac:dyDescent="0.25">
      <c r="B25" s="107"/>
      <c r="C25" s="111"/>
      <c r="D25" s="108"/>
      <c r="E25" s="69" t="str">
        <f>IF(D25="","",IFERROR(VLOOKUP(D25,CadFun!$B$8:$C$107,2,FALSE),""))</f>
        <v/>
      </c>
      <c r="F25" s="108"/>
      <c r="G25" s="108"/>
      <c r="H25" s="108"/>
    </row>
    <row r="26" spans="2:8" ht="30" customHeight="1" x14ac:dyDescent="0.25">
      <c r="B26" s="107"/>
      <c r="C26" s="111"/>
      <c r="D26" s="108"/>
      <c r="E26" s="69" t="str">
        <f>IF(D26="","",IFERROR(VLOOKUP(D26,CadFun!$B$8:$C$107,2,FALSE),""))</f>
        <v/>
      </c>
      <c r="F26" s="108"/>
      <c r="G26" s="108"/>
      <c r="H26" s="108"/>
    </row>
    <row r="27" spans="2:8" ht="30" customHeight="1" x14ac:dyDescent="0.25">
      <c r="B27" s="107"/>
      <c r="C27" s="111"/>
      <c r="D27" s="108"/>
      <c r="E27" s="69" t="str">
        <f>IF(D27="","",IFERROR(VLOOKUP(D27,CadFun!$B$8:$C$107,2,FALSE),""))</f>
        <v/>
      </c>
      <c r="F27" s="108"/>
      <c r="G27" s="108"/>
      <c r="H27" s="108"/>
    </row>
    <row r="28" spans="2:8" ht="30" customHeight="1" x14ac:dyDescent="0.25">
      <c r="B28" s="107"/>
      <c r="C28" s="111"/>
      <c r="D28" s="108"/>
      <c r="E28" s="69" t="str">
        <f>IF(D28="","",IFERROR(VLOOKUP(D28,CadFun!$B$8:$C$107,2,FALSE),""))</f>
        <v/>
      </c>
      <c r="F28" s="108"/>
      <c r="G28" s="108"/>
      <c r="H28" s="108"/>
    </row>
    <row r="29" spans="2:8" ht="30" customHeight="1" x14ac:dyDescent="0.25">
      <c r="B29" s="107"/>
      <c r="C29" s="111"/>
      <c r="D29" s="108"/>
      <c r="E29" s="69" t="str">
        <f>IF(D29="","",IFERROR(VLOOKUP(D29,CadFun!$B$8:$C$107,2,FALSE),""))</f>
        <v/>
      </c>
      <c r="F29" s="108"/>
      <c r="G29" s="108"/>
      <c r="H29" s="108"/>
    </row>
    <row r="30" spans="2:8" ht="30" customHeight="1" x14ac:dyDescent="0.25">
      <c r="B30" s="107"/>
      <c r="C30" s="111"/>
      <c r="D30" s="108"/>
      <c r="E30" s="69" t="str">
        <f>IF(D30="","",IFERROR(VLOOKUP(D30,CadFun!$B$8:$C$107,2,FALSE),""))</f>
        <v/>
      </c>
      <c r="F30" s="108"/>
      <c r="G30" s="108"/>
      <c r="H30" s="108"/>
    </row>
    <row r="31" spans="2:8" ht="30" customHeight="1" x14ac:dyDescent="0.25">
      <c r="B31" s="107"/>
      <c r="C31" s="111"/>
      <c r="D31" s="108"/>
      <c r="E31" s="69" t="str">
        <f>IF(D31="","",IFERROR(VLOOKUP(D31,CadFun!$B$8:$C$107,2,FALSE),""))</f>
        <v/>
      </c>
      <c r="F31" s="108"/>
      <c r="G31" s="108"/>
      <c r="H31" s="108"/>
    </row>
    <row r="32" spans="2:8" ht="30" customHeight="1" x14ac:dyDescent="0.25">
      <c r="B32" s="107"/>
      <c r="C32" s="111"/>
      <c r="D32" s="108"/>
      <c r="E32" s="69" t="str">
        <f>IF(D32="","",IFERROR(VLOOKUP(D32,CadFun!$B$8:$C$107,2,FALSE),""))</f>
        <v/>
      </c>
      <c r="F32" s="108"/>
      <c r="G32" s="108"/>
      <c r="H32" s="108"/>
    </row>
    <row r="33" spans="2:8" ht="30" customHeight="1" x14ac:dyDescent="0.25">
      <c r="B33" s="107"/>
      <c r="C33" s="111"/>
      <c r="D33" s="108"/>
      <c r="E33" s="69" t="str">
        <f>IF(D33="","",IFERROR(VLOOKUP(D33,CadFun!$B$8:$C$107,2,FALSE),""))</f>
        <v/>
      </c>
      <c r="F33" s="108"/>
      <c r="G33" s="108"/>
      <c r="H33" s="108"/>
    </row>
    <row r="34" spans="2:8" ht="30" customHeight="1" x14ac:dyDescent="0.25">
      <c r="B34" s="107"/>
      <c r="C34" s="111"/>
      <c r="D34" s="108"/>
      <c r="E34" s="69" t="str">
        <f>IF(D34="","",IFERROR(VLOOKUP(D34,CadFun!$B$8:$C$107,2,FALSE),""))</f>
        <v/>
      </c>
      <c r="F34" s="108"/>
      <c r="G34" s="108"/>
      <c r="H34" s="108"/>
    </row>
    <row r="35" spans="2:8" ht="30" customHeight="1" x14ac:dyDescent="0.25">
      <c r="B35" s="107"/>
      <c r="C35" s="111"/>
      <c r="D35" s="108"/>
      <c r="E35" s="69" t="str">
        <f>IF(D35="","",IFERROR(VLOOKUP(D35,CadFun!$B$8:$C$107,2,FALSE),""))</f>
        <v/>
      </c>
      <c r="F35" s="108"/>
      <c r="G35" s="108"/>
      <c r="H35" s="108"/>
    </row>
    <row r="36" spans="2:8" ht="30" customHeight="1" x14ac:dyDescent="0.25">
      <c r="B36" s="107"/>
      <c r="C36" s="111"/>
      <c r="D36" s="108"/>
      <c r="E36" s="69" t="str">
        <f>IF(D36="","",IFERROR(VLOOKUP(D36,CadFun!$B$8:$C$107,2,FALSE),""))</f>
        <v/>
      </c>
      <c r="F36" s="108"/>
      <c r="G36" s="108"/>
      <c r="H36" s="108"/>
    </row>
    <row r="37" spans="2:8" ht="30" customHeight="1" x14ac:dyDescent="0.25">
      <c r="B37" s="107"/>
      <c r="C37" s="111"/>
      <c r="D37" s="108"/>
      <c r="E37" s="69" t="str">
        <f>IF(D37="","",IFERROR(VLOOKUP(D37,CadFun!$B$8:$C$107,2,FALSE),""))</f>
        <v/>
      </c>
      <c r="F37" s="108"/>
      <c r="G37" s="108"/>
      <c r="H37" s="108"/>
    </row>
    <row r="38" spans="2:8" ht="30" customHeight="1" x14ac:dyDescent="0.25">
      <c r="B38" s="107"/>
      <c r="C38" s="111"/>
      <c r="D38" s="108"/>
      <c r="E38" s="69" t="str">
        <f>IF(D38="","",IFERROR(VLOOKUP(D38,CadFun!$B$8:$C$107,2,FALSE),""))</f>
        <v/>
      </c>
      <c r="F38" s="108"/>
      <c r="G38" s="108"/>
      <c r="H38" s="108"/>
    </row>
    <row r="39" spans="2:8" ht="30" customHeight="1" x14ac:dyDescent="0.25">
      <c r="B39" s="107"/>
      <c r="C39" s="111"/>
      <c r="D39" s="108"/>
      <c r="E39" s="69" t="str">
        <f>IF(D39="","",IFERROR(VLOOKUP(D39,CadFun!$B$8:$C$107,2,FALSE),""))</f>
        <v/>
      </c>
      <c r="F39" s="108"/>
      <c r="G39" s="108"/>
      <c r="H39" s="108"/>
    </row>
    <row r="40" spans="2:8" ht="30" customHeight="1" x14ac:dyDescent="0.25">
      <c r="B40" s="107"/>
      <c r="C40" s="111"/>
      <c r="D40" s="108"/>
      <c r="E40" s="69" t="str">
        <f>IF(D40="","",IFERROR(VLOOKUP(D40,CadFun!$B$8:$C$107,2,FALSE),""))</f>
        <v/>
      </c>
      <c r="F40" s="108"/>
      <c r="G40" s="108"/>
      <c r="H40" s="108"/>
    </row>
    <row r="41" spans="2:8" ht="30" customHeight="1" x14ac:dyDescent="0.25">
      <c r="B41" s="107"/>
      <c r="C41" s="111"/>
      <c r="D41" s="108"/>
      <c r="E41" s="69" t="str">
        <f>IF(D41="","",IFERROR(VLOOKUP(D41,CadFun!$B$8:$C$107,2,FALSE),""))</f>
        <v/>
      </c>
      <c r="F41" s="108"/>
      <c r="G41" s="108"/>
      <c r="H41" s="108"/>
    </row>
    <row r="42" spans="2:8" ht="30" customHeight="1" x14ac:dyDescent="0.25">
      <c r="B42" s="107"/>
      <c r="C42" s="111"/>
      <c r="D42" s="108"/>
      <c r="E42" s="69" t="str">
        <f>IF(D42="","",IFERROR(VLOOKUP(D42,CadFun!$B$8:$C$107,2,FALSE),""))</f>
        <v/>
      </c>
      <c r="F42" s="108"/>
      <c r="G42" s="108"/>
      <c r="H42" s="108"/>
    </row>
    <row r="43" spans="2:8" ht="30" customHeight="1" x14ac:dyDescent="0.25">
      <c r="B43" s="107"/>
      <c r="C43" s="111"/>
      <c r="D43" s="108"/>
      <c r="E43" s="69" t="str">
        <f>IF(D43="","",IFERROR(VLOOKUP(D43,CadFun!$B$8:$C$107,2,FALSE),""))</f>
        <v/>
      </c>
      <c r="F43" s="108"/>
      <c r="G43" s="108"/>
      <c r="H43" s="108"/>
    </row>
    <row r="44" spans="2:8" ht="30" customHeight="1" x14ac:dyDescent="0.25">
      <c r="B44" s="107"/>
      <c r="C44" s="111"/>
      <c r="D44" s="108"/>
      <c r="E44" s="69" t="str">
        <f>IF(D44="","",IFERROR(VLOOKUP(D44,CadFun!$B$8:$C$107,2,FALSE),""))</f>
        <v/>
      </c>
      <c r="F44" s="108"/>
      <c r="G44" s="108"/>
      <c r="H44" s="108"/>
    </row>
    <row r="45" spans="2:8" ht="30" customHeight="1" x14ac:dyDescent="0.25">
      <c r="B45" s="107"/>
      <c r="C45" s="111"/>
      <c r="D45" s="108"/>
      <c r="E45" s="69" t="str">
        <f>IF(D45="","",IFERROR(VLOOKUP(D45,CadFun!$B$8:$C$107,2,FALSE),""))</f>
        <v/>
      </c>
      <c r="F45" s="108"/>
      <c r="G45" s="108"/>
      <c r="H45" s="108"/>
    </row>
    <row r="46" spans="2:8" ht="30" customHeight="1" x14ac:dyDescent="0.25">
      <c r="B46" s="107"/>
      <c r="C46" s="111"/>
      <c r="D46" s="108"/>
      <c r="E46" s="69" t="str">
        <f>IF(D46="","",IFERROR(VLOOKUP(D46,CadFun!$B$8:$C$107,2,FALSE),""))</f>
        <v/>
      </c>
      <c r="F46" s="108"/>
      <c r="G46" s="108"/>
      <c r="H46" s="108"/>
    </row>
    <row r="47" spans="2:8" ht="30" customHeight="1" x14ac:dyDescent="0.25">
      <c r="B47" s="107"/>
      <c r="C47" s="111"/>
      <c r="D47" s="108"/>
      <c r="E47" s="69" t="str">
        <f>IF(D47="","",IFERROR(VLOOKUP(D47,CadFun!$B$8:$C$107,2,FALSE),""))</f>
        <v/>
      </c>
      <c r="F47" s="108"/>
      <c r="G47" s="108"/>
      <c r="H47" s="108"/>
    </row>
    <row r="48" spans="2:8" ht="30" customHeight="1" x14ac:dyDescent="0.25">
      <c r="B48" s="107"/>
      <c r="C48" s="111"/>
      <c r="D48" s="108"/>
      <c r="E48" s="69" t="str">
        <f>IF(D48="","",IFERROR(VLOOKUP(D48,CadFun!$B$8:$C$107,2,FALSE),""))</f>
        <v/>
      </c>
      <c r="F48" s="108"/>
      <c r="G48" s="108"/>
      <c r="H48" s="108"/>
    </row>
    <row r="49" spans="2:8" ht="30" customHeight="1" x14ac:dyDescent="0.25">
      <c r="B49" s="107"/>
      <c r="C49" s="111"/>
      <c r="D49" s="108"/>
      <c r="E49" s="69" t="str">
        <f>IF(D49="","",IFERROR(VLOOKUP(D49,CadFun!$B$8:$C$107,2,FALSE),""))</f>
        <v/>
      </c>
      <c r="F49" s="108"/>
      <c r="G49" s="108"/>
      <c r="H49" s="108"/>
    </row>
    <row r="50" spans="2:8" ht="30" customHeight="1" x14ac:dyDescent="0.25">
      <c r="B50" s="107"/>
      <c r="C50" s="111"/>
      <c r="D50" s="108"/>
      <c r="E50" s="69" t="str">
        <f>IF(D50="","",IFERROR(VLOOKUP(D50,CadFun!$B$8:$C$107,2,FALSE),""))</f>
        <v/>
      </c>
      <c r="F50" s="108"/>
      <c r="G50" s="108"/>
      <c r="H50" s="108"/>
    </row>
    <row r="51" spans="2:8" ht="30" customHeight="1" x14ac:dyDescent="0.25">
      <c r="B51" s="107"/>
      <c r="C51" s="111"/>
      <c r="D51" s="108"/>
      <c r="E51" s="69" t="str">
        <f>IF(D51="","",IFERROR(VLOOKUP(D51,CadFun!$B$8:$C$107,2,FALSE),""))</f>
        <v/>
      </c>
      <c r="F51" s="108"/>
      <c r="G51" s="108"/>
      <c r="H51" s="108"/>
    </row>
    <row r="52" spans="2:8" ht="30" customHeight="1" x14ac:dyDescent="0.25">
      <c r="B52" s="107"/>
      <c r="C52" s="111"/>
      <c r="D52" s="108"/>
      <c r="E52" s="69" t="str">
        <f>IF(D52="","",IFERROR(VLOOKUP(D52,CadFun!$B$8:$C$107,2,FALSE),""))</f>
        <v/>
      </c>
      <c r="F52" s="108"/>
      <c r="G52" s="108"/>
      <c r="H52" s="108"/>
    </row>
    <row r="53" spans="2:8" ht="30" customHeight="1" x14ac:dyDescent="0.25">
      <c r="B53" s="107"/>
      <c r="C53" s="111"/>
      <c r="D53" s="108"/>
      <c r="E53" s="69" t="str">
        <f>IF(D53="","",IFERROR(VLOOKUP(D53,CadFun!$B$8:$C$107,2,FALSE),""))</f>
        <v/>
      </c>
      <c r="F53" s="108"/>
      <c r="G53" s="108"/>
      <c r="H53" s="108"/>
    </row>
    <row r="54" spans="2:8" ht="30" customHeight="1" x14ac:dyDescent="0.25">
      <c r="B54" s="107"/>
      <c r="C54" s="111"/>
      <c r="D54" s="108"/>
      <c r="E54" s="69" t="str">
        <f>IF(D54="","",IFERROR(VLOOKUP(D54,CadFun!$B$8:$C$107,2,FALSE),""))</f>
        <v/>
      </c>
      <c r="F54" s="108"/>
      <c r="G54" s="108"/>
      <c r="H54" s="108"/>
    </row>
    <row r="55" spans="2:8" ht="30" customHeight="1" x14ac:dyDescent="0.25">
      <c r="B55" s="107"/>
      <c r="C55" s="111"/>
      <c r="D55" s="108"/>
      <c r="E55" s="69" t="str">
        <f>IF(D55="","",IFERROR(VLOOKUP(D55,CadFun!$B$8:$C$107,2,FALSE),""))</f>
        <v/>
      </c>
      <c r="F55" s="108"/>
      <c r="G55" s="108"/>
      <c r="H55" s="108"/>
    </row>
    <row r="56" spans="2:8" ht="30" customHeight="1" x14ac:dyDescent="0.25">
      <c r="B56" s="107"/>
      <c r="C56" s="111"/>
      <c r="D56" s="108"/>
      <c r="E56" s="69" t="str">
        <f>IF(D56="","",IFERROR(VLOOKUP(D56,CadFun!$B$8:$C$107,2,FALSE),""))</f>
        <v/>
      </c>
      <c r="F56" s="108"/>
      <c r="G56" s="108"/>
      <c r="H56" s="108"/>
    </row>
    <row r="57" spans="2:8" ht="30" customHeight="1" x14ac:dyDescent="0.25">
      <c r="B57" s="107"/>
      <c r="C57" s="111"/>
      <c r="D57" s="108"/>
      <c r="E57" s="69" t="str">
        <f>IF(D57="","",IFERROR(VLOOKUP(D57,CadFun!$B$8:$C$107,2,FALSE),""))</f>
        <v/>
      </c>
      <c r="F57" s="108"/>
      <c r="G57" s="108"/>
      <c r="H57" s="108"/>
    </row>
    <row r="58" spans="2:8" ht="30" customHeight="1" x14ac:dyDescent="0.25">
      <c r="B58" s="107"/>
      <c r="C58" s="111"/>
      <c r="D58" s="108"/>
      <c r="E58" s="69" t="str">
        <f>IF(D58="","",IFERROR(VLOOKUP(D58,CadFun!$B$8:$C$107,2,FALSE),""))</f>
        <v/>
      </c>
      <c r="F58" s="108"/>
      <c r="G58" s="108"/>
      <c r="H58" s="108"/>
    </row>
    <row r="59" spans="2:8" ht="30" customHeight="1" x14ac:dyDescent="0.25">
      <c r="B59" s="107"/>
      <c r="C59" s="111"/>
      <c r="D59" s="108"/>
      <c r="E59" s="69" t="str">
        <f>IF(D59="","",IFERROR(VLOOKUP(D59,CadFun!$B$8:$C$107,2,FALSE),""))</f>
        <v/>
      </c>
      <c r="F59" s="108"/>
      <c r="G59" s="108"/>
      <c r="H59" s="108"/>
    </row>
    <row r="60" spans="2:8" ht="30" customHeight="1" x14ac:dyDescent="0.25">
      <c r="B60" s="107"/>
      <c r="C60" s="111"/>
      <c r="D60" s="108"/>
      <c r="E60" s="69" t="str">
        <f>IF(D60="","",IFERROR(VLOOKUP(D60,CadFun!$B$8:$C$107,2,FALSE),""))</f>
        <v/>
      </c>
      <c r="F60" s="108"/>
      <c r="G60" s="108"/>
      <c r="H60" s="108"/>
    </row>
    <row r="61" spans="2:8" ht="30" customHeight="1" x14ac:dyDescent="0.25">
      <c r="B61" s="107"/>
      <c r="C61" s="111"/>
      <c r="D61" s="108"/>
      <c r="E61" s="69" t="str">
        <f>IF(D61="","",IFERROR(VLOOKUP(D61,CadFun!$B$8:$C$107,2,FALSE),""))</f>
        <v/>
      </c>
      <c r="F61" s="108"/>
      <c r="G61" s="108"/>
      <c r="H61" s="108"/>
    </row>
    <row r="62" spans="2:8" ht="30" customHeight="1" x14ac:dyDescent="0.25">
      <c r="B62" s="107"/>
      <c r="C62" s="111"/>
      <c r="D62" s="108"/>
      <c r="E62" s="69" t="str">
        <f>IF(D62="","",IFERROR(VLOOKUP(D62,CadFun!$B$8:$C$107,2,FALSE),""))</f>
        <v/>
      </c>
      <c r="F62" s="108"/>
      <c r="G62" s="108"/>
      <c r="H62" s="108"/>
    </row>
    <row r="63" spans="2:8" ht="30" customHeight="1" x14ac:dyDescent="0.25">
      <c r="B63" s="107"/>
      <c r="C63" s="111"/>
      <c r="D63" s="108"/>
      <c r="E63" s="69" t="str">
        <f>IF(D63="","",IFERROR(VLOOKUP(D63,CadFun!$B$8:$C$107,2,FALSE),""))</f>
        <v/>
      </c>
      <c r="F63" s="108"/>
      <c r="G63" s="108"/>
      <c r="H63" s="108"/>
    </row>
    <row r="64" spans="2:8" ht="30" customHeight="1" x14ac:dyDescent="0.25">
      <c r="B64" s="107"/>
      <c r="C64" s="111"/>
      <c r="D64" s="108"/>
      <c r="E64" s="69" t="str">
        <f>IF(D64="","",IFERROR(VLOOKUP(D64,CadFun!$B$8:$C$107,2,FALSE),""))</f>
        <v/>
      </c>
      <c r="F64" s="108"/>
      <c r="G64" s="108"/>
      <c r="H64" s="108"/>
    </row>
    <row r="65" spans="2:8" ht="30" customHeight="1" x14ac:dyDescent="0.25">
      <c r="B65" s="107"/>
      <c r="C65" s="111"/>
      <c r="D65" s="108"/>
      <c r="E65" s="69" t="str">
        <f>IF(D65="","",IFERROR(VLOOKUP(D65,CadFun!$B$8:$C$107,2,FALSE),""))</f>
        <v/>
      </c>
      <c r="F65" s="108"/>
      <c r="G65" s="108"/>
      <c r="H65" s="108"/>
    </row>
    <row r="66" spans="2:8" ht="30" customHeight="1" x14ac:dyDescent="0.25">
      <c r="B66" s="107"/>
      <c r="C66" s="111"/>
      <c r="D66" s="108"/>
      <c r="E66" s="69" t="str">
        <f>IF(D66="","",IFERROR(VLOOKUP(D66,CadFun!$B$8:$C$107,2,FALSE),""))</f>
        <v/>
      </c>
      <c r="F66" s="108"/>
      <c r="G66" s="108"/>
      <c r="H66" s="108"/>
    </row>
    <row r="67" spans="2:8" ht="30" customHeight="1" x14ac:dyDescent="0.25">
      <c r="B67" s="107"/>
      <c r="C67" s="111"/>
      <c r="D67" s="108"/>
      <c r="E67" s="69" t="str">
        <f>IF(D67="","",IFERROR(VLOOKUP(D67,CadFun!$B$8:$C$107,2,FALSE),""))</f>
        <v/>
      </c>
      <c r="F67" s="108"/>
      <c r="G67" s="108"/>
      <c r="H67" s="108"/>
    </row>
    <row r="68" spans="2:8" ht="30" customHeight="1" x14ac:dyDescent="0.25">
      <c r="B68" s="107"/>
      <c r="C68" s="111"/>
      <c r="D68" s="108"/>
      <c r="E68" s="69" t="str">
        <f>IF(D68="","",IFERROR(VLOOKUP(D68,CadFun!$B$8:$C$107,2,FALSE),""))</f>
        <v/>
      </c>
      <c r="F68" s="108"/>
      <c r="G68" s="108"/>
      <c r="H68" s="108"/>
    </row>
    <row r="69" spans="2:8" ht="30" customHeight="1" x14ac:dyDescent="0.25">
      <c r="B69" s="107"/>
      <c r="C69" s="111"/>
      <c r="D69" s="108"/>
      <c r="E69" s="69" t="str">
        <f>IF(D69="","",IFERROR(VLOOKUP(D69,CadFun!$B$8:$C$107,2,FALSE),""))</f>
        <v/>
      </c>
      <c r="F69" s="108"/>
      <c r="G69" s="108"/>
      <c r="H69" s="108"/>
    </row>
    <row r="70" spans="2:8" ht="30" customHeight="1" x14ac:dyDescent="0.25">
      <c r="B70" s="107"/>
      <c r="C70" s="111"/>
      <c r="D70" s="108"/>
      <c r="E70" s="69" t="str">
        <f>IF(D70="","",IFERROR(VLOOKUP(D70,CadFun!$B$8:$C$107,2,FALSE),""))</f>
        <v/>
      </c>
      <c r="F70" s="108"/>
      <c r="G70" s="108"/>
      <c r="H70" s="108"/>
    </row>
    <row r="71" spans="2:8" ht="30" customHeight="1" x14ac:dyDescent="0.25">
      <c r="B71" s="107"/>
      <c r="C71" s="111"/>
      <c r="D71" s="108"/>
      <c r="E71" s="69" t="str">
        <f>IF(D71="","",IFERROR(VLOOKUP(D71,CadFun!$B$8:$C$107,2,FALSE),""))</f>
        <v/>
      </c>
      <c r="F71" s="108"/>
      <c r="G71" s="108"/>
      <c r="H71" s="108"/>
    </row>
    <row r="72" spans="2:8" ht="30" customHeight="1" x14ac:dyDescent="0.25">
      <c r="B72" s="107"/>
      <c r="C72" s="111"/>
      <c r="D72" s="108"/>
      <c r="E72" s="69" t="str">
        <f>IF(D72="","",IFERROR(VLOOKUP(D72,CadFun!$B$8:$C$107,2,FALSE),""))</f>
        <v/>
      </c>
      <c r="F72" s="108"/>
      <c r="G72" s="108"/>
      <c r="H72" s="108"/>
    </row>
    <row r="73" spans="2:8" ht="30" customHeight="1" x14ac:dyDescent="0.25">
      <c r="B73" s="107"/>
      <c r="C73" s="111"/>
      <c r="D73" s="108"/>
      <c r="E73" s="69" t="str">
        <f>IF(D73="","",IFERROR(VLOOKUP(D73,CadFun!$B$8:$C$107,2,FALSE),""))</f>
        <v/>
      </c>
      <c r="F73" s="108"/>
      <c r="G73" s="108"/>
      <c r="H73" s="108"/>
    </row>
    <row r="74" spans="2:8" ht="30" customHeight="1" x14ac:dyDescent="0.25">
      <c r="B74" s="107"/>
      <c r="C74" s="111"/>
      <c r="D74" s="108"/>
      <c r="E74" s="69" t="str">
        <f>IF(D74="","",IFERROR(VLOOKUP(D74,CadFun!$B$8:$C$107,2,FALSE),""))</f>
        <v/>
      </c>
      <c r="F74" s="108"/>
      <c r="G74" s="108"/>
      <c r="H74" s="108"/>
    </row>
    <row r="75" spans="2:8" ht="30" customHeight="1" x14ac:dyDescent="0.25">
      <c r="B75" s="107"/>
      <c r="C75" s="111"/>
      <c r="D75" s="108"/>
      <c r="E75" s="69" t="str">
        <f>IF(D75="","",IFERROR(VLOOKUP(D75,CadFun!$B$8:$C$107,2,FALSE),""))</f>
        <v/>
      </c>
      <c r="F75" s="108"/>
      <c r="G75" s="108"/>
      <c r="H75" s="108"/>
    </row>
    <row r="76" spans="2:8" ht="30" customHeight="1" x14ac:dyDescent="0.25">
      <c r="B76" s="107"/>
      <c r="C76" s="111"/>
      <c r="D76" s="108"/>
      <c r="E76" s="69" t="str">
        <f>IF(D76="","",IFERROR(VLOOKUP(D76,CadFun!$B$8:$C$107,2,FALSE),""))</f>
        <v/>
      </c>
      <c r="F76" s="108"/>
      <c r="G76" s="108"/>
      <c r="H76" s="108"/>
    </row>
    <row r="77" spans="2:8" ht="30" customHeight="1" x14ac:dyDescent="0.25">
      <c r="B77" s="107"/>
      <c r="C77" s="111"/>
      <c r="D77" s="108"/>
      <c r="E77" s="69" t="str">
        <f>IF(D77="","",IFERROR(VLOOKUP(D77,CadFun!$B$8:$C$107,2,FALSE),""))</f>
        <v/>
      </c>
      <c r="F77" s="108"/>
      <c r="G77" s="108"/>
      <c r="H77" s="108"/>
    </row>
    <row r="78" spans="2:8" ht="30" customHeight="1" x14ac:dyDescent="0.25">
      <c r="B78" s="107"/>
      <c r="C78" s="111"/>
      <c r="D78" s="108"/>
      <c r="E78" s="69" t="str">
        <f>IF(D78="","",IFERROR(VLOOKUP(D78,CadFun!$B$8:$C$107,2,FALSE),""))</f>
        <v/>
      </c>
      <c r="F78" s="108"/>
      <c r="G78" s="108"/>
      <c r="H78" s="108"/>
    </row>
    <row r="79" spans="2:8" ht="30" customHeight="1" x14ac:dyDescent="0.25">
      <c r="B79" s="107"/>
      <c r="C79" s="111"/>
      <c r="D79" s="108"/>
      <c r="E79" s="69" t="str">
        <f>IF(D79="","",IFERROR(VLOOKUP(D79,CadFun!$B$8:$C$107,2,FALSE),""))</f>
        <v/>
      </c>
      <c r="F79" s="108"/>
      <c r="G79" s="108"/>
      <c r="H79" s="108"/>
    </row>
    <row r="80" spans="2:8" ht="30" customHeight="1" x14ac:dyDescent="0.25">
      <c r="B80" s="107"/>
      <c r="C80" s="111"/>
      <c r="D80" s="108"/>
      <c r="E80" s="69" t="str">
        <f>IF(D80="","",IFERROR(VLOOKUP(D80,CadFun!$B$8:$C$107,2,FALSE),""))</f>
        <v/>
      </c>
      <c r="F80" s="108"/>
      <c r="G80" s="108"/>
      <c r="H80" s="108"/>
    </row>
    <row r="81" spans="2:8" ht="30" customHeight="1" x14ac:dyDescent="0.25">
      <c r="B81" s="107"/>
      <c r="C81" s="111"/>
      <c r="D81" s="108"/>
      <c r="E81" s="69" t="str">
        <f>IF(D81="","",IFERROR(VLOOKUP(D81,CadFun!$B$8:$C$107,2,FALSE),""))</f>
        <v/>
      </c>
      <c r="F81" s="108"/>
      <c r="G81" s="108"/>
      <c r="H81" s="108"/>
    </row>
    <row r="82" spans="2:8" ht="30" customHeight="1" x14ac:dyDescent="0.25">
      <c r="B82" s="107"/>
      <c r="C82" s="111"/>
      <c r="D82" s="108"/>
      <c r="E82" s="69" t="str">
        <f>IF(D82="","",IFERROR(VLOOKUP(D82,CadFun!$B$8:$C$107,2,FALSE),""))</f>
        <v/>
      </c>
      <c r="F82" s="108"/>
      <c r="G82" s="108"/>
      <c r="H82" s="108"/>
    </row>
    <row r="83" spans="2:8" ht="30" customHeight="1" x14ac:dyDescent="0.25">
      <c r="B83" s="107"/>
      <c r="C83" s="111"/>
      <c r="D83" s="108"/>
      <c r="E83" s="69" t="str">
        <f>IF(D83="","",IFERROR(VLOOKUP(D83,CadFun!$B$8:$C$107,2,FALSE),""))</f>
        <v/>
      </c>
      <c r="F83" s="108"/>
      <c r="G83" s="108"/>
      <c r="H83" s="108"/>
    </row>
    <row r="84" spans="2:8" ht="30" customHeight="1" x14ac:dyDescent="0.25">
      <c r="B84" s="107"/>
      <c r="C84" s="111"/>
      <c r="D84" s="108"/>
      <c r="E84" s="69" t="str">
        <f>IF(D84="","",IFERROR(VLOOKUP(D84,CadFun!$B$8:$C$107,2,FALSE),""))</f>
        <v/>
      </c>
      <c r="F84" s="108"/>
      <c r="G84" s="108"/>
      <c r="H84" s="108"/>
    </row>
    <row r="85" spans="2:8" ht="30" customHeight="1" x14ac:dyDescent="0.25">
      <c r="B85" s="107"/>
      <c r="C85" s="111"/>
      <c r="D85" s="108"/>
      <c r="E85" s="69" t="str">
        <f>IF(D85="","",IFERROR(VLOOKUP(D85,CadFun!$B$8:$C$107,2,FALSE),""))</f>
        <v/>
      </c>
      <c r="F85" s="108"/>
      <c r="G85" s="108"/>
      <c r="H85" s="108"/>
    </row>
    <row r="86" spans="2:8" ht="30" customHeight="1" x14ac:dyDescent="0.25">
      <c r="B86" s="107"/>
      <c r="C86" s="111"/>
      <c r="D86" s="108"/>
      <c r="E86" s="69" t="str">
        <f>IF(D86="","",IFERROR(VLOOKUP(D86,CadFun!$B$8:$C$107,2,FALSE),""))</f>
        <v/>
      </c>
      <c r="F86" s="108"/>
      <c r="G86" s="108"/>
      <c r="H86" s="108"/>
    </row>
    <row r="87" spans="2:8" ht="30" customHeight="1" x14ac:dyDescent="0.25">
      <c r="B87" s="107"/>
      <c r="C87" s="111"/>
      <c r="D87" s="108"/>
      <c r="E87" s="69" t="str">
        <f>IF(D87="","",IFERROR(VLOOKUP(D87,CadFun!$B$8:$C$107,2,FALSE),""))</f>
        <v/>
      </c>
      <c r="F87" s="108"/>
      <c r="G87" s="108"/>
      <c r="H87" s="108"/>
    </row>
    <row r="88" spans="2:8" ht="30" customHeight="1" x14ac:dyDescent="0.25">
      <c r="B88" s="107"/>
      <c r="C88" s="111"/>
      <c r="D88" s="108"/>
      <c r="E88" s="69" t="str">
        <f>IF(D88="","",IFERROR(VLOOKUP(D88,CadFun!$B$8:$C$107,2,FALSE),""))</f>
        <v/>
      </c>
      <c r="F88" s="108"/>
      <c r="G88" s="108"/>
      <c r="H88" s="108"/>
    </row>
    <row r="89" spans="2:8" ht="30" customHeight="1" x14ac:dyDescent="0.25">
      <c r="B89" s="107"/>
      <c r="C89" s="111"/>
      <c r="D89" s="108"/>
      <c r="E89" s="69" t="str">
        <f>IF(D89="","",IFERROR(VLOOKUP(D89,CadFun!$B$8:$C$107,2,FALSE),""))</f>
        <v/>
      </c>
      <c r="F89" s="108"/>
      <c r="G89" s="108"/>
      <c r="H89" s="108"/>
    </row>
    <row r="90" spans="2:8" ht="30" customHeight="1" x14ac:dyDescent="0.25">
      <c r="B90" s="107"/>
      <c r="C90" s="111"/>
      <c r="D90" s="108"/>
      <c r="E90" s="69" t="str">
        <f>IF(D90="","",IFERROR(VLOOKUP(D90,CadFun!$B$8:$C$107,2,FALSE),""))</f>
        <v/>
      </c>
      <c r="F90" s="108"/>
      <c r="G90" s="108"/>
      <c r="H90" s="108"/>
    </row>
    <row r="91" spans="2:8" ht="30" customHeight="1" x14ac:dyDescent="0.25">
      <c r="B91" s="107"/>
      <c r="C91" s="111"/>
      <c r="D91" s="108"/>
      <c r="E91" s="69" t="str">
        <f>IF(D91="","",IFERROR(VLOOKUP(D91,CadFun!$B$8:$C$107,2,FALSE),""))</f>
        <v/>
      </c>
      <c r="F91" s="108"/>
      <c r="G91" s="108"/>
      <c r="H91" s="108"/>
    </row>
    <row r="92" spans="2:8" ht="30" customHeight="1" x14ac:dyDescent="0.25">
      <c r="B92" s="107"/>
      <c r="C92" s="111"/>
      <c r="D92" s="108"/>
      <c r="E92" s="69" t="str">
        <f>IF(D92="","",IFERROR(VLOOKUP(D92,CadFun!$B$8:$C$107,2,FALSE),""))</f>
        <v/>
      </c>
      <c r="F92" s="108"/>
      <c r="G92" s="108"/>
      <c r="H92" s="108"/>
    </row>
    <row r="93" spans="2:8" ht="30" customHeight="1" x14ac:dyDescent="0.25">
      <c r="B93" s="107"/>
      <c r="C93" s="111"/>
      <c r="D93" s="108"/>
      <c r="E93" s="69" t="str">
        <f>IF(D93="","",IFERROR(VLOOKUP(D93,CadFun!$B$8:$C$107,2,FALSE),""))</f>
        <v/>
      </c>
      <c r="F93" s="108"/>
      <c r="G93" s="108"/>
      <c r="H93" s="108"/>
    </row>
    <row r="94" spans="2:8" ht="30" customHeight="1" x14ac:dyDescent="0.25">
      <c r="B94" s="107"/>
      <c r="C94" s="111"/>
      <c r="D94" s="108"/>
      <c r="E94" s="69" t="str">
        <f>IF(D94="","",IFERROR(VLOOKUP(D94,CadFun!$B$8:$C$107,2,FALSE),""))</f>
        <v/>
      </c>
      <c r="F94" s="108"/>
      <c r="G94" s="108"/>
      <c r="H94" s="108"/>
    </row>
    <row r="95" spans="2:8" ht="30" customHeight="1" x14ac:dyDescent="0.25">
      <c r="B95" s="107"/>
      <c r="C95" s="111"/>
      <c r="D95" s="108"/>
      <c r="E95" s="69" t="str">
        <f>IF(D95="","",IFERROR(VLOOKUP(D95,CadFun!$B$8:$C$107,2,FALSE),""))</f>
        <v/>
      </c>
      <c r="F95" s="108"/>
      <c r="G95" s="108"/>
      <c r="H95" s="108"/>
    </row>
    <row r="96" spans="2:8" ht="30" customHeight="1" x14ac:dyDescent="0.25">
      <c r="B96" s="107"/>
      <c r="C96" s="111"/>
      <c r="D96" s="108"/>
      <c r="E96" s="69" t="str">
        <f>IF(D96="","",IFERROR(VLOOKUP(D96,CadFun!$B$8:$C$107,2,FALSE),""))</f>
        <v/>
      </c>
      <c r="F96" s="108"/>
      <c r="G96" s="108"/>
      <c r="H96" s="108"/>
    </row>
    <row r="97" spans="2:8" ht="30" customHeight="1" x14ac:dyDescent="0.25">
      <c r="B97" s="107"/>
      <c r="C97" s="111"/>
      <c r="D97" s="108"/>
      <c r="E97" s="69" t="str">
        <f>IF(D97="","",IFERROR(VLOOKUP(D97,CadFun!$B$8:$C$107,2,FALSE),""))</f>
        <v/>
      </c>
      <c r="F97" s="108"/>
      <c r="G97" s="108"/>
      <c r="H97" s="108"/>
    </row>
    <row r="98" spans="2:8" ht="30" customHeight="1" x14ac:dyDescent="0.25">
      <c r="B98" s="107"/>
      <c r="C98" s="111"/>
      <c r="D98" s="108"/>
      <c r="E98" s="69" t="str">
        <f>IF(D98="","",IFERROR(VLOOKUP(D98,CadFun!$B$8:$C$107,2,FALSE),""))</f>
        <v/>
      </c>
      <c r="F98" s="108"/>
      <c r="G98" s="108"/>
      <c r="H98" s="108"/>
    </row>
    <row r="99" spans="2:8" ht="30" customHeight="1" x14ac:dyDescent="0.25">
      <c r="B99" s="107"/>
      <c r="C99" s="111"/>
      <c r="D99" s="108"/>
      <c r="E99" s="69" t="str">
        <f>IF(D99="","",IFERROR(VLOOKUP(D99,CadFun!$B$8:$C$107,2,FALSE),""))</f>
        <v/>
      </c>
      <c r="F99" s="108"/>
      <c r="G99" s="108"/>
      <c r="H99" s="108"/>
    </row>
    <row r="100" spans="2:8" ht="30" customHeight="1" x14ac:dyDescent="0.25">
      <c r="B100" s="107"/>
      <c r="C100" s="111"/>
      <c r="D100" s="108"/>
      <c r="E100" s="69" t="str">
        <f>IF(D100="","",IFERROR(VLOOKUP(D100,CadFun!$B$8:$C$107,2,FALSE),""))</f>
        <v/>
      </c>
      <c r="F100" s="108"/>
      <c r="G100" s="108"/>
      <c r="H100" s="108"/>
    </row>
    <row r="101" spans="2:8" ht="30" customHeight="1" x14ac:dyDescent="0.25">
      <c r="B101" s="107"/>
      <c r="C101" s="111"/>
      <c r="D101" s="108"/>
      <c r="E101" s="69" t="str">
        <f>IF(D101="","",IFERROR(VLOOKUP(D101,CadFun!$B$8:$C$107,2,FALSE),""))</f>
        <v/>
      </c>
      <c r="F101" s="108"/>
      <c r="G101" s="108"/>
      <c r="H101" s="108"/>
    </row>
    <row r="102" spans="2:8" ht="30" customHeight="1" x14ac:dyDescent="0.25">
      <c r="B102" s="107"/>
      <c r="C102" s="111"/>
      <c r="D102" s="108"/>
      <c r="E102" s="69" t="str">
        <f>IF(D102="","",IFERROR(VLOOKUP(D102,CadFun!$B$8:$C$107,2,FALSE),""))</f>
        <v/>
      </c>
      <c r="F102" s="108"/>
      <c r="G102" s="108"/>
      <c r="H102" s="108"/>
    </row>
    <row r="103" spans="2:8" ht="30" customHeight="1" x14ac:dyDescent="0.25">
      <c r="B103" s="107"/>
      <c r="C103" s="111"/>
      <c r="D103" s="108"/>
      <c r="E103" s="69" t="str">
        <f>IF(D103="","",IFERROR(VLOOKUP(D103,CadFun!$B$8:$C$107,2,FALSE),""))</f>
        <v/>
      </c>
      <c r="F103" s="108"/>
      <c r="G103" s="108"/>
      <c r="H103" s="108"/>
    </row>
    <row r="104" spans="2:8" ht="30" customHeight="1" x14ac:dyDescent="0.25">
      <c r="B104" s="107"/>
      <c r="C104" s="111"/>
      <c r="D104" s="108"/>
      <c r="E104" s="69" t="str">
        <f>IF(D104="","",IFERROR(VLOOKUP(D104,CadFun!$B$8:$C$107,2,FALSE),""))</f>
        <v/>
      </c>
      <c r="F104" s="108"/>
      <c r="G104" s="108"/>
      <c r="H104" s="108"/>
    </row>
    <row r="105" spans="2:8" ht="30" customHeight="1" x14ac:dyDescent="0.25">
      <c r="B105" s="107"/>
      <c r="C105" s="111"/>
      <c r="D105" s="108"/>
      <c r="E105" s="69" t="str">
        <f>IF(D105="","",IFERROR(VLOOKUP(D105,CadFun!$B$8:$C$107,2,FALSE),""))</f>
        <v/>
      </c>
      <c r="F105" s="108"/>
      <c r="G105" s="108"/>
      <c r="H105" s="108"/>
    </row>
    <row r="106" spans="2:8" ht="30" customHeight="1" x14ac:dyDescent="0.25">
      <c r="B106" s="107"/>
      <c r="C106" s="111"/>
      <c r="D106" s="108"/>
      <c r="E106" s="69" t="str">
        <f>IF(D106="","",IFERROR(VLOOKUP(D106,CadFun!$B$8:$C$107,2,FALSE),""))</f>
        <v/>
      </c>
      <c r="F106" s="108"/>
      <c r="G106" s="108"/>
      <c r="H106" s="108"/>
    </row>
    <row r="107" spans="2:8" ht="30" customHeight="1" x14ac:dyDescent="0.25">
      <c r="B107" s="107"/>
      <c r="C107" s="111"/>
      <c r="D107" s="108"/>
      <c r="E107" s="69" t="str">
        <f>IF(D107="","",IFERROR(VLOOKUP(D107,CadFun!$B$8:$C$107,2,FALSE),""))</f>
        <v/>
      </c>
      <c r="F107" s="108"/>
      <c r="G107" s="108"/>
      <c r="H107" s="108"/>
    </row>
    <row r="108" spans="2:8" ht="30" customHeight="1" x14ac:dyDescent="0.25">
      <c r="B108" s="107"/>
      <c r="C108" s="111"/>
      <c r="D108" s="108"/>
      <c r="E108" s="69" t="str">
        <f>IF(D108="","",IFERROR(VLOOKUP(D108,CadFun!$B$8:$C$107,2,FALSE),""))</f>
        <v/>
      </c>
      <c r="F108" s="108"/>
      <c r="G108" s="108"/>
      <c r="H108" s="108"/>
    </row>
    <row r="109" spans="2:8" ht="30" customHeight="1" x14ac:dyDescent="0.25">
      <c r="B109" s="107"/>
      <c r="C109" s="111"/>
      <c r="D109" s="108"/>
      <c r="E109" s="69" t="str">
        <f>IF(D109="","",IFERROR(VLOOKUP(D109,CadFun!$B$8:$C$107,2,FALSE),""))</f>
        <v/>
      </c>
      <c r="F109" s="108"/>
      <c r="G109" s="108"/>
      <c r="H109" s="108"/>
    </row>
    <row r="110" spans="2:8" ht="30" customHeight="1" x14ac:dyDescent="0.25">
      <c r="B110" s="107"/>
      <c r="C110" s="111"/>
      <c r="D110" s="108"/>
      <c r="E110" s="69" t="str">
        <f>IF(D110="","",IFERROR(VLOOKUP(D110,CadFun!$B$8:$C$107,2,FALSE),""))</f>
        <v/>
      </c>
      <c r="F110" s="108"/>
      <c r="G110" s="108"/>
      <c r="H110" s="108"/>
    </row>
    <row r="111" spans="2:8" ht="30" customHeight="1" x14ac:dyDescent="0.25">
      <c r="B111" s="107"/>
      <c r="C111" s="111"/>
      <c r="D111" s="108"/>
      <c r="E111" s="69" t="str">
        <f>IF(D111="","",IFERROR(VLOOKUP(D111,CadFun!$B$8:$C$107,2,FALSE),""))</f>
        <v/>
      </c>
      <c r="F111" s="108"/>
      <c r="G111" s="108"/>
      <c r="H111" s="108"/>
    </row>
    <row r="112" spans="2:8" ht="30" customHeight="1" x14ac:dyDescent="0.25">
      <c r="B112" s="107"/>
      <c r="C112" s="111"/>
      <c r="D112" s="108"/>
      <c r="E112" s="69" t="str">
        <f>IF(D112="","",IFERROR(VLOOKUP(D112,CadFun!$B$8:$C$107,2,FALSE),""))</f>
        <v/>
      </c>
      <c r="F112" s="108"/>
      <c r="G112" s="108"/>
      <c r="H112" s="108"/>
    </row>
    <row r="113" spans="2:8" ht="30" customHeight="1" x14ac:dyDescent="0.25">
      <c r="B113" s="107"/>
      <c r="C113" s="111"/>
      <c r="D113" s="108"/>
      <c r="E113" s="69" t="str">
        <f>IF(D113="","",IFERROR(VLOOKUP(D113,CadFun!$B$8:$C$107,2,FALSE),""))</f>
        <v/>
      </c>
      <c r="F113" s="108"/>
      <c r="G113" s="108"/>
      <c r="H113" s="108"/>
    </row>
    <row r="114" spans="2:8" ht="30" customHeight="1" x14ac:dyDescent="0.25">
      <c r="B114" s="107"/>
      <c r="C114" s="111"/>
      <c r="D114" s="108"/>
      <c r="E114" s="69" t="str">
        <f>IF(D114="","",IFERROR(VLOOKUP(D114,CadFun!$B$8:$C$107,2,FALSE),""))</f>
        <v/>
      </c>
      <c r="F114" s="108"/>
      <c r="G114" s="108"/>
      <c r="H114" s="108"/>
    </row>
    <row r="115" spans="2:8" ht="30" customHeight="1" x14ac:dyDescent="0.25">
      <c r="B115" s="107"/>
      <c r="C115" s="111"/>
      <c r="D115" s="108"/>
      <c r="E115" s="69" t="str">
        <f>IF(D115="","",IFERROR(VLOOKUP(D115,CadFun!$B$8:$C$107,2,FALSE),""))</f>
        <v/>
      </c>
      <c r="F115" s="108"/>
      <c r="G115" s="108"/>
      <c r="H115" s="108"/>
    </row>
    <row r="116" spans="2:8" ht="30" customHeight="1" x14ac:dyDescent="0.25">
      <c r="B116" s="107"/>
      <c r="C116" s="111"/>
      <c r="D116" s="108"/>
      <c r="E116" s="69" t="str">
        <f>IF(D116="","",IFERROR(VLOOKUP(D116,CadFun!$B$8:$C$107,2,FALSE),""))</f>
        <v/>
      </c>
      <c r="F116" s="108"/>
      <c r="G116" s="108"/>
      <c r="H116" s="108"/>
    </row>
    <row r="117" spans="2:8" ht="30" customHeight="1" x14ac:dyDescent="0.25">
      <c r="B117" s="107"/>
      <c r="C117" s="111"/>
      <c r="D117" s="108"/>
      <c r="E117" s="69" t="str">
        <f>IF(D117="","",IFERROR(VLOOKUP(D117,CadFun!$B$8:$C$107,2,FALSE),""))</f>
        <v/>
      </c>
      <c r="F117" s="108"/>
      <c r="G117" s="108"/>
      <c r="H117" s="108"/>
    </row>
    <row r="118" spans="2:8" ht="30" customHeight="1" x14ac:dyDescent="0.25">
      <c r="B118" s="107"/>
      <c r="C118" s="111"/>
      <c r="D118" s="108"/>
      <c r="E118" s="69" t="str">
        <f>IF(D118="","",IFERROR(VLOOKUP(D118,CadFun!$B$8:$C$107,2,FALSE),""))</f>
        <v/>
      </c>
      <c r="F118" s="108"/>
      <c r="G118" s="108"/>
      <c r="H118" s="108"/>
    </row>
    <row r="119" spans="2:8" ht="30" customHeight="1" x14ac:dyDescent="0.25">
      <c r="B119" s="107"/>
      <c r="C119" s="111"/>
      <c r="D119" s="108"/>
      <c r="E119" s="69" t="str">
        <f>IF(D119="","",IFERROR(VLOOKUP(D119,CadFun!$B$8:$C$107,2,FALSE),""))</f>
        <v/>
      </c>
      <c r="F119" s="108"/>
      <c r="G119" s="108"/>
      <c r="H119" s="108"/>
    </row>
    <row r="120" spans="2:8" ht="30" customHeight="1" x14ac:dyDescent="0.25">
      <c r="B120" s="107"/>
      <c r="C120" s="111"/>
      <c r="D120" s="108"/>
      <c r="E120" s="69" t="str">
        <f>IF(D120="","",IFERROR(VLOOKUP(D120,CadFun!$B$8:$C$107,2,FALSE),""))</f>
        <v/>
      </c>
      <c r="F120" s="108"/>
      <c r="G120" s="108"/>
      <c r="H120" s="108"/>
    </row>
    <row r="121" spans="2:8" ht="30" customHeight="1" x14ac:dyDescent="0.25">
      <c r="B121" s="107"/>
      <c r="C121" s="111"/>
      <c r="D121" s="108"/>
      <c r="E121" s="69" t="str">
        <f>IF(D121="","",IFERROR(VLOOKUP(D121,CadFun!$B$8:$C$107,2,FALSE),""))</f>
        <v/>
      </c>
      <c r="F121" s="108"/>
      <c r="G121" s="108"/>
      <c r="H121" s="108"/>
    </row>
    <row r="122" spans="2:8" ht="30" customHeight="1" x14ac:dyDescent="0.25">
      <c r="B122" s="107"/>
      <c r="C122" s="111"/>
      <c r="D122" s="108"/>
      <c r="E122" s="69" t="str">
        <f>IF(D122="","",IFERROR(VLOOKUP(D122,CadFun!$B$8:$C$107,2,FALSE),""))</f>
        <v/>
      </c>
      <c r="F122" s="108"/>
      <c r="G122" s="108"/>
      <c r="H122" s="108"/>
    </row>
    <row r="123" spans="2:8" ht="30" customHeight="1" x14ac:dyDescent="0.25">
      <c r="B123" s="107"/>
      <c r="C123" s="111"/>
      <c r="D123" s="108"/>
      <c r="E123" s="69" t="str">
        <f>IF(D123="","",IFERROR(VLOOKUP(D123,CadFun!$B$8:$C$107,2,FALSE),""))</f>
        <v/>
      </c>
      <c r="F123" s="108"/>
      <c r="G123" s="108"/>
      <c r="H123" s="108"/>
    </row>
    <row r="124" spans="2:8" ht="30" customHeight="1" x14ac:dyDescent="0.25">
      <c r="B124" s="107"/>
      <c r="C124" s="111"/>
      <c r="D124" s="108"/>
      <c r="E124" s="69" t="str">
        <f>IF(D124="","",IFERROR(VLOOKUP(D124,CadFun!$B$8:$C$107,2,FALSE),""))</f>
        <v/>
      </c>
      <c r="F124" s="108"/>
      <c r="G124" s="108"/>
      <c r="H124" s="108"/>
    </row>
    <row r="125" spans="2:8" ht="30" customHeight="1" x14ac:dyDescent="0.25">
      <c r="B125" s="107"/>
      <c r="C125" s="111"/>
      <c r="D125" s="108"/>
      <c r="E125" s="69" t="str">
        <f>IF(D125="","",IFERROR(VLOOKUP(D125,CadFun!$B$8:$C$107,2,FALSE),""))</f>
        <v/>
      </c>
      <c r="F125" s="108"/>
      <c r="G125" s="108"/>
      <c r="H125" s="108"/>
    </row>
    <row r="126" spans="2:8" ht="30" customHeight="1" x14ac:dyDescent="0.25">
      <c r="B126" s="107"/>
      <c r="C126" s="111"/>
      <c r="D126" s="108"/>
      <c r="E126" s="69" t="str">
        <f>IF(D126="","",IFERROR(VLOOKUP(D126,CadFun!$B$8:$C$107,2,FALSE),""))</f>
        <v/>
      </c>
      <c r="F126" s="108"/>
      <c r="G126" s="108"/>
      <c r="H126" s="108"/>
    </row>
    <row r="127" spans="2:8" ht="30" customHeight="1" x14ac:dyDescent="0.25">
      <c r="B127" s="107"/>
      <c r="C127" s="111"/>
      <c r="D127" s="108"/>
      <c r="E127" s="69" t="str">
        <f>IF(D127="","",IFERROR(VLOOKUP(D127,CadFun!$B$8:$C$107,2,FALSE),""))</f>
        <v/>
      </c>
      <c r="F127" s="108"/>
      <c r="G127" s="108"/>
      <c r="H127" s="108"/>
    </row>
    <row r="128" spans="2:8" ht="30" customHeight="1" x14ac:dyDescent="0.25">
      <c r="B128" s="107"/>
      <c r="C128" s="111"/>
      <c r="D128" s="108"/>
      <c r="E128" s="69" t="str">
        <f>IF(D128="","",IFERROR(VLOOKUP(D128,CadFun!$B$8:$C$107,2,FALSE),""))</f>
        <v/>
      </c>
      <c r="F128" s="108"/>
      <c r="G128" s="108"/>
      <c r="H128" s="108"/>
    </row>
    <row r="129" spans="2:8" ht="30" customHeight="1" x14ac:dyDescent="0.25">
      <c r="B129" s="107"/>
      <c r="C129" s="111"/>
      <c r="D129" s="108"/>
      <c r="E129" s="69" t="str">
        <f>IF(D129="","",IFERROR(VLOOKUP(D129,CadFun!$B$8:$C$107,2,FALSE),""))</f>
        <v/>
      </c>
      <c r="F129" s="108"/>
      <c r="G129" s="108"/>
      <c r="H129" s="108"/>
    </row>
    <row r="130" spans="2:8" ht="30" customHeight="1" x14ac:dyDescent="0.25">
      <c r="B130" s="107"/>
      <c r="C130" s="111"/>
      <c r="D130" s="108"/>
      <c r="E130" s="69" t="str">
        <f>IF(D130="","",IFERROR(VLOOKUP(D130,CadFun!$B$8:$C$107,2,FALSE),""))</f>
        <v/>
      </c>
      <c r="F130" s="108"/>
      <c r="G130" s="108"/>
      <c r="H130" s="108"/>
    </row>
    <row r="131" spans="2:8" ht="30" customHeight="1" x14ac:dyDescent="0.25">
      <c r="B131" s="107"/>
      <c r="C131" s="111"/>
      <c r="D131" s="108"/>
      <c r="E131" s="69" t="str">
        <f>IF(D131="","",IFERROR(VLOOKUP(D131,CadFun!$B$8:$C$107,2,FALSE),""))</f>
        <v/>
      </c>
      <c r="F131" s="108"/>
      <c r="G131" s="108"/>
      <c r="H131" s="108"/>
    </row>
    <row r="132" spans="2:8" ht="30" customHeight="1" x14ac:dyDescent="0.25">
      <c r="B132" s="107"/>
      <c r="C132" s="111"/>
      <c r="D132" s="108"/>
      <c r="E132" s="69" t="str">
        <f>IF(D132="","",IFERROR(VLOOKUP(D132,CadFun!$B$8:$C$107,2,FALSE),""))</f>
        <v/>
      </c>
      <c r="F132" s="108"/>
      <c r="G132" s="108"/>
      <c r="H132" s="108"/>
    </row>
    <row r="133" spans="2:8" ht="30" customHeight="1" x14ac:dyDescent="0.25">
      <c r="B133" s="107"/>
      <c r="C133" s="111"/>
      <c r="D133" s="108"/>
      <c r="E133" s="69" t="str">
        <f>IF(D133="","",IFERROR(VLOOKUP(D133,CadFun!$B$8:$C$107,2,FALSE),""))</f>
        <v/>
      </c>
      <c r="F133" s="108"/>
      <c r="G133" s="108"/>
      <c r="H133" s="108"/>
    </row>
    <row r="134" spans="2:8" ht="30" customHeight="1" x14ac:dyDescent="0.25">
      <c r="B134" s="107"/>
      <c r="C134" s="111"/>
      <c r="D134" s="108"/>
      <c r="E134" s="69" t="str">
        <f>IF(D134="","",IFERROR(VLOOKUP(D134,CadFun!$B$8:$C$107,2,FALSE),""))</f>
        <v/>
      </c>
      <c r="F134" s="108"/>
      <c r="G134" s="108"/>
      <c r="H134" s="108"/>
    </row>
    <row r="135" spans="2:8" ht="30" customHeight="1" x14ac:dyDescent="0.25">
      <c r="B135" s="107"/>
      <c r="C135" s="111"/>
      <c r="D135" s="108"/>
      <c r="E135" s="69" t="str">
        <f>IF(D135="","",IFERROR(VLOOKUP(D135,CadFun!$B$8:$C$107,2,FALSE),""))</f>
        <v/>
      </c>
      <c r="F135" s="108"/>
      <c r="G135" s="108"/>
      <c r="H135" s="108"/>
    </row>
    <row r="136" spans="2:8" ht="30" customHeight="1" x14ac:dyDescent="0.25">
      <c r="B136" s="107"/>
      <c r="C136" s="111"/>
      <c r="D136" s="108"/>
      <c r="E136" s="69" t="str">
        <f>IF(D136="","",IFERROR(VLOOKUP(D136,CadFun!$B$8:$C$107,2,FALSE),""))</f>
        <v/>
      </c>
      <c r="F136" s="108"/>
      <c r="G136" s="108"/>
      <c r="H136" s="108"/>
    </row>
    <row r="137" spans="2:8" ht="30" customHeight="1" x14ac:dyDescent="0.25">
      <c r="B137" s="107"/>
      <c r="C137" s="111"/>
      <c r="D137" s="108"/>
      <c r="E137" s="69" t="str">
        <f>IF(D137="","",IFERROR(VLOOKUP(D137,CadFun!$B$8:$C$107,2,FALSE),""))</f>
        <v/>
      </c>
      <c r="F137" s="108"/>
      <c r="G137" s="108"/>
      <c r="H137" s="108"/>
    </row>
    <row r="138" spans="2:8" ht="30" customHeight="1" x14ac:dyDescent="0.25">
      <c r="B138" s="107"/>
      <c r="C138" s="111"/>
      <c r="D138" s="108"/>
      <c r="E138" s="69" t="str">
        <f>IF(D138="","",IFERROR(VLOOKUP(D138,CadFun!$B$8:$C$107,2,FALSE),""))</f>
        <v/>
      </c>
      <c r="F138" s="108"/>
      <c r="G138" s="108"/>
      <c r="H138" s="108"/>
    </row>
    <row r="139" spans="2:8" ht="30" customHeight="1" x14ac:dyDescent="0.25">
      <c r="B139" s="107"/>
      <c r="C139" s="111"/>
      <c r="D139" s="108"/>
      <c r="E139" s="69" t="str">
        <f>IF(D139="","",IFERROR(VLOOKUP(D139,CadFun!$B$8:$C$107,2,FALSE),""))</f>
        <v/>
      </c>
      <c r="F139" s="108"/>
      <c r="G139" s="108"/>
      <c r="H139" s="108"/>
    </row>
    <row r="140" spans="2:8" ht="30" customHeight="1" x14ac:dyDescent="0.25">
      <c r="B140" s="107"/>
      <c r="C140" s="111"/>
      <c r="D140" s="108"/>
      <c r="E140" s="69" t="str">
        <f>IF(D140="","",IFERROR(VLOOKUP(D140,CadFun!$B$8:$C$107,2,FALSE),""))</f>
        <v/>
      </c>
      <c r="F140" s="108"/>
      <c r="G140" s="108"/>
      <c r="H140" s="108"/>
    </row>
    <row r="141" spans="2:8" ht="30" customHeight="1" x14ac:dyDescent="0.25">
      <c r="B141" s="107"/>
      <c r="C141" s="111"/>
      <c r="D141" s="108"/>
      <c r="E141" s="69" t="str">
        <f>IF(D141="","",IFERROR(VLOOKUP(D141,CadFun!$B$8:$C$107,2,FALSE),""))</f>
        <v/>
      </c>
      <c r="F141" s="108"/>
      <c r="G141" s="108"/>
      <c r="H141" s="108"/>
    </row>
    <row r="142" spans="2:8" ht="30" customHeight="1" x14ac:dyDescent="0.25">
      <c r="B142" s="107"/>
      <c r="C142" s="111"/>
      <c r="D142" s="108"/>
      <c r="E142" s="69" t="str">
        <f>IF(D142="","",IFERROR(VLOOKUP(D142,CadFun!$B$8:$C$107,2,FALSE),""))</f>
        <v/>
      </c>
      <c r="F142" s="108"/>
      <c r="G142" s="108"/>
      <c r="H142" s="108"/>
    </row>
    <row r="143" spans="2:8" ht="30" customHeight="1" x14ac:dyDescent="0.25">
      <c r="B143" s="107"/>
      <c r="C143" s="111"/>
      <c r="D143" s="108"/>
      <c r="E143" s="69" t="str">
        <f>IF(D143="","",IFERROR(VLOOKUP(D143,CadFun!$B$8:$C$107,2,FALSE),""))</f>
        <v/>
      </c>
      <c r="F143" s="108"/>
      <c r="G143" s="108"/>
      <c r="H143" s="108"/>
    </row>
    <row r="144" spans="2:8" ht="30" customHeight="1" x14ac:dyDescent="0.25">
      <c r="B144" s="107"/>
      <c r="C144" s="111"/>
      <c r="D144" s="108"/>
      <c r="E144" s="69" t="str">
        <f>IF(D144="","",IFERROR(VLOOKUP(D144,CadFun!$B$8:$C$107,2,FALSE),""))</f>
        <v/>
      </c>
      <c r="F144" s="108"/>
      <c r="G144" s="108"/>
      <c r="H144" s="108"/>
    </row>
    <row r="145" spans="2:8" ht="30" customHeight="1" x14ac:dyDescent="0.25">
      <c r="B145" s="107"/>
      <c r="C145" s="111"/>
      <c r="D145" s="108"/>
      <c r="E145" s="69" t="str">
        <f>IF(D145="","",IFERROR(VLOOKUP(D145,CadFun!$B$8:$C$107,2,FALSE),""))</f>
        <v/>
      </c>
      <c r="F145" s="108"/>
      <c r="G145" s="108"/>
      <c r="H145" s="108"/>
    </row>
    <row r="146" spans="2:8" ht="30" customHeight="1" x14ac:dyDescent="0.25">
      <c r="B146" s="107"/>
      <c r="C146" s="111"/>
      <c r="D146" s="108"/>
      <c r="E146" s="69" t="str">
        <f>IF(D146="","",IFERROR(VLOOKUP(D146,CadFun!$B$8:$C$107,2,FALSE),""))</f>
        <v/>
      </c>
      <c r="F146" s="108"/>
      <c r="G146" s="108"/>
      <c r="H146" s="108"/>
    </row>
    <row r="147" spans="2:8" ht="30" customHeight="1" x14ac:dyDescent="0.25">
      <c r="B147" s="107"/>
      <c r="C147" s="111"/>
      <c r="D147" s="108"/>
      <c r="E147" s="69" t="str">
        <f>IF(D147="","",IFERROR(VLOOKUP(D147,CadFun!$B$8:$C$107,2,FALSE),""))</f>
        <v/>
      </c>
      <c r="F147" s="108"/>
      <c r="G147" s="108"/>
      <c r="H147" s="108"/>
    </row>
    <row r="148" spans="2:8" ht="30" customHeight="1" x14ac:dyDescent="0.25">
      <c r="B148" s="107"/>
      <c r="C148" s="111"/>
      <c r="D148" s="108"/>
      <c r="E148" s="69" t="str">
        <f>IF(D148="","",IFERROR(VLOOKUP(D148,CadFun!$B$8:$C$107,2,FALSE),""))</f>
        <v/>
      </c>
      <c r="F148" s="108"/>
      <c r="G148" s="108"/>
      <c r="H148" s="108"/>
    </row>
    <row r="149" spans="2:8" ht="30" customHeight="1" x14ac:dyDescent="0.25">
      <c r="B149" s="107"/>
      <c r="C149" s="111"/>
      <c r="D149" s="108"/>
      <c r="E149" s="69" t="str">
        <f>IF(D149="","",IFERROR(VLOOKUP(D149,CadFun!$B$8:$C$107,2,FALSE),""))</f>
        <v/>
      </c>
      <c r="F149" s="108"/>
      <c r="G149" s="108"/>
      <c r="H149" s="108"/>
    </row>
    <row r="150" spans="2:8" ht="30" customHeight="1" x14ac:dyDescent="0.25">
      <c r="B150" s="107"/>
      <c r="C150" s="111"/>
      <c r="D150" s="108"/>
      <c r="E150" s="69" t="str">
        <f>IF(D150="","",IFERROR(VLOOKUP(D150,CadFun!$B$8:$C$107,2,FALSE),""))</f>
        <v/>
      </c>
      <c r="F150" s="108"/>
      <c r="G150" s="108"/>
      <c r="H150" s="108"/>
    </row>
    <row r="151" spans="2:8" ht="30" customHeight="1" x14ac:dyDescent="0.25">
      <c r="B151" s="107"/>
      <c r="C151" s="111"/>
      <c r="D151" s="108"/>
      <c r="E151" s="69" t="str">
        <f>IF(D151="","",IFERROR(VLOOKUP(D151,CadFun!$B$8:$C$107,2,FALSE),""))</f>
        <v/>
      </c>
      <c r="F151" s="108"/>
      <c r="G151" s="108"/>
      <c r="H151" s="108"/>
    </row>
    <row r="152" spans="2:8" ht="30" customHeight="1" x14ac:dyDescent="0.25">
      <c r="B152" s="107"/>
      <c r="C152" s="111"/>
      <c r="D152" s="108"/>
      <c r="E152" s="69" t="str">
        <f>IF(D152="","",IFERROR(VLOOKUP(D152,CadFun!$B$8:$C$107,2,FALSE),""))</f>
        <v/>
      </c>
      <c r="F152" s="108"/>
      <c r="G152" s="108"/>
      <c r="H152" s="108"/>
    </row>
    <row r="153" spans="2:8" ht="30" customHeight="1" x14ac:dyDescent="0.25">
      <c r="B153" s="107"/>
      <c r="C153" s="111"/>
      <c r="D153" s="108"/>
      <c r="E153" s="69" t="str">
        <f>IF(D153="","",IFERROR(VLOOKUP(D153,CadFun!$B$8:$C$107,2,FALSE),""))</f>
        <v/>
      </c>
      <c r="F153" s="108"/>
      <c r="G153" s="108"/>
      <c r="H153" s="108"/>
    </row>
    <row r="154" spans="2:8" ht="30" customHeight="1" x14ac:dyDescent="0.25">
      <c r="B154" s="107"/>
      <c r="C154" s="111"/>
      <c r="D154" s="108"/>
      <c r="E154" s="69" t="str">
        <f>IF(D154="","",IFERROR(VLOOKUP(D154,CadFun!$B$8:$C$107,2,FALSE),""))</f>
        <v/>
      </c>
      <c r="F154" s="108"/>
      <c r="G154" s="108"/>
      <c r="H154" s="108"/>
    </row>
    <row r="155" spans="2:8" ht="30" customHeight="1" x14ac:dyDescent="0.25">
      <c r="B155" s="107"/>
      <c r="C155" s="111"/>
      <c r="D155" s="108"/>
      <c r="E155" s="69" t="str">
        <f>IF(D155="","",IFERROR(VLOOKUP(D155,CadFun!$B$8:$C$107,2,FALSE),""))</f>
        <v/>
      </c>
      <c r="F155" s="108"/>
      <c r="G155" s="108"/>
      <c r="H155" s="108"/>
    </row>
    <row r="156" spans="2:8" ht="30" customHeight="1" x14ac:dyDescent="0.25">
      <c r="B156" s="107"/>
      <c r="C156" s="111"/>
      <c r="D156" s="108"/>
      <c r="E156" s="69" t="str">
        <f>IF(D156="","",IFERROR(VLOOKUP(D156,CadFun!$B$8:$C$107,2,FALSE),""))</f>
        <v/>
      </c>
      <c r="F156" s="108"/>
      <c r="G156" s="108"/>
      <c r="H156" s="108"/>
    </row>
    <row r="157" spans="2:8" ht="30" customHeight="1" x14ac:dyDescent="0.25">
      <c r="B157" s="107"/>
      <c r="C157" s="111"/>
      <c r="D157" s="108"/>
      <c r="E157" s="69" t="str">
        <f>IF(D157="","",IFERROR(VLOOKUP(D157,CadFun!$B$8:$C$107,2,FALSE),""))</f>
        <v/>
      </c>
      <c r="F157" s="108"/>
      <c r="G157" s="108"/>
      <c r="H157" s="108"/>
    </row>
    <row r="158" spans="2:8" ht="30" customHeight="1" x14ac:dyDescent="0.25">
      <c r="B158" s="107"/>
      <c r="C158" s="111"/>
      <c r="D158" s="108"/>
      <c r="E158" s="69" t="str">
        <f>IF(D158="","",IFERROR(VLOOKUP(D158,CadFun!$B$8:$C$107,2,FALSE),""))</f>
        <v/>
      </c>
      <c r="F158" s="108"/>
      <c r="G158" s="108"/>
      <c r="H158" s="108"/>
    </row>
    <row r="159" spans="2:8" ht="30" customHeight="1" x14ac:dyDescent="0.25">
      <c r="B159" s="107"/>
      <c r="C159" s="111"/>
      <c r="D159" s="108"/>
      <c r="E159" s="69" t="str">
        <f>IF(D159="","",IFERROR(VLOOKUP(D159,CadFun!$B$8:$C$107,2,FALSE),""))</f>
        <v/>
      </c>
      <c r="F159" s="108"/>
      <c r="G159" s="108"/>
      <c r="H159" s="108"/>
    </row>
    <row r="160" spans="2:8" ht="30" customHeight="1" x14ac:dyDescent="0.25">
      <c r="B160" s="107"/>
      <c r="C160" s="111"/>
      <c r="D160" s="108"/>
      <c r="E160" s="69" t="str">
        <f>IF(D160="","",IFERROR(VLOOKUP(D160,CadFun!$B$8:$C$107,2,FALSE),""))</f>
        <v/>
      </c>
      <c r="F160" s="108"/>
      <c r="G160" s="108"/>
      <c r="H160" s="108"/>
    </row>
    <row r="161" spans="2:8" ht="30" customHeight="1" x14ac:dyDescent="0.25">
      <c r="B161" s="107"/>
      <c r="C161" s="111"/>
      <c r="D161" s="108"/>
      <c r="E161" s="69" t="str">
        <f>IF(D161="","",IFERROR(VLOOKUP(D161,CadFun!$B$8:$C$107,2,FALSE),""))</f>
        <v/>
      </c>
      <c r="F161" s="108"/>
      <c r="G161" s="108"/>
      <c r="H161" s="108"/>
    </row>
    <row r="162" spans="2:8" ht="30" customHeight="1" x14ac:dyDescent="0.25">
      <c r="B162" s="107"/>
      <c r="C162" s="111"/>
      <c r="D162" s="108"/>
      <c r="E162" s="69" t="str">
        <f>IF(D162="","",IFERROR(VLOOKUP(D162,CadFun!$B$8:$C$107,2,FALSE),""))</f>
        <v/>
      </c>
      <c r="F162" s="108"/>
      <c r="G162" s="108"/>
      <c r="H162" s="108"/>
    </row>
    <row r="163" spans="2:8" ht="30" customHeight="1" x14ac:dyDescent="0.25">
      <c r="B163" s="107"/>
      <c r="C163" s="111"/>
      <c r="D163" s="108"/>
      <c r="E163" s="69" t="str">
        <f>IF(D163="","",IFERROR(VLOOKUP(D163,CadFun!$B$8:$C$107,2,FALSE),""))</f>
        <v/>
      </c>
      <c r="F163" s="108"/>
      <c r="G163" s="108"/>
      <c r="H163" s="108"/>
    </row>
    <row r="164" spans="2:8" ht="30" customHeight="1" x14ac:dyDescent="0.25">
      <c r="B164" s="107"/>
      <c r="C164" s="111"/>
      <c r="D164" s="108"/>
      <c r="E164" s="69" t="str">
        <f>IF(D164="","",IFERROR(VLOOKUP(D164,CadFun!$B$8:$C$107,2,FALSE),""))</f>
        <v/>
      </c>
      <c r="F164" s="108"/>
      <c r="G164" s="108"/>
      <c r="H164" s="108"/>
    </row>
    <row r="165" spans="2:8" ht="30" customHeight="1" x14ac:dyDescent="0.25">
      <c r="B165" s="107"/>
      <c r="C165" s="111"/>
      <c r="D165" s="108"/>
      <c r="E165" s="69" t="str">
        <f>IF(D165="","",IFERROR(VLOOKUP(D165,CadFun!$B$8:$C$107,2,FALSE),""))</f>
        <v/>
      </c>
      <c r="F165" s="108"/>
      <c r="G165" s="108"/>
      <c r="H165" s="108"/>
    </row>
    <row r="166" spans="2:8" ht="30" customHeight="1" x14ac:dyDescent="0.25">
      <c r="B166" s="107"/>
      <c r="C166" s="111"/>
      <c r="D166" s="108"/>
      <c r="E166" s="69" t="str">
        <f>IF(D166="","",IFERROR(VLOOKUP(D166,CadFun!$B$8:$C$107,2,FALSE),""))</f>
        <v/>
      </c>
      <c r="F166" s="108"/>
      <c r="G166" s="108"/>
      <c r="H166" s="108"/>
    </row>
    <row r="167" spans="2:8" ht="30" customHeight="1" x14ac:dyDescent="0.25">
      <c r="B167" s="107"/>
      <c r="C167" s="111"/>
      <c r="D167" s="108"/>
      <c r="E167" s="69" t="str">
        <f>IF(D167="","",IFERROR(VLOOKUP(D167,CadFun!$B$8:$C$107,2,FALSE),""))</f>
        <v/>
      </c>
      <c r="F167" s="108"/>
      <c r="G167" s="108"/>
      <c r="H167" s="108"/>
    </row>
    <row r="168" spans="2:8" ht="30" customHeight="1" x14ac:dyDescent="0.25">
      <c r="B168" s="107"/>
      <c r="C168" s="111"/>
      <c r="D168" s="108"/>
      <c r="E168" s="69" t="str">
        <f>IF(D168="","",IFERROR(VLOOKUP(D168,CadFun!$B$8:$C$107,2,FALSE),""))</f>
        <v/>
      </c>
      <c r="F168" s="108"/>
      <c r="G168" s="108"/>
      <c r="H168" s="108"/>
    </row>
    <row r="169" spans="2:8" ht="30" customHeight="1" x14ac:dyDescent="0.25">
      <c r="B169" s="107"/>
      <c r="C169" s="111"/>
      <c r="D169" s="108"/>
      <c r="E169" s="69" t="str">
        <f>IF(D169="","",IFERROR(VLOOKUP(D169,CadFun!$B$8:$C$107,2,FALSE),""))</f>
        <v/>
      </c>
      <c r="F169" s="108"/>
      <c r="G169" s="108"/>
      <c r="H169" s="108"/>
    </row>
    <row r="170" spans="2:8" ht="30" customHeight="1" x14ac:dyDescent="0.25">
      <c r="B170" s="107"/>
      <c r="C170" s="111"/>
      <c r="D170" s="108"/>
      <c r="E170" s="69" t="str">
        <f>IF(D170="","",IFERROR(VLOOKUP(D170,CadFun!$B$8:$C$107,2,FALSE),""))</f>
        <v/>
      </c>
      <c r="F170" s="108"/>
      <c r="G170" s="108"/>
      <c r="H170" s="108"/>
    </row>
    <row r="171" spans="2:8" ht="30" customHeight="1" x14ac:dyDescent="0.25">
      <c r="B171" s="107"/>
      <c r="C171" s="111"/>
      <c r="D171" s="108"/>
      <c r="E171" s="69" t="str">
        <f>IF(D171="","",IFERROR(VLOOKUP(D171,CadFun!$B$8:$C$107,2,FALSE),""))</f>
        <v/>
      </c>
      <c r="F171" s="108"/>
      <c r="G171" s="108"/>
      <c r="H171" s="108"/>
    </row>
    <row r="172" spans="2:8" ht="30" customHeight="1" x14ac:dyDescent="0.25">
      <c r="B172" s="107"/>
      <c r="C172" s="111"/>
      <c r="D172" s="108"/>
      <c r="E172" s="69" t="str">
        <f>IF(D172="","",IFERROR(VLOOKUP(D172,CadFun!$B$8:$C$107,2,FALSE),""))</f>
        <v/>
      </c>
      <c r="F172" s="108"/>
      <c r="G172" s="108"/>
      <c r="H172" s="108"/>
    </row>
    <row r="173" spans="2:8" ht="30" customHeight="1" x14ac:dyDescent="0.25">
      <c r="B173" s="107"/>
      <c r="C173" s="111"/>
      <c r="D173" s="108"/>
      <c r="E173" s="69" t="str">
        <f>IF(D173="","",IFERROR(VLOOKUP(D173,CadFun!$B$8:$C$107,2,FALSE),""))</f>
        <v/>
      </c>
      <c r="F173" s="108"/>
      <c r="G173" s="108"/>
      <c r="H173" s="108"/>
    </row>
    <row r="174" spans="2:8" ht="30" customHeight="1" x14ac:dyDescent="0.25">
      <c r="B174" s="107"/>
      <c r="C174" s="111"/>
      <c r="D174" s="108"/>
      <c r="E174" s="69" t="str">
        <f>IF(D174="","",IFERROR(VLOOKUP(D174,CadFun!$B$8:$C$107,2,FALSE),""))</f>
        <v/>
      </c>
      <c r="F174" s="108"/>
      <c r="G174" s="108"/>
      <c r="H174" s="108"/>
    </row>
    <row r="175" spans="2:8" ht="30" customHeight="1" x14ac:dyDescent="0.25">
      <c r="B175" s="107"/>
      <c r="C175" s="111"/>
      <c r="D175" s="108"/>
      <c r="E175" s="69" t="str">
        <f>IF(D175="","",IFERROR(VLOOKUP(D175,CadFun!$B$8:$C$107,2,FALSE),""))</f>
        <v/>
      </c>
      <c r="F175" s="108"/>
      <c r="G175" s="108"/>
      <c r="H175" s="108"/>
    </row>
    <row r="176" spans="2:8" ht="30" customHeight="1" x14ac:dyDescent="0.25">
      <c r="B176" s="107"/>
      <c r="C176" s="111"/>
      <c r="D176" s="108"/>
      <c r="E176" s="69" t="str">
        <f>IF(D176="","",IFERROR(VLOOKUP(D176,CadFun!$B$8:$C$107,2,FALSE),""))</f>
        <v/>
      </c>
      <c r="F176" s="108"/>
      <c r="G176" s="108"/>
      <c r="H176" s="108"/>
    </row>
    <row r="177" spans="2:8" ht="30" customHeight="1" x14ac:dyDescent="0.25">
      <c r="B177" s="107"/>
      <c r="C177" s="111"/>
      <c r="D177" s="108"/>
      <c r="E177" s="69" t="str">
        <f>IF(D177="","",IFERROR(VLOOKUP(D177,CadFun!$B$8:$C$107,2,FALSE),""))</f>
        <v/>
      </c>
      <c r="F177" s="108"/>
      <c r="G177" s="108"/>
      <c r="H177" s="108"/>
    </row>
    <row r="178" spans="2:8" ht="30" customHeight="1" x14ac:dyDescent="0.25">
      <c r="B178" s="107"/>
      <c r="C178" s="111"/>
      <c r="D178" s="108"/>
      <c r="E178" s="69" t="str">
        <f>IF(D178="","",IFERROR(VLOOKUP(D178,CadFun!$B$8:$C$107,2,FALSE),""))</f>
        <v/>
      </c>
      <c r="F178" s="108"/>
      <c r="G178" s="108"/>
      <c r="H178" s="108"/>
    </row>
    <row r="179" spans="2:8" ht="30" customHeight="1" x14ac:dyDescent="0.25">
      <c r="B179" s="107"/>
      <c r="C179" s="111"/>
      <c r="D179" s="108"/>
      <c r="E179" s="69" t="str">
        <f>IF(D179="","",IFERROR(VLOOKUP(D179,CadFun!$B$8:$C$107,2,FALSE),""))</f>
        <v/>
      </c>
      <c r="F179" s="108"/>
      <c r="G179" s="108"/>
      <c r="H179" s="108"/>
    </row>
    <row r="180" spans="2:8" ht="30" customHeight="1" x14ac:dyDescent="0.25">
      <c r="B180" s="107"/>
      <c r="C180" s="111"/>
      <c r="D180" s="108"/>
      <c r="E180" s="69" t="str">
        <f>IF(D180="","",IFERROR(VLOOKUP(D180,CadFun!$B$8:$C$107,2,FALSE),""))</f>
        <v/>
      </c>
      <c r="F180" s="108"/>
      <c r="G180" s="108"/>
      <c r="H180" s="108"/>
    </row>
    <row r="181" spans="2:8" ht="30" customHeight="1" x14ac:dyDescent="0.25">
      <c r="B181" s="107"/>
      <c r="C181" s="111"/>
      <c r="D181" s="108"/>
      <c r="E181" s="69" t="str">
        <f>IF(D181="","",IFERROR(VLOOKUP(D181,CadFun!$B$8:$C$107,2,FALSE),""))</f>
        <v/>
      </c>
      <c r="F181" s="108"/>
      <c r="G181" s="108"/>
      <c r="H181" s="108"/>
    </row>
    <row r="182" spans="2:8" ht="30" customHeight="1" x14ac:dyDescent="0.25">
      <c r="B182" s="107"/>
      <c r="C182" s="111"/>
      <c r="D182" s="108"/>
      <c r="E182" s="69" t="str">
        <f>IF(D182="","",IFERROR(VLOOKUP(D182,CadFun!$B$8:$C$107,2,FALSE),""))</f>
        <v/>
      </c>
      <c r="F182" s="108"/>
      <c r="G182" s="108"/>
      <c r="H182" s="108"/>
    </row>
    <row r="183" spans="2:8" ht="30" customHeight="1" x14ac:dyDescent="0.25">
      <c r="B183" s="107"/>
      <c r="C183" s="111"/>
      <c r="D183" s="108"/>
      <c r="E183" s="69" t="str">
        <f>IF(D183="","",IFERROR(VLOOKUP(D183,CadFun!$B$8:$C$107,2,FALSE),""))</f>
        <v/>
      </c>
      <c r="F183" s="108"/>
      <c r="G183" s="108"/>
      <c r="H183" s="108"/>
    </row>
    <row r="184" spans="2:8" ht="30" customHeight="1" x14ac:dyDescent="0.25">
      <c r="B184" s="107"/>
      <c r="C184" s="111"/>
      <c r="D184" s="108"/>
      <c r="E184" s="69" t="str">
        <f>IF(D184="","",IFERROR(VLOOKUP(D184,CadFun!$B$8:$C$107,2,FALSE),""))</f>
        <v/>
      </c>
      <c r="F184" s="108"/>
      <c r="G184" s="108"/>
      <c r="H184" s="108"/>
    </row>
    <row r="185" spans="2:8" ht="30" customHeight="1" x14ac:dyDescent="0.25">
      <c r="B185" s="107"/>
      <c r="C185" s="111"/>
      <c r="D185" s="108"/>
      <c r="E185" s="69" t="str">
        <f>IF(D185="","",IFERROR(VLOOKUP(D185,CadFun!$B$8:$C$107,2,FALSE),""))</f>
        <v/>
      </c>
      <c r="F185" s="108"/>
      <c r="G185" s="108"/>
      <c r="H185" s="108"/>
    </row>
    <row r="186" spans="2:8" ht="30" customHeight="1" x14ac:dyDescent="0.25">
      <c r="B186" s="107"/>
      <c r="C186" s="111"/>
      <c r="D186" s="108"/>
      <c r="E186" s="69" t="str">
        <f>IF(D186="","",IFERROR(VLOOKUP(D186,CadFun!$B$8:$C$107,2,FALSE),""))</f>
        <v/>
      </c>
      <c r="F186" s="108"/>
      <c r="G186" s="108"/>
      <c r="H186" s="108"/>
    </row>
    <row r="187" spans="2:8" ht="30" customHeight="1" x14ac:dyDescent="0.25">
      <c r="B187" s="107"/>
      <c r="C187" s="111"/>
      <c r="D187" s="108"/>
      <c r="E187" s="69" t="str">
        <f>IF(D187="","",IFERROR(VLOOKUP(D187,CadFun!$B$8:$C$107,2,FALSE),""))</f>
        <v/>
      </c>
      <c r="F187" s="108"/>
      <c r="G187" s="108"/>
      <c r="H187" s="108"/>
    </row>
    <row r="188" spans="2:8" ht="30" customHeight="1" x14ac:dyDescent="0.25">
      <c r="B188" s="107"/>
      <c r="C188" s="111"/>
      <c r="D188" s="108"/>
      <c r="E188" s="69" t="str">
        <f>IF(D188="","",IFERROR(VLOOKUP(D188,CadFun!$B$8:$C$107,2,FALSE),""))</f>
        <v/>
      </c>
      <c r="F188" s="108"/>
      <c r="G188" s="108"/>
      <c r="H188" s="108"/>
    </row>
    <row r="189" spans="2:8" ht="30" customHeight="1" x14ac:dyDescent="0.25">
      <c r="B189" s="107"/>
      <c r="C189" s="111"/>
      <c r="D189" s="108"/>
      <c r="E189" s="69" t="str">
        <f>IF(D189="","",IFERROR(VLOOKUP(D189,CadFun!$B$8:$C$107,2,FALSE),""))</f>
        <v/>
      </c>
      <c r="F189" s="108"/>
      <c r="G189" s="108"/>
      <c r="H189" s="108"/>
    </row>
    <row r="190" spans="2:8" ht="30" customHeight="1" x14ac:dyDescent="0.25">
      <c r="B190" s="107"/>
      <c r="C190" s="111"/>
      <c r="D190" s="108"/>
      <c r="E190" s="69" t="str">
        <f>IF(D190="","",IFERROR(VLOOKUP(D190,CadFun!$B$8:$C$107,2,FALSE),""))</f>
        <v/>
      </c>
      <c r="F190" s="108"/>
      <c r="G190" s="108"/>
      <c r="H190" s="108"/>
    </row>
    <row r="191" spans="2:8" ht="30" customHeight="1" x14ac:dyDescent="0.25">
      <c r="B191" s="107"/>
      <c r="C191" s="111"/>
      <c r="D191" s="108"/>
      <c r="E191" s="69" t="str">
        <f>IF(D191="","",IFERROR(VLOOKUP(D191,CadFun!$B$8:$C$107,2,FALSE),""))</f>
        <v/>
      </c>
      <c r="F191" s="108"/>
      <c r="G191" s="108"/>
      <c r="H191" s="108"/>
    </row>
    <row r="192" spans="2:8" ht="30" customHeight="1" x14ac:dyDescent="0.25">
      <c r="B192" s="107"/>
      <c r="C192" s="111"/>
      <c r="D192" s="108"/>
      <c r="E192" s="69" t="str">
        <f>IF(D192="","",IFERROR(VLOOKUP(D192,CadFun!$B$8:$C$107,2,FALSE),""))</f>
        <v/>
      </c>
      <c r="F192" s="108"/>
      <c r="G192" s="108"/>
      <c r="H192" s="108"/>
    </row>
    <row r="193" spans="2:8" ht="30" customHeight="1" x14ac:dyDescent="0.25">
      <c r="B193" s="107"/>
      <c r="C193" s="111"/>
      <c r="D193" s="108"/>
      <c r="E193" s="69" t="str">
        <f>IF(D193="","",IFERROR(VLOOKUP(D193,CadFun!$B$8:$C$107,2,FALSE),""))</f>
        <v/>
      </c>
      <c r="F193" s="108"/>
      <c r="G193" s="108"/>
      <c r="H193" s="108"/>
    </row>
    <row r="194" spans="2:8" ht="30" customHeight="1" x14ac:dyDescent="0.25">
      <c r="B194" s="107"/>
      <c r="C194" s="111"/>
      <c r="D194" s="108"/>
      <c r="E194" s="69" t="str">
        <f>IF(D194="","",IFERROR(VLOOKUP(D194,CadFun!$B$8:$C$107,2,FALSE),""))</f>
        <v/>
      </c>
      <c r="F194" s="108"/>
      <c r="G194" s="108"/>
      <c r="H194" s="108"/>
    </row>
    <row r="195" spans="2:8" ht="30" customHeight="1" x14ac:dyDescent="0.25">
      <c r="B195" s="107"/>
      <c r="C195" s="111"/>
      <c r="D195" s="108"/>
      <c r="E195" s="69" t="str">
        <f>IF(D195="","",IFERROR(VLOOKUP(D195,CadFun!$B$8:$C$107,2,FALSE),""))</f>
        <v/>
      </c>
      <c r="F195" s="108"/>
      <c r="G195" s="108"/>
      <c r="H195" s="108"/>
    </row>
    <row r="196" spans="2:8" ht="30" customHeight="1" x14ac:dyDescent="0.25">
      <c r="B196" s="107"/>
      <c r="C196" s="111"/>
      <c r="D196" s="108"/>
      <c r="E196" s="69" t="str">
        <f>IF(D196="","",IFERROR(VLOOKUP(D196,CadFun!$B$8:$C$107,2,FALSE),""))</f>
        <v/>
      </c>
      <c r="F196" s="108"/>
      <c r="G196" s="108"/>
      <c r="H196" s="108"/>
    </row>
    <row r="197" spans="2:8" ht="30" customHeight="1" x14ac:dyDescent="0.25">
      <c r="B197" s="107"/>
      <c r="C197" s="111"/>
      <c r="D197" s="108"/>
      <c r="E197" s="69" t="str">
        <f>IF(D197="","",IFERROR(VLOOKUP(D197,CadFun!$B$8:$C$107,2,FALSE),""))</f>
        <v/>
      </c>
      <c r="F197" s="108"/>
      <c r="G197" s="108"/>
      <c r="H197" s="108"/>
    </row>
    <row r="198" spans="2:8" ht="30" customHeight="1" x14ac:dyDescent="0.25">
      <c r="B198" s="107"/>
      <c r="C198" s="111"/>
      <c r="D198" s="108"/>
      <c r="E198" s="69" t="str">
        <f>IF(D198="","",IFERROR(VLOOKUP(D198,CadFun!$B$8:$C$107,2,FALSE),""))</f>
        <v/>
      </c>
      <c r="F198" s="108"/>
      <c r="G198" s="108"/>
      <c r="H198" s="108"/>
    </row>
    <row r="199" spans="2:8" ht="30" customHeight="1" x14ac:dyDescent="0.25">
      <c r="B199" s="107"/>
      <c r="C199" s="111"/>
      <c r="D199" s="108"/>
      <c r="E199" s="69" t="str">
        <f>IF(D199="","",IFERROR(VLOOKUP(D199,CadFun!$B$8:$C$107,2,FALSE),""))</f>
        <v/>
      </c>
      <c r="F199" s="108"/>
      <c r="G199" s="108"/>
      <c r="H199" s="108"/>
    </row>
    <row r="200" spans="2:8" ht="30" customHeight="1" x14ac:dyDescent="0.25">
      <c r="B200" s="107"/>
      <c r="C200" s="111"/>
      <c r="D200" s="108"/>
      <c r="E200" s="69" t="str">
        <f>IF(D200="","",IFERROR(VLOOKUP(D200,CadFun!$B$8:$C$107,2,FALSE),""))</f>
        <v/>
      </c>
      <c r="F200" s="108"/>
      <c r="G200" s="108"/>
      <c r="H200" s="108"/>
    </row>
    <row r="201" spans="2:8" ht="30" customHeight="1" x14ac:dyDescent="0.25">
      <c r="B201" s="107"/>
      <c r="C201" s="111"/>
      <c r="D201" s="108"/>
      <c r="E201" s="69" t="str">
        <f>IF(D201="","",IFERROR(VLOOKUP(D201,CadFun!$B$8:$C$107,2,FALSE),""))</f>
        <v/>
      </c>
      <c r="F201" s="108"/>
      <c r="G201" s="108"/>
      <c r="H201" s="108"/>
    </row>
    <row r="202" spans="2:8" ht="30" customHeight="1" x14ac:dyDescent="0.25">
      <c r="B202" s="107"/>
      <c r="C202" s="111"/>
      <c r="D202" s="108"/>
      <c r="E202" s="69" t="str">
        <f>IF(D202="","",IFERROR(VLOOKUP(D202,CadFun!$B$8:$C$107,2,FALSE),""))</f>
        <v/>
      </c>
      <c r="F202" s="108"/>
      <c r="G202" s="108"/>
      <c r="H202" s="108"/>
    </row>
    <row r="203" spans="2:8" ht="30" customHeight="1" x14ac:dyDescent="0.25">
      <c r="B203" s="107"/>
      <c r="C203" s="111"/>
      <c r="D203" s="108"/>
      <c r="E203" s="69" t="str">
        <f>IF(D203="","",IFERROR(VLOOKUP(D203,CadFun!$B$8:$C$107,2,FALSE),""))</f>
        <v/>
      </c>
      <c r="F203" s="108"/>
      <c r="G203" s="108"/>
      <c r="H203" s="108"/>
    </row>
    <row r="204" spans="2:8" ht="30" customHeight="1" x14ac:dyDescent="0.25">
      <c r="B204" s="107"/>
      <c r="C204" s="111"/>
      <c r="D204" s="108"/>
      <c r="E204" s="69" t="str">
        <f>IF(D204="","",IFERROR(VLOOKUP(D204,CadFun!$B$8:$C$107,2,FALSE),""))</f>
        <v/>
      </c>
      <c r="F204" s="108"/>
      <c r="G204" s="108"/>
      <c r="H204" s="108"/>
    </row>
    <row r="205" spans="2:8" ht="30" customHeight="1" x14ac:dyDescent="0.25">
      <c r="B205" s="107"/>
      <c r="C205" s="111"/>
      <c r="D205" s="108"/>
      <c r="E205" s="69" t="str">
        <f>IF(D205="","",IFERROR(VLOOKUP(D205,CadFun!$B$8:$C$107,2,FALSE),""))</f>
        <v/>
      </c>
      <c r="F205" s="108"/>
      <c r="G205" s="108"/>
      <c r="H205" s="108"/>
    </row>
    <row r="206" spans="2:8" ht="30" customHeight="1" x14ac:dyDescent="0.25">
      <c r="B206" s="107"/>
      <c r="C206" s="111"/>
      <c r="D206" s="108"/>
      <c r="E206" s="69" t="str">
        <f>IF(D206="","",IFERROR(VLOOKUP(D206,CadFun!$B$8:$C$107,2,FALSE),""))</f>
        <v/>
      </c>
      <c r="F206" s="108"/>
      <c r="G206" s="108"/>
      <c r="H206" s="108"/>
    </row>
    <row r="207" spans="2:8" ht="30" customHeight="1" x14ac:dyDescent="0.25">
      <c r="B207" s="107"/>
      <c r="C207" s="111"/>
      <c r="D207" s="108"/>
      <c r="E207" s="69" t="str">
        <f>IF(D207="","",IFERROR(VLOOKUP(D207,CadFun!$B$8:$C$107,2,FALSE),""))</f>
        <v/>
      </c>
      <c r="F207" s="108"/>
      <c r="G207" s="108"/>
      <c r="H207" s="108"/>
    </row>
    <row r="208" spans="2:8" ht="30" customHeight="1" x14ac:dyDescent="0.25">
      <c r="B208" s="107"/>
      <c r="C208" s="111"/>
      <c r="D208" s="108"/>
      <c r="E208" s="69" t="str">
        <f>IF(D208="","",IFERROR(VLOOKUP(D208,CadFun!$B$8:$C$107,2,FALSE),""))</f>
        <v/>
      </c>
      <c r="F208" s="108"/>
      <c r="G208" s="108"/>
      <c r="H208" s="108"/>
    </row>
    <row r="209" spans="2:8" ht="30" customHeight="1" x14ac:dyDescent="0.25">
      <c r="B209" s="107"/>
      <c r="C209" s="111"/>
      <c r="D209" s="108"/>
      <c r="E209" s="69" t="str">
        <f>IF(D209="","",IFERROR(VLOOKUP(D209,CadFun!$B$8:$C$107,2,FALSE),""))</f>
        <v/>
      </c>
      <c r="F209" s="108"/>
      <c r="G209" s="108"/>
      <c r="H209" s="108"/>
    </row>
    <row r="210" spans="2:8" ht="30" customHeight="1" x14ac:dyDescent="0.25">
      <c r="B210" s="107"/>
      <c r="C210" s="111"/>
      <c r="D210" s="108"/>
      <c r="E210" s="69" t="str">
        <f>IF(D210="","",IFERROR(VLOOKUP(D210,CadFun!$B$8:$C$107,2,FALSE),""))</f>
        <v/>
      </c>
      <c r="F210" s="108"/>
      <c r="G210" s="108"/>
      <c r="H210" s="108"/>
    </row>
    <row r="211" spans="2:8" ht="30" customHeight="1" x14ac:dyDescent="0.25">
      <c r="B211" s="107"/>
      <c r="C211" s="111"/>
      <c r="D211" s="108"/>
      <c r="E211" s="69" t="str">
        <f>IF(D211="","",IFERROR(VLOOKUP(D211,CadFun!$B$8:$C$107,2,FALSE),""))</f>
        <v/>
      </c>
      <c r="F211" s="108"/>
      <c r="G211" s="108"/>
      <c r="H211" s="108"/>
    </row>
    <row r="212" spans="2:8" ht="30" customHeight="1" x14ac:dyDescent="0.25">
      <c r="B212" s="107"/>
      <c r="C212" s="111"/>
      <c r="D212" s="108"/>
      <c r="E212" s="69" t="str">
        <f>IF(D212="","",IFERROR(VLOOKUP(D212,CadFun!$B$8:$C$107,2,FALSE),""))</f>
        <v/>
      </c>
      <c r="F212" s="108"/>
      <c r="G212" s="108"/>
      <c r="H212" s="108"/>
    </row>
    <row r="213" spans="2:8" ht="30" customHeight="1" x14ac:dyDescent="0.25">
      <c r="B213" s="107"/>
      <c r="C213" s="111"/>
      <c r="D213" s="108"/>
      <c r="E213" s="69" t="str">
        <f>IF(D213="","",IFERROR(VLOOKUP(D213,CadFun!$B$8:$C$107,2,FALSE),""))</f>
        <v/>
      </c>
      <c r="F213" s="108"/>
      <c r="G213" s="108"/>
      <c r="H213" s="108"/>
    </row>
    <row r="214" spans="2:8" ht="30" customHeight="1" x14ac:dyDescent="0.25">
      <c r="B214" s="107"/>
      <c r="C214" s="111"/>
      <c r="D214" s="108"/>
      <c r="E214" s="69" t="str">
        <f>IF(D214="","",IFERROR(VLOOKUP(D214,CadFun!$B$8:$C$107,2,FALSE),""))</f>
        <v/>
      </c>
      <c r="F214" s="108"/>
      <c r="G214" s="108"/>
      <c r="H214" s="108"/>
    </row>
    <row r="215" spans="2:8" ht="30" customHeight="1" x14ac:dyDescent="0.25">
      <c r="B215" s="107"/>
      <c r="C215" s="111"/>
      <c r="D215" s="108"/>
      <c r="E215" s="69" t="str">
        <f>IF(D215="","",IFERROR(VLOOKUP(D215,CadFun!$B$8:$C$107,2,FALSE),""))</f>
        <v/>
      </c>
      <c r="F215" s="108"/>
      <c r="G215" s="108"/>
      <c r="H215" s="108"/>
    </row>
    <row r="216" spans="2:8" ht="30" customHeight="1" x14ac:dyDescent="0.25">
      <c r="B216" s="107"/>
      <c r="C216" s="111"/>
      <c r="D216" s="108"/>
      <c r="E216" s="69" t="str">
        <f>IF(D216="","",IFERROR(VLOOKUP(D216,CadFun!$B$8:$C$107,2,FALSE),""))</f>
        <v/>
      </c>
      <c r="F216" s="108"/>
      <c r="G216" s="108"/>
      <c r="H216" s="108"/>
    </row>
    <row r="217" spans="2:8" ht="30" customHeight="1" x14ac:dyDescent="0.25">
      <c r="B217" s="107"/>
      <c r="C217" s="111"/>
      <c r="D217" s="108"/>
      <c r="E217" s="69" t="str">
        <f>IF(D217="","",IFERROR(VLOOKUP(D217,CadFun!$B$8:$C$107,2,FALSE),""))</f>
        <v/>
      </c>
      <c r="F217" s="108"/>
      <c r="G217" s="108"/>
      <c r="H217" s="108"/>
    </row>
    <row r="218" spans="2:8" ht="30" customHeight="1" x14ac:dyDescent="0.25">
      <c r="B218" s="107"/>
      <c r="C218" s="111"/>
      <c r="D218" s="108"/>
      <c r="E218" s="69" t="str">
        <f>IF(D218="","",IFERROR(VLOOKUP(D218,CadFun!$B$8:$C$107,2,FALSE),""))</f>
        <v/>
      </c>
      <c r="F218" s="108"/>
      <c r="G218" s="108"/>
      <c r="H218" s="108"/>
    </row>
    <row r="219" spans="2:8" ht="30" customHeight="1" x14ac:dyDescent="0.25">
      <c r="B219" s="107"/>
      <c r="C219" s="111"/>
      <c r="D219" s="108"/>
      <c r="E219" s="69" t="str">
        <f>IF(D219="","",IFERROR(VLOOKUP(D219,CadFun!$B$8:$C$107,2,FALSE),""))</f>
        <v/>
      </c>
      <c r="F219" s="108"/>
      <c r="G219" s="108"/>
      <c r="H219" s="108"/>
    </row>
    <row r="220" spans="2:8" ht="30" customHeight="1" x14ac:dyDescent="0.25">
      <c r="B220" s="107"/>
      <c r="C220" s="111"/>
      <c r="D220" s="108"/>
      <c r="E220" s="69" t="str">
        <f>IF(D220="","",IFERROR(VLOOKUP(D220,CadFun!$B$8:$C$107,2,FALSE),""))</f>
        <v/>
      </c>
      <c r="F220" s="108"/>
      <c r="G220" s="108"/>
      <c r="H220" s="108"/>
    </row>
    <row r="221" spans="2:8" ht="30" customHeight="1" x14ac:dyDescent="0.25">
      <c r="B221" s="107"/>
      <c r="C221" s="111"/>
      <c r="D221" s="108"/>
      <c r="E221" s="69" t="str">
        <f>IF(D221="","",IFERROR(VLOOKUP(D221,CadFun!$B$8:$C$107,2,FALSE),""))</f>
        <v/>
      </c>
      <c r="F221" s="108"/>
      <c r="G221" s="108"/>
      <c r="H221" s="108"/>
    </row>
    <row r="222" spans="2:8" ht="30" customHeight="1" x14ac:dyDescent="0.25">
      <c r="B222" s="107"/>
      <c r="C222" s="111"/>
      <c r="D222" s="108"/>
      <c r="E222" s="69" t="str">
        <f>IF(D222="","",IFERROR(VLOOKUP(D222,CadFun!$B$8:$C$107,2,FALSE),""))</f>
        <v/>
      </c>
      <c r="F222" s="108"/>
      <c r="G222" s="108"/>
      <c r="H222" s="108"/>
    </row>
    <row r="223" spans="2:8" ht="30" customHeight="1" x14ac:dyDescent="0.25">
      <c r="B223" s="107"/>
      <c r="C223" s="111"/>
      <c r="D223" s="108"/>
      <c r="E223" s="69" t="str">
        <f>IF(D223="","",IFERROR(VLOOKUP(D223,CadFun!$B$8:$C$107,2,FALSE),""))</f>
        <v/>
      </c>
      <c r="F223" s="108"/>
      <c r="G223" s="108"/>
      <c r="H223" s="108"/>
    </row>
    <row r="224" spans="2:8" ht="30" customHeight="1" x14ac:dyDescent="0.25">
      <c r="B224" s="107"/>
      <c r="C224" s="111"/>
      <c r="D224" s="108"/>
      <c r="E224" s="69" t="str">
        <f>IF(D224="","",IFERROR(VLOOKUP(D224,CadFun!$B$8:$C$107,2,FALSE),""))</f>
        <v/>
      </c>
      <c r="F224" s="108"/>
      <c r="G224" s="108"/>
      <c r="H224" s="108"/>
    </row>
    <row r="225" spans="2:8" ht="30" customHeight="1" x14ac:dyDescent="0.25">
      <c r="B225" s="107"/>
      <c r="C225" s="111"/>
      <c r="D225" s="108"/>
      <c r="E225" s="69" t="str">
        <f>IF(D225="","",IFERROR(VLOOKUP(D225,CadFun!$B$8:$C$107,2,FALSE),""))</f>
        <v/>
      </c>
      <c r="F225" s="108"/>
      <c r="G225" s="108"/>
      <c r="H225" s="108"/>
    </row>
    <row r="226" spans="2:8" ht="30" customHeight="1" x14ac:dyDescent="0.25">
      <c r="B226" s="107"/>
      <c r="C226" s="111"/>
      <c r="D226" s="108"/>
      <c r="E226" s="69" t="str">
        <f>IF(D226="","",IFERROR(VLOOKUP(D226,CadFun!$B$8:$C$107,2,FALSE),""))</f>
        <v/>
      </c>
      <c r="F226" s="108"/>
      <c r="G226" s="108"/>
      <c r="H226" s="108"/>
    </row>
    <row r="227" spans="2:8" ht="30" customHeight="1" x14ac:dyDescent="0.25">
      <c r="B227" s="107"/>
      <c r="C227" s="111"/>
      <c r="D227" s="108"/>
      <c r="E227" s="69" t="str">
        <f>IF(D227="","",IFERROR(VLOOKUP(D227,CadFun!$B$8:$C$107,2,FALSE),""))</f>
        <v/>
      </c>
      <c r="F227" s="108"/>
      <c r="G227" s="108"/>
      <c r="H227" s="108"/>
    </row>
    <row r="228" spans="2:8" ht="30" customHeight="1" x14ac:dyDescent="0.25">
      <c r="B228" s="107"/>
      <c r="C228" s="111"/>
      <c r="D228" s="108"/>
      <c r="E228" s="69" t="str">
        <f>IF(D228="","",IFERROR(VLOOKUP(D228,CadFun!$B$8:$C$107,2,FALSE),""))</f>
        <v/>
      </c>
      <c r="F228" s="108"/>
      <c r="G228" s="108"/>
      <c r="H228" s="108"/>
    </row>
    <row r="229" spans="2:8" ht="30" customHeight="1" x14ac:dyDescent="0.25">
      <c r="B229" s="107"/>
      <c r="C229" s="111"/>
      <c r="D229" s="108"/>
      <c r="E229" s="69" t="str">
        <f>IF(D229="","",IFERROR(VLOOKUP(D229,CadFun!$B$8:$C$107,2,FALSE),""))</f>
        <v/>
      </c>
      <c r="F229" s="108"/>
      <c r="G229" s="108"/>
      <c r="H229" s="108"/>
    </row>
    <row r="230" spans="2:8" ht="30" customHeight="1" x14ac:dyDescent="0.25">
      <c r="B230" s="107"/>
      <c r="C230" s="111"/>
      <c r="D230" s="108"/>
      <c r="E230" s="69" t="str">
        <f>IF(D230="","",IFERROR(VLOOKUP(D230,CadFun!$B$8:$C$107,2,FALSE),""))</f>
        <v/>
      </c>
      <c r="F230" s="108"/>
      <c r="G230" s="108"/>
      <c r="H230" s="108"/>
    </row>
    <row r="231" spans="2:8" ht="30" customHeight="1" x14ac:dyDescent="0.25">
      <c r="B231" s="107"/>
      <c r="C231" s="111"/>
      <c r="D231" s="108"/>
      <c r="E231" s="69" t="str">
        <f>IF(D231="","",IFERROR(VLOOKUP(D231,CadFun!$B$8:$C$107,2,FALSE),""))</f>
        <v/>
      </c>
      <c r="F231" s="108"/>
      <c r="G231" s="108"/>
      <c r="H231" s="108"/>
    </row>
    <row r="232" spans="2:8" ht="30" customHeight="1" x14ac:dyDescent="0.25">
      <c r="B232" s="107"/>
      <c r="C232" s="111"/>
      <c r="D232" s="108"/>
      <c r="E232" s="69" t="str">
        <f>IF(D232="","",IFERROR(VLOOKUP(D232,CadFun!$B$8:$C$107,2,FALSE),""))</f>
        <v/>
      </c>
      <c r="F232" s="108"/>
      <c r="G232" s="108"/>
      <c r="H232" s="108"/>
    </row>
    <row r="233" spans="2:8" ht="30" customHeight="1" x14ac:dyDescent="0.25">
      <c r="B233" s="107"/>
      <c r="C233" s="111"/>
      <c r="D233" s="108"/>
      <c r="E233" s="69" t="str">
        <f>IF(D233="","",IFERROR(VLOOKUP(D233,CadFun!$B$8:$C$107,2,FALSE),""))</f>
        <v/>
      </c>
      <c r="F233" s="108"/>
      <c r="G233" s="108"/>
      <c r="H233" s="108"/>
    </row>
    <row r="234" spans="2:8" ht="30" customHeight="1" x14ac:dyDescent="0.25">
      <c r="B234" s="107"/>
      <c r="C234" s="111"/>
      <c r="D234" s="108"/>
      <c r="E234" s="69" t="str">
        <f>IF(D234="","",IFERROR(VLOOKUP(D234,CadFun!$B$8:$C$107,2,FALSE),""))</f>
        <v/>
      </c>
      <c r="F234" s="108"/>
      <c r="G234" s="108"/>
      <c r="H234" s="108"/>
    </row>
    <row r="235" spans="2:8" ht="30" customHeight="1" x14ac:dyDescent="0.25">
      <c r="B235" s="107"/>
      <c r="C235" s="111"/>
      <c r="D235" s="108"/>
      <c r="E235" s="69" t="str">
        <f>IF(D235="","",IFERROR(VLOOKUP(D235,CadFun!$B$8:$C$107,2,FALSE),""))</f>
        <v/>
      </c>
      <c r="F235" s="108"/>
      <c r="G235" s="108"/>
      <c r="H235" s="108"/>
    </row>
    <row r="236" spans="2:8" ht="30" customHeight="1" x14ac:dyDescent="0.25">
      <c r="B236" s="107"/>
      <c r="C236" s="111"/>
      <c r="D236" s="108"/>
      <c r="E236" s="69" t="str">
        <f>IF(D236="","",IFERROR(VLOOKUP(D236,CadFun!$B$8:$C$107,2,FALSE),""))</f>
        <v/>
      </c>
      <c r="F236" s="108"/>
      <c r="G236" s="108"/>
      <c r="H236" s="108"/>
    </row>
    <row r="237" spans="2:8" ht="30" customHeight="1" x14ac:dyDescent="0.25">
      <c r="B237" s="107"/>
      <c r="C237" s="111"/>
      <c r="D237" s="108"/>
      <c r="E237" s="69" t="str">
        <f>IF(D237="","",IFERROR(VLOOKUP(D237,CadFun!$B$8:$C$107,2,FALSE),""))</f>
        <v/>
      </c>
      <c r="F237" s="108"/>
      <c r="G237" s="108"/>
      <c r="H237" s="108"/>
    </row>
    <row r="238" spans="2:8" ht="30" customHeight="1" x14ac:dyDescent="0.25">
      <c r="B238" s="107"/>
      <c r="C238" s="111"/>
      <c r="D238" s="108"/>
      <c r="E238" s="69" t="str">
        <f>IF(D238="","",IFERROR(VLOOKUP(D238,CadFun!$B$8:$C$107,2,FALSE),""))</f>
        <v/>
      </c>
      <c r="F238" s="108"/>
      <c r="G238" s="108"/>
      <c r="H238" s="108"/>
    </row>
    <row r="239" spans="2:8" ht="30" customHeight="1" x14ac:dyDescent="0.25">
      <c r="B239" s="107"/>
      <c r="C239" s="111"/>
      <c r="D239" s="108"/>
      <c r="E239" s="69" t="str">
        <f>IF(D239="","",IFERROR(VLOOKUP(D239,CadFun!$B$8:$C$107,2,FALSE),""))</f>
        <v/>
      </c>
      <c r="F239" s="108"/>
      <c r="G239" s="108"/>
      <c r="H239" s="108"/>
    </row>
    <row r="240" spans="2:8" ht="30" customHeight="1" x14ac:dyDescent="0.25">
      <c r="B240" s="107"/>
      <c r="C240" s="111"/>
      <c r="D240" s="108"/>
      <c r="E240" s="69" t="str">
        <f>IF(D240="","",IFERROR(VLOOKUP(D240,CadFun!$B$8:$C$107,2,FALSE),""))</f>
        <v/>
      </c>
      <c r="F240" s="108"/>
      <c r="G240" s="108"/>
      <c r="H240" s="108"/>
    </row>
    <row r="241" spans="2:8" ht="30" customHeight="1" x14ac:dyDescent="0.25">
      <c r="B241" s="107"/>
      <c r="C241" s="111"/>
      <c r="D241" s="108"/>
      <c r="E241" s="69" t="str">
        <f>IF(D241="","",IFERROR(VLOOKUP(D241,CadFun!$B$8:$C$107,2,FALSE),""))</f>
        <v/>
      </c>
      <c r="F241" s="108"/>
      <c r="G241" s="108"/>
      <c r="H241" s="108"/>
    </row>
    <row r="242" spans="2:8" ht="30" customHeight="1" x14ac:dyDescent="0.25">
      <c r="B242" s="107"/>
      <c r="C242" s="111"/>
      <c r="D242" s="108"/>
      <c r="E242" s="69" t="str">
        <f>IF(D242="","",IFERROR(VLOOKUP(D242,CadFun!$B$8:$C$107,2,FALSE),""))</f>
        <v/>
      </c>
      <c r="F242" s="108"/>
      <c r="G242" s="108"/>
      <c r="H242" s="108"/>
    </row>
    <row r="243" spans="2:8" ht="30" customHeight="1" x14ac:dyDescent="0.25">
      <c r="B243" s="107"/>
      <c r="C243" s="111"/>
      <c r="D243" s="108"/>
      <c r="E243" s="69" t="str">
        <f>IF(D243="","",IFERROR(VLOOKUP(D243,CadFun!$B$8:$C$107,2,FALSE),""))</f>
        <v/>
      </c>
      <c r="F243" s="108"/>
      <c r="G243" s="108"/>
      <c r="H243" s="108"/>
    </row>
    <row r="244" spans="2:8" ht="30" customHeight="1" x14ac:dyDescent="0.25">
      <c r="B244" s="107"/>
      <c r="C244" s="111"/>
      <c r="D244" s="108"/>
      <c r="E244" s="69" t="str">
        <f>IF(D244="","",IFERROR(VLOOKUP(D244,CadFun!$B$8:$C$107,2,FALSE),""))</f>
        <v/>
      </c>
      <c r="F244" s="108"/>
      <c r="G244" s="108"/>
      <c r="H244" s="108"/>
    </row>
    <row r="245" spans="2:8" ht="30" customHeight="1" x14ac:dyDescent="0.25">
      <c r="B245" s="107"/>
      <c r="C245" s="111"/>
      <c r="D245" s="108"/>
      <c r="E245" s="69" t="str">
        <f>IF(D245="","",IFERROR(VLOOKUP(D245,CadFun!$B$8:$C$107,2,FALSE),""))</f>
        <v/>
      </c>
      <c r="F245" s="108"/>
      <c r="G245" s="108"/>
      <c r="H245" s="108"/>
    </row>
    <row r="246" spans="2:8" ht="30" customHeight="1" x14ac:dyDescent="0.25">
      <c r="B246" s="107"/>
      <c r="C246" s="111"/>
      <c r="D246" s="108"/>
      <c r="E246" s="69" t="str">
        <f>IF(D246="","",IFERROR(VLOOKUP(D246,CadFun!$B$8:$C$107,2,FALSE),""))</f>
        <v/>
      </c>
      <c r="F246" s="108"/>
      <c r="G246" s="108"/>
      <c r="H246" s="108"/>
    </row>
    <row r="247" spans="2:8" ht="30" customHeight="1" x14ac:dyDescent="0.25">
      <c r="B247" s="107"/>
      <c r="C247" s="111"/>
      <c r="D247" s="108"/>
      <c r="E247" s="69" t="str">
        <f>IF(D247="","",IFERROR(VLOOKUP(D247,CadFun!$B$8:$C$107,2,FALSE),""))</f>
        <v/>
      </c>
      <c r="F247" s="108"/>
      <c r="G247" s="108"/>
      <c r="H247" s="108"/>
    </row>
    <row r="248" spans="2:8" ht="30" customHeight="1" x14ac:dyDescent="0.25">
      <c r="B248" s="107"/>
      <c r="C248" s="111"/>
      <c r="D248" s="108"/>
      <c r="E248" s="69" t="str">
        <f>IF(D248="","",IFERROR(VLOOKUP(D248,CadFun!$B$8:$C$107,2,FALSE),""))</f>
        <v/>
      </c>
      <c r="F248" s="108"/>
      <c r="G248" s="108"/>
      <c r="H248" s="108"/>
    </row>
    <row r="249" spans="2:8" ht="30" customHeight="1" x14ac:dyDescent="0.25">
      <c r="B249" s="107"/>
      <c r="C249" s="111"/>
      <c r="D249" s="108"/>
      <c r="E249" s="69" t="str">
        <f>IF(D249="","",IFERROR(VLOOKUP(D249,CadFun!$B$8:$C$107,2,FALSE),""))</f>
        <v/>
      </c>
      <c r="F249" s="108"/>
      <c r="G249" s="108"/>
      <c r="H249" s="108"/>
    </row>
    <row r="250" spans="2:8" ht="30" customHeight="1" x14ac:dyDescent="0.25">
      <c r="B250" s="107"/>
      <c r="C250" s="111"/>
      <c r="D250" s="108"/>
      <c r="E250" s="69" t="str">
        <f>IF(D250="","",IFERROR(VLOOKUP(D250,CadFun!$B$8:$C$107,2,FALSE),""))</f>
        <v/>
      </c>
      <c r="F250" s="108"/>
      <c r="G250" s="108"/>
      <c r="H250" s="108"/>
    </row>
    <row r="251" spans="2:8" ht="30" customHeight="1" x14ac:dyDescent="0.25">
      <c r="B251" s="107"/>
      <c r="C251" s="111"/>
      <c r="D251" s="108"/>
      <c r="E251" s="69" t="str">
        <f>IF(D251="","",IFERROR(VLOOKUP(D251,CadFun!$B$8:$C$107,2,FALSE),""))</f>
        <v/>
      </c>
      <c r="F251" s="108"/>
      <c r="G251" s="108"/>
      <c r="H251" s="108"/>
    </row>
    <row r="252" spans="2:8" ht="30" customHeight="1" x14ac:dyDescent="0.25">
      <c r="B252" s="107"/>
      <c r="C252" s="111"/>
      <c r="D252" s="108"/>
      <c r="E252" s="69" t="str">
        <f>IF(D252="","",IFERROR(VLOOKUP(D252,CadFun!$B$8:$C$107,2,FALSE),""))</f>
        <v/>
      </c>
      <c r="F252" s="108"/>
      <c r="G252" s="108"/>
      <c r="H252" s="108"/>
    </row>
    <row r="253" spans="2:8" ht="30" customHeight="1" x14ac:dyDescent="0.25">
      <c r="B253" s="107"/>
      <c r="C253" s="111"/>
      <c r="D253" s="108"/>
      <c r="E253" s="69" t="str">
        <f>IF(D253="","",IFERROR(VLOOKUP(D253,CadFun!$B$8:$C$107,2,FALSE),""))</f>
        <v/>
      </c>
      <c r="F253" s="108"/>
      <c r="G253" s="108"/>
      <c r="H253" s="108"/>
    </row>
    <row r="254" spans="2:8" ht="30" customHeight="1" x14ac:dyDescent="0.25">
      <c r="B254" s="107"/>
      <c r="C254" s="111"/>
      <c r="D254" s="108"/>
      <c r="E254" s="69" t="str">
        <f>IF(D254="","",IFERROR(VLOOKUP(D254,CadFun!$B$8:$C$107,2,FALSE),""))</f>
        <v/>
      </c>
      <c r="F254" s="108"/>
      <c r="G254" s="108"/>
      <c r="H254" s="108"/>
    </row>
    <row r="255" spans="2:8" ht="30" customHeight="1" x14ac:dyDescent="0.25">
      <c r="B255" s="107"/>
      <c r="C255" s="111"/>
      <c r="D255" s="108"/>
      <c r="E255" s="69" t="str">
        <f>IF(D255="","",IFERROR(VLOOKUP(D255,CadFun!$B$8:$C$107,2,FALSE),""))</f>
        <v/>
      </c>
      <c r="F255" s="108"/>
      <c r="G255" s="108"/>
      <c r="H255" s="108"/>
    </row>
    <row r="256" spans="2:8" ht="30" customHeight="1" x14ac:dyDescent="0.25">
      <c r="B256" s="107"/>
      <c r="C256" s="111"/>
      <c r="D256" s="108"/>
      <c r="E256" s="69" t="str">
        <f>IF(D256="","",IFERROR(VLOOKUP(D256,CadFun!$B$8:$C$107,2,FALSE),""))</f>
        <v/>
      </c>
      <c r="F256" s="108"/>
      <c r="G256" s="108"/>
      <c r="H256" s="108"/>
    </row>
    <row r="257" spans="2:8" ht="30" customHeight="1" x14ac:dyDescent="0.25">
      <c r="B257" s="107"/>
      <c r="C257" s="111"/>
      <c r="D257" s="108"/>
      <c r="E257" s="69" t="str">
        <f>IF(D257="","",IFERROR(VLOOKUP(D257,CadFun!$B$8:$C$107,2,FALSE),""))</f>
        <v/>
      </c>
      <c r="F257" s="108"/>
      <c r="G257" s="108"/>
      <c r="H257" s="108"/>
    </row>
    <row r="258" spans="2:8" ht="30" customHeight="1" x14ac:dyDescent="0.25">
      <c r="B258" s="107"/>
      <c r="C258" s="111"/>
      <c r="D258" s="108"/>
      <c r="E258" s="69" t="str">
        <f>IF(D258="","",IFERROR(VLOOKUP(D258,CadFun!$B$8:$C$107,2,FALSE),""))</f>
        <v/>
      </c>
      <c r="F258" s="108"/>
      <c r="G258" s="108"/>
      <c r="H258" s="108"/>
    </row>
    <row r="259" spans="2:8" ht="30" customHeight="1" x14ac:dyDescent="0.25">
      <c r="B259" s="107"/>
      <c r="C259" s="111"/>
      <c r="D259" s="108"/>
      <c r="E259" s="69" t="str">
        <f>IF(D259="","",IFERROR(VLOOKUP(D259,CadFun!$B$8:$C$107,2,FALSE),""))</f>
        <v/>
      </c>
      <c r="F259" s="108"/>
      <c r="G259" s="108"/>
      <c r="H259" s="108"/>
    </row>
    <row r="260" spans="2:8" ht="30" customHeight="1" x14ac:dyDescent="0.25">
      <c r="B260" s="107"/>
      <c r="C260" s="111"/>
      <c r="D260" s="108"/>
      <c r="E260" s="69" t="str">
        <f>IF(D260="","",IFERROR(VLOOKUP(D260,CadFun!$B$8:$C$107,2,FALSE),""))</f>
        <v/>
      </c>
      <c r="F260" s="108"/>
      <c r="G260" s="108"/>
      <c r="H260" s="108"/>
    </row>
    <row r="261" spans="2:8" ht="30" customHeight="1" x14ac:dyDescent="0.25">
      <c r="B261" s="107"/>
      <c r="C261" s="111"/>
      <c r="D261" s="108"/>
      <c r="E261" s="69" t="str">
        <f>IF(D261="","",IFERROR(VLOOKUP(D261,CadFun!$B$8:$C$107,2,FALSE),""))</f>
        <v/>
      </c>
      <c r="F261" s="108"/>
      <c r="G261" s="108"/>
      <c r="H261" s="108"/>
    </row>
    <row r="262" spans="2:8" ht="30" customHeight="1" x14ac:dyDescent="0.25">
      <c r="B262" s="107"/>
      <c r="C262" s="111"/>
      <c r="D262" s="108"/>
      <c r="E262" s="69" t="str">
        <f>IF(D262="","",IFERROR(VLOOKUP(D262,CadFun!$B$8:$C$107,2,FALSE),""))</f>
        <v/>
      </c>
      <c r="F262" s="108"/>
      <c r="G262" s="108"/>
      <c r="H262" s="108"/>
    </row>
    <row r="263" spans="2:8" ht="30" customHeight="1" x14ac:dyDescent="0.25">
      <c r="B263" s="107"/>
      <c r="C263" s="111"/>
      <c r="D263" s="108"/>
      <c r="E263" s="69" t="str">
        <f>IF(D263="","",IFERROR(VLOOKUP(D263,CadFun!$B$8:$C$107,2,FALSE),""))</f>
        <v/>
      </c>
      <c r="F263" s="108"/>
      <c r="G263" s="108"/>
      <c r="H263" s="108"/>
    </row>
    <row r="264" spans="2:8" ht="30" customHeight="1" x14ac:dyDescent="0.25">
      <c r="B264" s="107"/>
      <c r="C264" s="111"/>
      <c r="D264" s="108"/>
      <c r="E264" s="69" t="str">
        <f>IF(D264="","",IFERROR(VLOOKUP(D264,CadFun!$B$8:$C$107,2,FALSE),""))</f>
        <v/>
      </c>
      <c r="F264" s="108"/>
      <c r="G264" s="108"/>
      <c r="H264" s="108"/>
    </row>
    <row r="265" spans="2:8" ht="30" customHeight="1" x14ac:dyDescent="0.25">
      <c r="B265" s="107"/>
      <c r="C265" s="111"/>
      <c r="D265" s="108"/>
      <c r="E265" s="69" t="str">
        <f>IF(D265="","",IFERROR(VLOOKUP(D265,CadFun!$B$8:$C$107,2,FALSE),""))</f>
        <v/>
      </c>
      <c r="F265" s="108"/>
      <c r="G265" s="108"/>
      <c r="H265" s="108"/>
    </row>
    <row r="266" spans="2:8" ht="30" customHeight="1" x14ac:dyDescent="0.25">
      <c r="B266" s="107"/>
      <c r="C266" s="111"/>
      <c r="D266" s="108"/>
      <c r="E266" s="69" t="str">
        <f>IF(D266="","",IFERROR(VLOOKUP(D266,CadFun!$B$8:$C$107,2,FALSE),""))</f>
        <v/>
      </c>
      <c r="F266" s="108"/>
      <c r="G266" s="108"/>
      <c r="H266" s="108"/>
    </row>
    <row r="267" spans="2:8" ht="30" customHeight="1" x14ac:dyDescent="0.25">
      <c r="B267" s="107"/>
      <c r="C267" s="111"/>
      <c r="D267" s="108"/>
      <c r="E267" s="69" t="str">
        <f>IF(D267="","",IFERROR(VLOOKUP(D267,CadFun!$B$8:$C$107,2,FALSE),""))</f>
        <v/>
      </c>
      <c r="F267" s="108"/>
      <c r="G267" s="108"/>
      <c r="H267" s="108"/>
    </row>
    <row r="268" spans="2:8" ht="30" customHeight="1" x14ac:dyDescent="0.25">
      <c r="B268" s="107"/>
      <c r="C268" s="111"/>
      <c r="D268" s="108"/>
      <c r="E268" s="69" t="str">
        <f>IF(D268="","",IFERROR(VLOOKUP(D268,CadFun!$B$8:$C$107,2,FALSE),""))</f>
        <v/>
      </c>
      <c r="F268" s="108"/>
      <c r="G268" s="108"/>
      <c r="H268" s="108"/>
    </row>
    <row r="269" spans="2:8" ht="30" customHeight="1" x14ac:dyDescent="0.25">
      <c r="B269" s="107"/>
      <c r="C269" s="111"/>
      <c r="D269" s="108"/>
      <c r="E269" s="69" t="str">
        <f>IF(D269="","",IFERROR(VLOOKUP(D269,CadFun!$B$8:$C$107,2,FALSE),""))</f>
        <v/>
      </c>
      <c r="F269" s="108"/>
      <c r="G269" s="108"/>
      <c r="H269" s="108"/>
    </row>
    <row r="270" spans="2:8" ht="30" customHeight="1" x14ac:dyDescent="0.25">
      <c r="B270" s="107"/>
      <c r="C270" s="111"/>
      <c r="D270" s="108"/>
      <c r="E270" s="69" t="str">
        <f>IF(D270="","",IFERROR(VLOOKUP(D270,CadFun!$B$8:$C$107,2,FALSE),""))</f>
        <v/>
      </c>
      <c r="F270" s="108"/>
      <c r="G270" s="108"/>
      <c r="H270" s="108"/>
    </row>
    <row r="271" spans="2:8" ht="30" customHeight="1" x14ac:dyDescent="0.25">
      <c r="B271" s="107"/>
      <c r="C271" s="111"/>
      <c r="D271" s="108"/>
      <c r="E271" s="69" t="str">
        <f>IF(D271="","",IFERROR(VLOOKUP(D271,CadFun!$B$8:$C$107,2,FALSE),""))</f>
        <v/>
      </c>
      <c r="F271" s="108"/>
      <c r="G271" s="108"/>
      <c r="H271" s="108"/>
    </row>
    <row r="272" spans="2:8" ht="30" customHeight="1" x14ac:dyDescent="0.25">
      <c r="B272" s="107"/>
      <c r="C272" s="111"/>
      <c r="D272" s="108"/>
      <c r="E272" s="69" t="str">
        <f>IF(D272="","",IFERROR(VLOOKUP(D272,CadFun!$B$8:$C$107,2,FALSE),""))</f>
        <v/>
      </c>
      <c r="F272" s="108"/>
      <c r="G272" s="108"/>
      <c r="H272" s="108"/>
    </row>
    <row r="273" spans="2:8" ht="30" customHeight="1" x14ac:dyDescent="0.25">
      <c r="B273" s="107"/>
      <c r="C273" s="111"/>
      <c r="D273" s="108"/>
      <c r="E273" s="69" t="str">
        <f>IF(D273="","",IFERROR(VLOOKUP(D273,CadFun!$B$8:$C$107,2,FALSE),""))</f>
        <v/>
      </c>
      <c r="F273" s="108"/>
      <c r="G273" s="108"/>
      <c r="H273" s="108"/>
    </row>
    <row r="274" spans="2:8" ht="30" customHeight="1" x14ac:dyDescent="0.25">
      <c r="B274" s="107"/>
      <c r="C274" s="111"/>
      <c r="D274" s="108"/>
      <c r="E274" s="69" t="str">
        <f>IF(D274="","",IFERROR(VLOOKUP(D274,CadFun!$B$8:$C$107,2,FALSE),""))</f>
        <v/>
      </c>
      <c r="F274" s="108"/>
      <c r="G274" s="108"/>
      <c r="H274" s="108"/>
    </row>
    <row r="275" spans="2:8" ht="30" customHeight="1" x14ac:dyDescent="0.25">
      <c r="B275" s="107"/>
      <c r="C275" s="111"/>
      <c r="D275" s="108"/>
      <c r="E275" s="69" t="str">
        <f>IF(D275="","",IFERROR(VLOOKUP(D275,CadFun!$B$8:$C$107,2,FALSE),""))</f>
        <v/>
      </c>
      <c r="F275" s="108"/>
      <c r="G275" s="108"/>
      <c r="H275" s="108"/>
    </row>
    <row r="276" spans="2:8" ht="30" customHeight="1" x14ac:dyDescent="0.25">
      <c r="B276" s="107"/>
      <c r="C276" s="111"/>
      <c r="D276" s="108"/>
      <c r="E276" s="69" t="str">
        <f>IF(D276="","",IFERROR(VLOOKUP(D276,CadFun!$B$8:$C$107,2,FALSE),""))</f>
        <v/>
      </c>
      <c r="F276" s="108"/>
      <c r="G276" s="108"/>
      <c r="H276" s="108"/>
    </row>
    <row r="277" spans="2:8" ht="30" customHeight="1" x14ac:dyDescent="0.25">
      <c r="B277" s="107"/>
      <c r="C277" s="111"/>
      <c r="D277" s="108"/>
      <c r="E277" s="69" t="str">
        <f>IF(D277="","",IFERROR(VLOOKUP(D277,CadFun!$B$8:$C$107,2,FALSE),""))</f>
        <v/>
      </c>
      <c r="F277" s="108"/>
      <c r="G277" s="108"/>
      <c r="H277" s="108"/>
    </row>
    <row r="278" spans="2:8" ht="30" customHeight="1" x14ac:dyDescent="0.25">
      <c r="B278" s="107"/>
      <c r="C278" s="111"/>
      <c r="D278" s="108"/>
      <c r="E278" s="69" t="str">
        <f>IF(D278="","",IFERROR(VLOOKUP(D278,CadFun!$B$8:$C$107,2,FALSE),""))</f>
        <v/>
      </c>
      <c r="F278" s="108"/>
      <c r="G278" s="108"/>
      <c r="H278" s="108"/>
    </row>
    <row r="279" spans="2:8" ht="30" customHeight="1" x14ac:dyDescent="0.25">
      <c r="B279" s="107"/>
      <c r="C279" s="111"/>
      <c r="D279" s="108"/>
      <c r="E279" s="69" t="str">
        <f>IF(D279="","",IFERROR(VLOOKUP(D279,CadFun!$B$8:$C$107,2,FALSE),""))</f>
        <v/>
      </c>
      <c r="F279" s="108"/>
      <c r="G279" s="108"/>
      <c r="H279" s="108"/>
    </row>
    <row r="280" spans="2:8" ht="30" customHeight="1" x14ac:dyDescent="0.25">
      <c r="B280" s="107"/>
      <c r="C280" s="111"/>
      <c r="D280" s="108"/>
      <c r="E280" s="69" t="str">
        <f>IF(D280="","",IFERROR(VLOOKUP(D280,CadFun!$B$8:$C$107,2,FALSE),""))</f>
        <v/>
      </c>
      <c r="F280" s="108"/>
      <c r="G280" s="108"/>
      <c r="H280" s="108"/>
    </row>
    <row r="281" spans="2:8" ht="30" customHeight="1" x14ac:dyDescent="0.25">
      <c r="B281" s="107"/>
      <c r="C281" s="111"/>
      <c r="D281" s="108"/>
      <c r="E281" s="69" t="str">
        <f>IF(D281="","",IFERROR(VLOOKUP(D281,CadFun!$B$8:$C$107,2,FALSE),""))</f>
        <v/>
      </c>
      <c r="F281" s="108"/>
      <c r="G281" s="108"/>
      <c r="H281" s="108"/>
    </row>
    <row r="282" spans="2:8" ht="30" customHeight="1" x14ac:dyDescent="0.25">
      <c r="B282" s="107"/>
      <c r="C282" s="111"/>
      <c r="D282" s="108"/>
      <c r="E282" s="69" t="str">
        <f>IF(D282="","",IFERROR(VLOOKUP(D282,CadFun!$B$8:$C$107,2,FALSE),""))</f>
        <v/>
      </c>
      <c r="F282" s="108"/>
      <c r="G282" s="108"/>
      <c r="H282" s="108"/>
    </row>
    <row r="283" spans="2:8" ht="30" customHeight="1" x14ac:dyDescent="0.25">
      <c r="B283" s="107"/>
      <c r="C283" s="111"/>
      <c r="D283" s="108"/>
      <c r="E283" s="69" t="str">
        <f>IF(D283="","",IFERROR(VLOOKUP(D283,CadFun!$B$8:$C$107,2,FALSE),""))</f>
        <v/>
      </c>
      <c r="F283" s="108"/>
      <c r="G283" s="108"/>
      <c r="H283" s="108"/>
    </row>
    <row r="284" spans="2:8" ht="30" customHeight="1" x14ac:dyDescent="0.25">
      <c r="B284" s="107"/>
      <c r="C284" s="111"/>
      <c r="D284" s="108"/>
      <c r="E284" s="69" t="str">
        <f>IF(D284="","",IFERROR(VLOOKUP(D284,CadFun!$B$8:$C$107,2,FALSE),""))</f>
        <v/>
      </c>
      <c r="F284" s="108"/>
      <c r="G284" s="108"/>
      <c r="H284" s="108"/>
    </row>
    <row r="285" spans="2:8" ht="30" customHeight="1" x14ac:dyDescent="0.25">
      <c r="B285" s="107"/>
      <c r="C285" s="111"/>
      <c r="D285" s="108"/>
      <c r="E285" s="69" t="str">
        <f>IF(D285="","",IFERROR(VLOOKUP(D285,CadFun!$B$8:$C$107,2,FALSE),""))</f>
        <v/>
      </c>
      <c r="F285" s="108"/>
      <c r="G285" s="108"/>
      <c r="H285" s="108"/>
    </row>
    <row r="286" spans="2:8" ht="30" customHeight="1" x14ac:dyDescent="0.25">
      <c r="B286" s="107"/>
      <c r="C286" s="111"/>
      <c r="D286" s="108"/>
      <c r="E286" s="69" t="str">
        <f>IF(D286="","",IFERROR(VLOOKUP(D286,CadFun!$B$8:$C$107,2,FALSE),""))</f>
        <v/>
      </c>
      <c r="F286" s="108"/>
      <c r="G286" s="108"/>
      <c r="H286" s="108"/>
    </row>
    <row r="287" spans="2:8" ht="30" customHeight="1" x14ac:dyDescent="0.25">
      <c r="B287" s="107"/>
      <c r="C287" s="111"/>
      <c r="D287" s="108"/>
      <c r="E287" s="69" t="str">
        <f>IF(D287="","",IFERROR(VLOOKUP(D287,CadFun!$B$8:$C$107,2,FALSE),""))</f>
        <v/>
      </c>
      <c r="F287" s="108"/>
      <c r="G287" s="108"/>
      <c r="H287" s="108"/>
    </row>
    <row r="288" spans="2:8" ht="30" customHeight="1" x14ac:dyDescent="0.25">
      <c r="B288" s="107"/>
      <c r="C288" s="111"/>
      <c r="D288" s="108"/>
      <c r="E288" s="69" t="str">
        <f>IF(D288="","",IFERROR(VLOOKUP(D288,CadFun!$B$8:$C$107,2,FALSE),""))</f>
        <v/>
      </c>
      <c r="F288" s="108"/>
      <c r="G288" s="108"/>
      <c r="H288" s="108"/>
    </row>
    <row r="289" spans="2:8" ht="30" customHeight="1" x14ac:dyDescent="0.25">
      <c r="B289" s="107"/>
      <c r="C289" s="111"/>
      <c r="D289" s="108"/>
      <c r="E289" s="69" t="str">
        <f>IF(D289="","",IFERROR(VLOOKUP(D289,CadFun!$B$8:$C$107,2,FALSE),""))</f>
        <v/>
      </c>
      <c r="F289" s="108"/>
      <c r="G289" s="108"/>
      <c r="H289" s="108"/>
    </row>
    <row r="290" spans="2:8" ht="30" customHeight="1" x14ac:dyDescent="0.25">
      <c r="B290" s="107"/>
      <c r="C290" s="111"/>
      <c r="D290" s="108"/>
      <c r="E290" s="69" t="str">
        <f>IF(D290="","",IFERROR(VLOOKUP(D290,CadFun!$B$8:$C$107,2,FALSE),""))</f>
        <v/>
      </c>
      <c r="F290" s="108"/>
      <c r="G290" s="108"/>
      <c r="H290" s="108"/>
    </row>
    <row r="291" spans="2:8" ht="30" customHeight="1" x14ac:dyDescent="0.25">
      <c r="B291" s="107"/>
      <c r="C291" s="111"/>
      <c r="D291" s="108"/>
      <c r="E291" s="69" t="str">
        <f>IF(D291="","",IFERROR(VLOOKUP(D291,CadFun!$B$8:$C$107,2,FALSE),""))</f>
        <v/>
      </c>
      <c r="F291" s="108"/>
      <c r="G291" s="108"/>
      <c r="H291" s="108"/>
    </row>
    <row r="292" spans="2:8" ht="30" customHeight="1" x14ac:dyDescent="0.25">
      <c r="B292" s="107"/>
      <c r="C292" s="111"/>
      <c r="D292" s="108"/>
      <c r="E292" s="69" t="str">
        <f>IF(D292="","",IFERROR(VLOOKUP(D292,CadFun!$B$8:$C$107,2,FALSE),""))</f>
        <v/>
      </c>
      <c r="F292" s="108"/>
      <c r="G292" s="108"/>
      <c r="H292" s="108"/>
    </row>
    <row r="293" spans="2:8" ht="30" customHeight="1" x14ac:dyDescent="0.25">
      <c r="B293" s="107"/>
      <c r="C293" s="111"/>
      <c r="D293" s="108"/>
      <c r="E293" s="69" t="str">
        <f>IF(D293="","",IFERROR(VLOOKUP(D293,CadFun!$B$8:$C$107,2,FALSE),""))</f>
        <v/>
      </c>
      <c r="F293" s="108"/>
      <c r="G293" s="108"/>
      <c r="H293" s="108"/>
    </row>
    <row r="294" spans="2:8" ht="30" customHeight="1" x14ac:dyDescent="0.25">
      <c r="B294" s="107"/>
      <c r="C294" s="111"/>
      <c r="D294" s="108"/>
      <c r="E294" s="69" t="str">
        <f>IF(D294="","",IFERROR(VLOOKUP(D294,CadFun!$B$8:$C$107,2,FALSE),""))</f>
        <v/>
      </c>
      <c r="F294" s="108"/>
      <c r="G294" s="108"/>
      <c r="H294" s="108"/>
    </row>
    <row r="295" spans="2:8" ht="30" customHeight="1" x14ac:dyDescent="0.25">
      <c r="B295" s="107"/>
      <c r="C295" s="111"/>
      <c r="D295" s="108"/>
      <c r="E295" s="69" t="str">
        <f>IF(D295="","",IFERROR(VLOOKUP(D295,CadFun!$B$8:$C$107,2,FALSE),""))</f>
        <v/>
      </c>
      <c r="F295" s="108"/>
      <c r="G295" s="108"/>
      <c r="H295" s="108"/>
    </row>
    <row r="296" spans="2:8" ht="30" customHeight="1" x14ac:dyDescent="0.25">
      <c r="B296" s="107"/>
      <c r="C296" s="111"/>
      <c r="D296" s="108"/>
      <c r="E296" s="69" t="str">
        <f>IF(D296="","",IFERROR(VLOOKUP(D296,CadFun!$B$8:$C$107,2,FALSE),""))</f>
        <v/>
      </c>
      <c r="F296" s="108"/>
      <c r="G296" s="108"/>
      <c r="H296" s="108"/>
    </row>
    <row r="297" spans="2:8" ht="30" customHeight="1" x14ac:dyDescent="0.25">
      <c r="B297" s="107"/>
      <c r="C297" s="111"/>
      <c r="D297" s="108"/>
      <c r="E297" s="69" t="str">
        <f>IF(D297="","",IFERROR(VLOOKUP(D297,CadFun!$B$8:$C$107,2,FALSE),""))</f>
        <v/>
      </c>
      <c r="F297" s="108"/>
      <c r="G297" s="108"/>
      <c r="H297" s="108"/>
    </row>
    <row r="298" spans="2:8" ht="30" customHeight="1" x14ac:dyDescent="0.25">
      <c r="B298" s="107"/>
      <c r="C298" s="111"/>
      <c r="D298" s="108"/>
      <c r="E298" s="69" t="str">
        <f>IF(D298="","",IFERROR(VLOOKUP(D298,CadFun!$B$8:$C$107,2,FALSE),""))</f>
        <v/>
      </c>
      <c r="F298" s="108"/>
      <c r="G298" s="108"/>
      <c r="H298" s="108"/>
    </row>
    <row r="299" spans="2:8" ht="30" customHeight="1" x14ac:dyDescent="0.25">
      <c r="B299" s="107"/>
      <c r="C299" s="111"/>
      <c r="D299" s="108"/>
      <c r="E299" s="69" t="str">
        <f>IF(D299="","",IFERROR(VLOOKUP(D299,CadFun!$B$8:$C$107,2,FALSE),""))</f>
        <v/>
      </c>
      <c r="F299" s="108"/>
      <c r="G299" s="108"/>
      <c r="H299" s="108"/>
    </row>
    <row r="300" spans="2:8" ht="30" customHeight="1" x14ac:dyDescent="0.25">
      <c r="B300" s="107"/>
      <c r="C300" s="111"/>
      <c r="D300" s="108"/>
      <c r="E300" s="69" t="str">
        <f>IF(D300="","",IFERROR(VLOOKUP(D300,CadFun!$B$8:$C$107,2,FALSE),""))</f>
        <v/>
      </c>
      <c r="F300" s="108"/>
      <c r="G300" s="108"/>
      <c r="H300" s="108"/>
    </row>
    <row r="301" spans="2:8" ht="30" customHeight="1" x14ac:dyDescent="0.25">
      <c r="B301" s="107"/>
      <c r="C301" s="111"/>
      <c r="D301" s="108"/>
      <c r="E301" s="69" t="str">
        <f>IF(D301="","",IFERROR(VLOOKUP(D301,CadFun!$B$8:$C$107,2,FALSE),""))</f>
        <v/>
      </c>
      <c r="F301" s="108"/>
      <c r="G301" s="108"/>
      <c r="H301" s="108"/>
    </row>
    <row r="302" spans="2:8" ht="30" customHeight="1" x14ac:dyDescent="0.25">
      <c r="B302" s="107"/>
      <c r="C302" s="111"/>
      <c r="D302" s="108"/>
      <c r="E302" s="69" t="str">
        <f>IF(D302="","",IFERROR(VLOOKUP(D302,CadFun!$B$8:$C$107,2,FALSE),""))</f>
        <v/>
      </c>
      <c r="F302" s="108"/>
      <c r="G302" s="108"/>
      <c r="H302" s="108"/>
    </row>
    <row r="303" spans="2:8" ht="30" customHeight="1" x14ac:dyDescent="0.25">
      <c r="B303" s="107"/>
      <c r="C303" s="111"/>
      <c r="D303" s="108"/>
      <c r="E303" s="69" t="str">
        <f>IF(D303="","",IFERROR(VLOOKUP(D303,CadFun!$B$8:$C$107,2,FALSE),""))</f>
        <v/>
      </c>
      <c r="F303" s="108"/>
      <c r="G303" s="108"/>
      <c r="H303" s="108"/>
    </row>
    <row r="304" spans="2:8" ht="30" customHeight="1" x14ac:dyDescent="0.25">
      <c r="B304" s="107"/>
      <c r="C304" s="111"/>
      <c r="D304" s="108"/>
      <c r="E304" s="69" t="str">
        <f>IF(D304="","",IFERROR(VLOOKUP(D304,CadFun!$B$8:$C$107,2,FALSE),""))</f>
        <v/>
      </c>
      <c r="F304" s="108"/>
      <c r="G304" s="108"/>
      <c r="H304" s="108"/>
    </row>
    <row r="305" spans="2:8" ht="30" customHeight="1" x14ac:dyDescent="0.25">
      <c r="B305" s="107"/>
      <c r="C305" s="111"/>
      <c r="D305" s="108"/>
      <c r="E305" s="69" t="str">
        <f>IF(D305="","",IFERROR(VLOOKUP(D305,CadFun!$B$8:$C$107,2,FALSE),""))</f>
        <v/>
      </c>
      <c r="F305" s="108"/>
      <c r="G305" s="108"/>
      <c r="H305" s="108"/>
    </row>
    <row r="306" spans="2:8" ht="30" customHeight="1" x14ac:dyDescent="0.25">
      <c r="B306" s="107"/>
      <c r="C306" s="111"/>
      <c r="D306" s="108"/>
      <c r="E306" s="69" t="str">
        <f>IF(D306="","",IFERROR(VLOOKUP(D306,CadFun!$B$8:$C$107,2,FALSE),""))</f>
        <v/>
      </c>
      <c r="F306" s="108"/>
      <c r="G306" s="108"/>
      <c r="H306" s="108"/>
    </row>
    <row r="307" spans="2:8" ht="30" customHeight="1" x14ac:dyDescent="0.25">
      <c r="B307" s="107"/>
      <c r="C307" s="111"/>
      <c r="D307" s="108"/>
      <c r="E307" s="69" t="str">
        <f>IF(D307="","",IFERROR(VLOOKUP(D307,CadFun!$B$8:$C$107,2,FALSE),""))</f>
        <v/>
      </c>
      <c r="F307" s="108"/>
      <c r="G307" s="108"/>
      <c r="H307" s="108"/>
    </row>
    <row r="308" spans="2:8" ht="30" customHeight="1" x14ac:dyDescent="0.25">
      <c r="B308" s="107"/>
      <c r="C308" s="111"/>
      <c r="D308" s="108"/>
      <c r="E308" s="69" t="str">
        <f>IF(D308="","",IFERROR(VLOOKUP(D308,CadFun!$B$8:$C$107,2,FALSE),""))</f>
        <v/>
      </c>
      <c r="F308" s="108"/>
      <c r="G308" s="108"/>
      <c r="H308" s="108"/>
    </row>
    <row r="309" spans="2:8" ht="30" customHeight="1" x14ac:dyDescent="0.25">
      <c r="B309" s="107"/>
      <c r="C309" s="111"/>
      <c r="D309" s="108"/>
      <c r="E309" s="69" t="str">
        <f>IF(D309="","",IFERROR(VLOOKUP(D309,CadFun!$B$8:$C$107,2,FALSE),""))</f>
        <v/>
      </c>
      <c r="F309" s="108"/>
      <c r="G309" s="108"/>
      <c r="H309" s="108"/>
    </row>
    <row r="310" spans="2:8" ht="30" customHeight="1" x14ac:dyDescent="0.25">
      <c r="B310" s="107"/>
      <c r="C310" s="111"/>
      <c r="D310" s="108"/>
      <c r="E310" s="69" t="str">
        <f>IF(D310="","",IFERROR(VLOOKUP(D310,CadFun!$B$8:$C$107,2,FALSE),""))</f>
        <v/>
      </c>
      <c r="F310" s="108"/>
      <c r="G310" s="108"/>
      <c r="H310" s="108"/>
    </row>
    <row r="311" spans="2:8" ht="30" customHeight="1" x14ac:dyDescent="0.25">
      <c r="B311" s="107"/>
      <c r="C311" s="111"/>
      <c r="D311" s="108"/>
      <c r="E311" s="69" t="str">
        <f>IF(D311="","",IFERROR(VLOOKUP(D311,CadFun!$B$8:$C$107,2,FALSE),""))</f>
        <v/>
      </c>
      <c r="F311" s="108"/>
      <c r="G311" s="108"/>
      <c r="H311" s="108"/>
    </row>
    <row r="312" spans="2:8" ht="30" customHeight="1" x14ac:dyDescent="0.25">
      <c r="B312" s="107"/>
      <c r="C312" s="111"/>
      <c r="D312" s="108"/>
      <c r="E312" s="69" t="str">
        <f>IF(D312="","",IFERROR(VLOOKUP(D312,CadFun!$B$8:$C$107,2,FALSE),""))</f>
        <v/>
      </c>
      <c r="F312" s="108"/>
      <c r="G312" s="108"/>
      <c r="H312" s="108"/>
    </row>
    <row r="313" spans="2:8" ht="30" customHeight="1" x14ac:dyDescent="0.25">
      <c r="B313" s="107"/>
      <c r="C313" s="111"/>
      <c r="D313" s="108"/>
      <c r="E313" s="69" t="str">
        <f>IF(D313="","",IFERROR(VLOOKUP(D313,CadFun!$B$8:$C$107,2,FALSE),""))</f>
        <v/>
      </c>
      <c r="F313" s="108"/>
      <c r="G313" s="108"/>
      <c r="H313" s="108"/>
    </row>
    <row r="314" spans="2:8" ht="30" customHeight="1" x14ac:dyDescent="0.25">
      <c r="B314" s="107"/>
      <c r="C314" s="111"/>
      <c r="D314" s="108"/>
      <c r="E314" s="69" t="str">
        <f>IF(D314="","",IFERROR(VLOOKUP(D314,CadFun!$B$8:$C$107,2,FALSE),""))</f>
        <v/>
      </c>
      <c r="F314" s="108"/>
      <c r="G314" s="108"/>
      <c r="H314" s="108"/>
    </row>
    <row r="315" spans="2:8" ht="30" customHeight="1" x14ac:dyDescent="0.25">
      <c r="B315" s="107"/>
      <c r="C315" s="111"/>
      <c r="D315" s="108"/>
      <c r="E315" s="69" t="str">
        <f>IF(D315="","",IFERROR(VLOOKUP(D315,CadFun!$B$8:$C$107,2,FALSE),""))</f>
        <v/>
      </c>
      <c r="F315" s="108"/>
      <c r="G315" s="108"/>
      <c r="H315" s="108"/>
    </row>
    <row r="316" spans="2:8" ht="30" customHeight="1" x14ac:dyDescent="0.25">
      <c r="B316" s="107"/>
      <c r="C316" s="111"/>
      <c r="D316" s="108"/>
      <c r="E316" s="69" t="str">
        <f>IF(D316="","",IFERROR(VLOOKUP(D316,CadFun!$B$8:$C$107,2,FALSE),""))</f>
        <v/>
      </c>
      <c r="F316" s="108"/>
      <c r="G316" s="108"/>
      <c r="H316" s="108"/>
    </row>
    <row r="317" spans="2:8" ht="30" customHeight="1" x14ac:dyDescent="0.25">
      <c r="B317" s="107"/>
      <c r="C317" s="111"/>
      <c r="D317" s="108"/>
      <c r="E317" s="69" t="str">
        <f>IF(D317="","",IFERROR(VLOOKUP(D317,CadFun!$B$8:$C$107,2,FALSE),""))</f>
        <v/>
      </c>
      <c r="F317" s="108"/>
      <c r="G317" s="108"/>
      <c r="H317" s="108"/>
    </row>
    <row r="318" spans="2:8" ht="30" customHeight="1" x14ac:dyDescent="0.25">
      <c r="B318" s="107"/>
      <c r="C318" s="111"/>
      <c r="D318" s="108"/>
      <c r="E318" s="69" t="str">
        <f>IF(D318="","",IFERROR(VLOOKUP(D318,CadFun!$B$8:$C$107,2,FALSE),""))</f>
        <v/>
      </c>
      <c r="F318" s="108"/>
      <c r="G318" s="108"/>
      <c r="H318" s="108"/>
    </row>
    <row r="319" spans="2:8" ht="30" customHeight="1" x14ac:dyDescent="0.25">
      <c r="B319" s="107"/>
      <c r="C319" s="111"/>
      <c r="D319" s="108"/>
      <c r="E319" s="69" t="str">
        <f>IF(D319="","",IFERROR(VLOOKUP(D319,CadFun!$B$8:$C$107,2,FALSE),""))</f>
        <v/>
      </c>
      <c r="F319" s="108"/>
      <c r="G319" s="108"/>
      <c r="H319" s="108"/>
    </row>
    <row r="320" spans="2:8" ht="30" customHeight="1" x14ac:dyDescent="0.25">
      <c r="B320" s="107"/>
      <c r="C320" s="111"/>
      <c r="D320" s="108"/>
      <c r="E320" s="69" t="str">
        <f>IF(D320="","",IFERROR(VLOOKUP(D320,CadFun!$B$8:$C$107,2,FALSE),""))</f>
        <v/>
      </c>
      <c r="F320" s="108"/>
      <c r="G320" s="108"/>
      <c r="H320" s="108"/>
    </row>
    <row r="321" spans="2:8" ht="30" customHeight="1" x14ac:dyDescent="0.25">
      <c r="B321" s="107"/>
      <c r="C321" s="111"/>
      <c r="D321" s="108"/>
      <c r="E321" s="69" t="str">
        <f>IF(D321="","",IFERROR(VLOOKUP(D321,CadFun!$B$8:$C$107,2,FALSE),""))</f>
        <v/>
      </c>
      <c r="F321" s="108"/>
      <c r="G321" s="108"/>
      <c r="H321" s="108"/>
    </row>
    <row r="322" spans="2:8" ht="30" customHeight="1" x14ac:dyDescent="0.25">
      <c r="B322" s="107"/>
      <c r="C322" s="111"/>
      <c r="D322" s="108"/>
      <c r="E322" s="69" t="str">
        <f>IF(D322="","",IFERROR(VLOOKUP(D322,CadFun!$B$8:$C$107,2,FALSE),""))</f>
        <v/>
      </c>
      <c r="F322" s="108"/>
      <c r="G322" s="108"/>
      <c r="H322" s="108"/>
    </row>
    <row r="323" spans="2:8" ht="30" customHeight="1" x14ac:dyDescent="0.25">
      <c r="B323" s="107"/>
      <c r="C323" s="111"/>
      <c r="D323" s="108"/>
      <c r="E323" s="69" t="str">
        <f>IF(D323="","",IFERROR(VLOOKUP(D323,CadFun!$B$8:$C$107,2,FALSE),""))</f>
        <v/>
      </c>
      <c r="F323" s="108"/>
      <c r="G323" s="108"/>
      <c r="H323" s="108"/>
    </row>
    <row r="324" spans="2:8" ht="30" customHeight="1" x14ac:dyDescent="0.25">
      <c r="B324" s="107"/>
      <c r="C324" s="111"/>
      <c r="D324" s="108"/>
      <c r="E324" s="69" t="str">
        <f>IF(D324="","",IFERROR(VLOOKUP(D324,CadFun!$B$8:$C$107,2,FALSE),""))</f>
        <v/>
      </c>
      <c r="F324" s="108"/>
      <c r="G324" s="108"/>
      <c r="H324" s="108"/>
    </row>
    <row r="325" spans="2:8" ht="30" customHeight="1" x14ac:dyDescent="0.25">
      <c r="B325" s="107"/>
      <c r="C325" s="111"/>
      <c r="D325" s="108"/>
      <c r="E325" s="69" t="str">
        <f>IF(D325="","",IFERROR(VLOOKUP(D325,CadFun!$B$8:$C$107,2,FALSE),""))</f>
        <v/>
      </c>
      <c r="F325" s="108"/>
      <c r="G325" s="108"/>
      <c r="H325" s="108"/>
    </row>
    <row r="326" spans="2:8" ht="30" customHeight="1" x14ac:dyDescent="0.25">
      <c r="B326" s="107"/>
      <c r="C326" s="111"/>
      <c r="D326" s="108"/>
      <c r="E326" s="69" t="str">
        <f>IF(D326="","",IFERROR(VLOOKUP(D326,CadFun!$B$8:$C$107,2,FALSE),""))</f>
        <v/>
      </c>
      <c r="F326" s="108"/>
      <c r="G326" s="108"/>
      <c r="H326" s="108"/>
    </row>
    <row r="327" spans="2:8" ht="30" customHeight="1" x14ac:dyDescent="0.25">
      <c r="B327" s="107"/>
      <c r="C327" s="111"/>
      <c r="D327" s="108"/>
      <c r="E327" s="69" t="str">
        <f>IF(D327="","",IFERROR(VLOOKUP(D327,CadFun!$B$8:$C$107,2,FALSE),""))</f>
        <v/>
      </c>
      <c r="F327" s="108"/>
      <c r="G327" s="108"/>
      <c r="H327" s="108"/>
    </row>
    <row r="328" spans="2:8" ht="30" customHeight="1" x14ac:dyDescent="0.25">
      <c r="B328" s="107"/>
      <c r="C328" s="111"/>
      <c r="D328" s="108"/>
      <c r="E328" s="69" t="str">
        <f>IF(D328="","",IFERROR(VLOOKUP(D328,CadFun!$B$8:$C$107,2,FALSE),""))</f>
        <v/>
      </c>
      <c r="F328" s="108"/>
      <c r="G328" s="108"/>
      <c r="H328" s="108"/>
    </row>
    <row r="329" spans="2:8" ht="30" customHeight="1" x14ac:dyDescent="0.25">
      <c r="B329" s="107"/>
      <c r="C329" s="111"/>
      <c r="D329" s="108"/>
      <c r="E329" s="69" t="str">
        <f>IF(D329="","",IFERROR(VLOOKUP(D329,CadFun!$B$8:$C$107,2,FALSE),""))</f>
        <v/>
      </c>
      <c r="F329" s="108"/>
      <c r="G329" s="108"/>
      <c r="H329" s="108"/>
    </row>
    <row r="330" spans="2:8" ht="30" customHeight="1" x14ac:dyDescent="0.25">
      <c r="B330" s="107"/>
      <c r="C330" s="111"/>
      <c r="D330" s="108"/>
      <c r="E330" s="69" t="str">
        <f>IF(D330="","",IFERROR(VLOOKUP(D330,CadFun!$B$8:$C$107,2,FALSE),""))</f>
        <v/>
      </c>
      <c r="F330" s="108"/>
      <c r="G330" s="108"/>
      <c r="H330" s="108"/>
    </row>
    <row r="331" spans="2:8" ht="30" customHeight="1" x14ac:dyDescent="0.25">
      <c r="B331" s="107"/>
      <c r="C331" s="111"/>
      <c r="D331" s="108"/>
      <c r="E331" s="69" t="str">
        <f>IF(D331="","",IFERROR(VLOOKUP(D331,CadFun!$B$8:$C$107,2,FALSE),""))</f>
        <v/>
      </c>
      <c r="F331" s="108"/>
      <c r="G331" s="108"/>
      <c r="H331" s="108"/>
    </row>
    <row r="332" spans="2:8" ht="30" customHeight="1" x14ac:dyDescent="0.25">
      <c r="B332" s="107"/>
      <c r="C332" s="111"/>
      <c r="D332" s="108"/>
      <c r="E332" s="69" t="str">
        <f>IF(D332="","",IFERROR(VLOOKUP(D332,CadFun!$B$8:$C$107,2,FALSE),""))</f>
        <v/>
      </c>
      <c r="F332" s="108"/>
      <c r="G332" s="108"/>
      <c r="H332" s="108"/>
    </row>
    <row r="333" spans="2:8" ht="30" customHeight="1" x14ac:dyDescent="0.25">
      <c r="B333" s="107"/>
      <c r="C333" s="111"/>
      <c r="D333" s="108"/>
      <c r="E333" s="69" t="str">
        <f>IF(D333="","",IFERROR(VLOOKUP(D333,CadFun!$B$8:$C$107,2,FALSE),""))</f>
        <v/>
      </c>
      <c r="F333" s="108"/>
      <c r="G333" s="108"/>
      <c r="H333" s="108"/>
    </row>
    <row r="334" spans="2:8" ht="30" customHeight="1" x14ac:dyDescent="0.25">
      <c r="B334" s="107"/>
      <c r="C334" s="111"/>
      <c r="D334" s="108"/>
      <c r="E334" s="69" t="str">
        <f>IF(D334="","",IFERROR(VLOOKUP(D334,CadFun!$B$8:$C$107,2,FALSE),""))</f>
        <v/>
      </c>
      <c r="F334" s="108"/>
      <c r="G334" s="108"/>
      <c r="H334" s="108"/>
    </row>
    <row r="335" spans="2:8" ht="30" customHeight="1" x14ac:dyDescent="0.25">
      <c r="B335" s="107"/>
      <c r="C335" s="111"/>
      <c r="D335" s="108"/>
      <c r="E335" s="69" t="str">
        <f>IF(D335="","",IFERROR(VLOOKUP(D335,CadFun!$B$8:$C$107,2,FALSE),""))</f>
        <v/>
      </c>
      <c r="F335" s="108"/>
      <c r="G335" s="108"/>
      <c r="H335" s="108"/>
    </row>
    <row r="336" spans="2:8" ht="30" customHeight="1" x14ac:dyDescent="0.25">
      <c r="B336" s="107"/>
      <c r="C336" s="111"/>
      <c r="D336" s="108"/>
      <c r="E336" s="69" t="str">
        <f>IF(D336="","",IFERROR(VLOOKUP(D336,CadFun!$B$8:$C$107,2,FALSE),""))</f>
        <v/>
      </c>
      <c r="F336" s="108"/>
      <c r="G336" s="108"/>
      <c r="H336" s="108"/>
    </row>
    <row r="337" spans="2:8" ht="30" customHeight="1" x14ac:dyDescent="0.25">
      <c r="B337" s="107"/>
      <c r="C337" s="111"/>
      <c r="D337" s="108"/>
      <c r="E337" s="69" t="str">
        <f>IF(D337="","",IFERROR(VLOOKUP(D337,CadFun!$B$8:$C$107,2,FALSE),""))</f>
        <v/>
      </c>
      <c r="F337" s="108"/>
      <c r="G337" s="108"/>
      <c r="H337" s="108"/>
    </row>
    <row r="338" spans="2:8" ht="30" customHeight="1" x14ac:dyDescent="0.25">
      <c r="B338" s="107"/>
      <c r="C338" s="111"/>
      <c r="D338" s="108"/>
      <c r="E338" s="69" t="str">
        <f>IF(D338="","",IFERROR(VLOOKUP(D338,CadFun!$B$8:$C$107,2,FALSE),""))</f>
        <v/>
      </c>
      <c r="F338" s="108"/>
      <c r="G338" s="108"/>
      <c r="H338" s="108"/>
    </row>
    <row r="339" spans="2:8" ht="30" customHeight="1" x14ac:dyDescent="0.25">
      <c r="B339" s="107"/>
      <c r="C339" s="111"/>
      <c r="D339" s="108"/>
      <c r="E339" s="69" t="str">
        <f>IF(D339="","",IFERROR(VLOOKUP(D339,CadFun!$B$8:$C$107,2,FALSE),""))</f>
        <v/>
      </c>
      <c r="F339" s="108"/>
      <c r="G339" s="108"/>
      <c r="H339" s="108"/>
    </row>
    <row r="340" spans="2:8" ht="30" customHeight="1" x14ac:dyDescent="0.25">
      <c r="B340" s="107"/>
      <c r="C340" s="111"/>
      <c r="D340" s="108"/>
      <c r="E340" s="69" t="str">
        <f>IF(D340="","",IFERROR(VLOOKUP(D340,CadFun!$B$8:$C$107,2,FALSE),""))</f>
        <v/>
      </c>
      <c r="F340" s="108"/>
      <c r="G340" s="108"/>
      <c r="H340" s="108"/>
    </row>
    <row r="341" spans="2:8" ht="30" customHeight="1" x14ac:dyDescent="0.25">
      <c r="B341" s="107"/>
      <c r="C341" s="111"/>
      <c r="D341" s="108"/>
      <c r="E341" s="69" t="str">
        <f>IF(D341="","",IFERROR(VLOOKUP(D341,CadFun!$B$8:$C$107,2,FALSE),""))</f>
        <v/>
      </c>
      <c r="F341" s="108"/>
      <c r="G341" s="108"/>
      <c r="H341" s="108"/>
    </row>
    <row r="342" spans="2:8" ht="30" customHeight="1" x14ac:dyDescent="0.25">
      <c r="B342" s="107"/>
      <c r="C342" s="111"/>
      <c r="D342" s="108"/>
      <c r="E342" s="69" t="str">
        <f>IF(D342="","",IFERROR(VLOOKUP(D342,CadFun!$B$8:$C$107,2,FALSE),""))</f>
        <v/>
      </c>
      <c r="F342" s="108"/>
      <c r="G342" s="108"/>
      <c r="H342" s="108"/>
    </row>
    <row r="343" spans="2:8" ht="30" customHeight="1" x14ac:dyDescent="0.25">
      <c r="B343" s="107"/>
      <c r="C343" s="111"/>
      <c r="D343" s="108"/>
      <c r="E343" s="69" t="str">
        <f>IF(D343="","",IFERROR(VLOOKUP(D343,CadFun!$B$8:$C$107,2,FALSE),""))</f>
        <v/>
      </c>
      <c r="F343" s="108"/>
      <c r="G343" s="108"/>
      <c r="H343" s="108"/>
    </row>
    <row r="344" spans="2:8" ht="30" customHeight="1" x14ac:dyDescent="0.25">
      <c r="B344" s="107"/>
      <c r="C344" s="111"/>
      <c r="D344" s="108"/>
      <c r="E344" s="69" t="str">
        <f>IF(D344="","",IFERROR(VLOOKUP(D344,CadFun!$B$8:$C$107,2,FALSE),""))</f>
        <v/>
      </c>
      <c r="F344" s="108"/>
      <c r="G344" s="108"/>
      <c r="H344" s="108"/>
    </row>
    <row r="345" spans="2:8" ht="30" customHeight="1" x14ac:dyDescent="0.25">
      <c r="B345" s="107"/>
      <c r="C345" s="111"/>
      <c r="D345" s="108"/>
      <c r="E345" s="69" t="str">
        <f>IF(D345="","",IFERROR(VLOOKUP(D345,CadFun!$B$8:$C$107,2,FALSE),""))</f>
        <v/>
      </c>
      <c r="F345" s="108"/>
      <c r="G345" s="108"/>
      <c r="H345" s="108"/>
    </row>
    <row r="346" spans="2:8" ht="30" customHeight="1" x14ac:dyDescent="0.25">
      <c r="B346" s="107"/>
      <c r="C346" s="111"/>
      <c r="D346" s="108"/>
      <c r="E346" s="69" t="str">
        <f>IF(D346="","",IFERROR(VLOOKUP(D346,CadFun!$B$8:$C$107,2,FALSE),""))</f>
        <v/>
      </c>
      <c r="F346" s="108"/>
      <c r="G346" s="108"/>
      <c r="H346" s="108"/>
    </row>
    <row r="347" spans="2:8" ht="30" customHeight="1" x14ac:dyDescent="0.25">
      <c r="B347" s="107"/>
      <c r="C347" s="111"/>
      <c r="D347" s="108"/>
      <c r="E347" s="69" t="str">
        <f>IF(D347="","",IFERROR(VLOOKUP(D347,CadFun!$B$8:$C$107,2,FALSE),""))</f>
        <v/>
      </c>
      <c r="F347" s="108"/>
      <c r="G347" s="108"/>
      <c r="H347" s="108"/>
    </row>
    <row r="348" spans="2:8" ht="30" customHeight="1" x14ac:dyDescent="0.25">
      <c r="B348" s="107"/>
      <c r="C348" s="111"/>
      <c r="D348" s="108"/>
      <c r="E348" s="69" t="str">
        <f>IF(D348="","",IFERROR(VLOOKUP(D348,CadFun!$B$8:$C$107,2,FALSE),""))</f>
        <v/>
      </c>
      <c r="F348" s="108"/>
      <c r="G348" s="108"/>
      <c r="H348" s="108"/>
    </row>
    <row r="349" spans="2:8" ht="30" customHeight="1" x14ac:dyDescent="0.25">
      <c r="B349" s="107"/>
      <c r="C349" s="111"/>
      <c r="D349" s="108"/>
      <c r="E349" s="69" t="str">
        <f>IF(D349="","",IFERROR(VLOOKUP(D349,CadFun!$B$8:$C$107,2,FALSE),""))</f>
        <v/>
      </c>
      <c r="F349" s="108"/>
      <c r="G349" s="108"/>
      <c r="H349" s="108"/>
    </row>
    <row r="350" spans="2:8" ht="30" customHeight="1" x14ac:dyDescent="0.25">
      <c r="B350" s="107"/>
      <c r="C350" s="111"/>
      <c r="D350" s="108"/>
      <c r="E350" s="69" t="str">
        <f>IF(D350="","",IFERROR(VLOOKUP(D350,CadFun!$B$8:$C$107,2,FALSE),""))</f>
        <v/>
      </c>
      <c r="F350" s="108"/>
      <c r="G350" s="108"/>
      <c r="H350" s="108"/>
    </row>
    <row r="351" spans="2:8" ht="30" customHeight="1" x14ac:dyDescent="0.25">
      <c r="B351" s="107"/>
      <c r="C351" s="111"/>
      <c r="D351" s="108"/>
      <c r="E351" s="69" t="str">
        <f>IF(D351="","",IFERROR(VLOOKUP(D351,CadFun!$B$8:$C$107,2,FALSE),""))</f>
        <v/>
      </c>
      <c r="F351" s="108"/>
      <c r="G351" s="108"/>
      <c r="H351" s="108"/>
    </row>
    <row r="352" spans="2:8" ht="30" customHeight="1" x14ac:dyDescent="0.25">
      <c r="B352" s="107"/>
      <c r="C352" s="111"/>
      <c r="D352" s="108"/>
      <c r="E352" s="69" t="str">
        <f>IF(D352="","",IFERROR(VLOOKUP(D352,CadFun!$B$8:$C$107,2,FALSE),""))</f>
        <v/>
      </c>
      <c r="F352" s="108"/>
      <c r="G352" s="108"/>
      <c r="H352" s="108"/>
    </row>
    <row r="353" spans="2:8" ht="30" customHeight="1" x14ac:dyDescent="0.25">
      <c r="B353" s="107"/>
      <c r="C353" s="111"/>
      <c r="D353" s="108"/>
      <c r="E353" s="69" t="str">
        <f>IF(D353="","",IFERROR(VLOOKUP(D353,CadFun!$B$8:$C$107,2,FALSE),""))</f>
        <v/>
      </c>
      <c r="F353" s="108"/>
      <c r="G353" s="108"/>
      <c r="H353" s="108"/>
    </row>
    <row r="354" spans="2:8" ht="30" customHeight="1" x14ac:dyDescent="0.25">
      <c r="B354" s="107"/>
      <c r="C354" s="111"/>
      <c r="D354" s="108"/>
      <c r="E354" s="69" t="str">
        <f>IF(D354="","",IFERROR(VLOOKUP(D354,CadFun!$B$8:$C$107,2,FALSE),""))</f>
        <v/>
      </c>
      <c r="F354" s="108"/>
      <c r="G354" s="108"/>
      <c r="H354" s="108"/>
    </row>
    <row r="355" spans="2:8" ht="30" customHeight="1" x14ac:dyDescent="0.25">
      <c r="B355" s="107"/>
      <c r="C355" s="111"/>
      <c r="D355" s="108"/>
      <c r="E355" s="69" t="str">
        <f>IF(D355="","",IFERROR(VLOOKUP(D355,CadFun!$B$8:$C$107,2,FALSE),""))</f>
        <v/>
      </c>
      <c r="F355" s="108"/>
      <c r="G355" s="108"/>
      <c r="H355" s="108"/>
    </row>
    <row r="356" spans="2:8" ht="30" customHeight="1" x14ac:dyDescent="0.25">
      <c r="B356" s="107"/>
      <c r="C356" s="111"/>
      <c r="D356" s="108"/>
      <c r="E356" s="69" t="str">
        <f>IF(D356="","",IFERROR(VLOOKUP(D356,CadFun!$B$8:$C$107,2,FALSE),""))</f>
        <v/>
      </c>
      <c r="F356" s="108"/>
      <c r="G356" s="108"/>
      <c r="H356" s="108"/>
    </row>
    <row r="357" spans="2:8" ht="30" customHeight="1" x14ac:dyDescent="0.25">
      <c r="B357" s="107"/>
      <c r="C357" s="111"/>
      <c r="D357" s="108"/>
      <c r="E357" s="69" t="str">
        <f>IF(D357="","",IFERROR(VLOOKUP(D357,CadFun!$B$8:$C$107,2,FALSE),""))</f>
        <v/>
      </c>
      <c r="F357" s="108"/>
      <c r="G357" s="108"/>
      <c r="H357" s="108"/>
    </row>
    <row r="358" spans="2:8" ht="30" customHeight="1" x14ac:dyDescent="0.25">
      <c r="B358" s="107"/>
      <c r="C358" s="111"/>
      <c r="D358" s="108"/>
      <c r="E358" s="69" t="str">
        <f>IF(D358="","",IFERROR(VLOOKUP(D358,CadFun!$B$8:$C$107,2,FALSE),""))</f>
        <v/>
      </c>
      <c r="F358" s="108"/>
      <c r="G358" s="108"/>
      <c r="H358" s="108"/>
    </row>
    <row r="359" spans="2:8" ht="30" customHeight="1" x14ac:dyDescent="0.25">
      <c r="B359" s="107"/>
      <c r="C359" s="111"/>
      <c r="D359" s="108"/>
      <c r="E359" s="69" t="str">
        <f>IF(D359="","",IFERROR(VLOOKUP(D359,CadFun!$B$8:$C$107,2,FALSE),""))</f>
        <v/>
      </c>
      <c r="F359" s="108"/>
      <c r="G359" s="108"/>
      <c r="H359" s="108"/>
    </row>
    <row r="360" spans="2:8" ht="30" customHeight="1" x14ac:dyDescent="0.25">
      <c r="B360" s="107"/>
      <c r="C360" s="111"/>
      <c r="D360" s="108"/>
      <c r="E360" s="69" t="str">
        <f>IF(D360="","",IFERROR(VLOOKUP(D360,CadFun!$B$8:$C$107,2,FALSE),""))</f>
        <v/>
      </c>
      <c r="F360" s="108"/>
      <c r="G360" s="108"/>
      <c r="H360" s="108"/>
    </row>
    <row r="361" spans="2:8" ht="30" customHeight="1" x14ac:dyDescent="0.25">
      <c r="B361" s="107"/>
      <c r="C361" s="111"/>
      <c r="D361" s="108"/>
      <c r="E361" s="69" t="str">
        <f>IF(D361="","",IFERROR(VLOOKUP(D361,CadFun!$B$8:$C$107,2,FALSE),""))</f>
        <v/>
      </c>
      <c r="F361" s="108"/>
      <c r="G361" s="108"/>
      <c r="H361" s="108"/>
    </row>
    <row r="362" spans="2:8" ht="30" customHeight="1" x14ac:dyDescent="0.25">
      <c r="B362" s="107"/>
      <c r="C362" s="111"/>
      <c r="D362" s="108"/>
      <c r="E362" s="69" t="str">
        <f>IF(D362="","",IFERROR(VLOOKUP(D362,CadFun!$B$8:$C$107,2,FALSE),""))</f>
        <v/>
      </c>
      <c r="F362" s="108"/>
      <c r="G362" s="108"/>
      <c r="H362" s="108"/>
    </row>
    <row r="363" spans="2:8" ht="30" customHeight="1" x14ac:dyDescent="0.25">
      <c r="B363" s="107"/>
      <c r="C363" s="111"/>
      <c r="D363" s="108"/>
      <c r="E363" s="69" t="str">
        <f>IF(D363="","",IFERROR(VLOOKUP(D363,CadFun!$B$8:$C$107,2,FALSE),""))</f>
        <v/>
      </c>
      <c r="F363" s="108"/>
      <c r="G363" s="108"/>
      <c r="H363" s="108"/>
    </row>
    <row r="364" spans="2:8" ht="30" customHeight="1" x14ac:dyDescent="0.25">
      <c r="B364" s="107"/>
      <c r="C364" s="111"/>
      <c r="D364" s="108"/>
      <c r="E364" s="69" t="str">
        <f>IF(D364="","",IFERROR(VLOOKUP(D364,CadFun!$B$8:$C$107,2,FALSE),""))</f>
        <v/>
      </c>
      <c r="F364" s="108"/>
      <c r="G364" s="108"/>
      <c r="H364" s="108"/>
    </row>
    <row r="365" spans="2:8" ht="30" customHeight="1" x14ac:dyDescent="0.25">
      <c r="B365" s="107"/>
      <c r="C365" s="111"/>
      <c r="D365" s="108"/>
      <c r="E365" s="69" t="str">
        <f>IF(D365="","",IFERROR(VLOOKUP(D365,CadFun!$B$8:$C$107,2,FALSE),""))</f>
        <v/>
      </c>
      <c r="F365" s="108"/>
      <c r="G365" s="108"/>
      <c r="H365" s="108"/>
    </row>
    <row r="366" spans="2:8" ht="30" customHeight="1" x14ac:dyDescent="0.25">
      <c r="B366" s="107"/>
      <c r="C366" s="111"/>
      <c r="D366" s="108"/>
      <c r="E366" s="69" t="str">
        <f>IF(D366="","",IFERROR(VLOOKUP(D366,CadFun!$B$8:$C$107,2,FALSE),""))</f>
        <v/>
      </c>
      <c r="F366" s="108"/>
      <c r="G366" s="108"/>
      <c r="H366" s="108"/>
    </row>
    <row r="367" spans="2:8" ht="30" customHeight="1" x14ac:dyDescent="0.25">
      <c r="B367" s="107"/>
      <c r="C367" s="111"/>
      <c r="D367" s="108"/>
      <c r="E367" s="69" t="str">
        <f>IF(D367="","",IFERROR(VLOOKUP(D367,CadFun!$B$8:$C$107,2,FALSE),""))</f>
        <v/>
      </c>
      <c r="F367" s="108"/>
      <c r="G367" s="108"/>
      <c r="H367" s="108"/>
    </row>
    <row r="368" spans="2:8" ht="30" customHeight="1" x14ac:dyDescent="0.25">
      <c r="B368" s="107"/>
      <c r="C368" s="111"/>
      <c r="D368" s="108"/>
      <c r="E368" s="69" t="str">
        <f>IF(D368="","",IFERROR(VLOOKUP(D368,CadFun!$B$8:$C$107,2,FALSE),""))</f>
        <v/>
      </c>
      <c r="F368" s="108"/>
      <c r="G368" s="108"/>
      <c r="H368" s="108"/>
    </row>
    <row r="369" spans="2:8" ht="30" customHeight="1" x14ac:dyDescent="0.25">
      <c r="B369" s="107"/>
      <c r="C369" s="111"/>
      <c r="D369" s="108"/>
      <c r="E369" s="69" t="str">
        <f>IF(D369="","",IFERROR(VLOOKUP(D369,CadFun!$B$8:$C$107,2,FALSE),""))</f>
        <v/>
      </c>
      <c r="F369" s="108"/>
      <c r="G369" s="108"/>
      <c r="H369" s="108"/>
    </row>
    <row r="370" spans="2:8" ht="30" customHeight="1" x14ac:dyDescent="0.25">
      <c r="B370" s="107"/>
      <c r="C370" s="111"/>
      <c r="D370" s="108"/>
      <c r="E370" s="69" t="str">
        <f>IF(D370="","",IFERROR(VLOOKUP(D370,CadFun!$B$8:$C$107,2,FALSE),""))</f>
        <v/>
      </c>
      <c r="F370" s="108"/>
      <c r="G370" s="108"/>
      <c r="H370" s="108"/>
    </row>
    <row r="371" spans="2:8" ht="30" customHeight="1" x14ac:dyDescent="0.25">
      <c r="B371" s="107"/>
      <c r="C371" s="111"/>
      <c r="D371" s="108"/>
      <c r="E371" s="69" t="str">
        <f>IF(D371="","",IFERROR(VLOOKUP(D371,CadFun!$B$8:$C$107,2,FALSE),""))</f>
        <v/>
      </c>
      <c r="F371" s="108"/>
      <c r="G371" s="108"/>
      <c r="H371" s="108"/>
    </row>
    <row r="372" spans="2:8" ht="30" customHeight="1" x14ac:dyDescent="0.25">
      <c r="B372" s="107"/>
      <c r="C372" s="111"/>
      <c r="D372" s="108"/>
      <c r="E372" s="69" t="str">
        <f>IF(D372="","",IFERROR(VLOOKUP(D372,CadFun!$B$8:$C$107,2,FALSE),""))</f>
        <v/>
      </c>
      <c r="F372" s="108"/>
      <c r="G372" s="108"/>
      <c r="H372" s="108"/>
    </row>
    <row r="373" spans="2:8" ht="30" customHeight="1" x14ac:dyDescent="0.25">
      <c r="B373" s="107"/>
      <c r="C373" s="111"/>
      <c r="D373" s="108"/>
      <c r="E373" s="69" t="str">
        <f>IF(D373="","",IFERROR(VLOOKUP(D373,CadFun!$B$8:$C$107,2,FALSE),""))</f>
        <v/>
      </c>
      <c r="F373" s="108"/>
      <c r="G373" s="108"/>
      <c r="H373" s="108"/>
    </row>
    <row r="374" spans="2:8" ht="30" customHeight="1" x14ac:dyDescent="0.25">
      <c r="B374" s="107"/>
      <c r="C374" s="111"/>
      <c r="D374" s="108"/>
      <c r="E374" s="69" t="str">
        <f>IF(D374="","",IFERROR(VLOOKUP(D374,CadFun!$B$8:$C$107,2,FALSE),""))</f>
        <v/>
      </c>
      <c r="F374" s="108"/>
      <c r="G374" s="108"/>
      <c r="H374" s="108"/>
    </row>
    <row r="375" spans="2:8" ht="30" customHeight="1" x14ac:dyDescent="0.25">
      <c r="B375" s="107"/>
      <c r="C375" s="111"/>
      <c r="D375" s="108"/>
      <c r="E375" s="69" t="str">
        <f>IF(D375="","",IFERROR(VLOOKUP(D375,CadFun!$B$8:$C$107,2,FALSE),""))</f>
        <v/>
      </c>
      <c r="F375" s="108"/>
      <c r="G375" s="108"/>
      <c r="H375" s="108"/>
    </row>
    <row r="376" spans="2:8" ht="30" customHeight="1" x14ac:dyDescent="0.25">
      <c r="B376" s="107"/>
      <c r="C376" s="111"/>
      <c r="D376" s="108"/>
      <c r="E376" s="69" t="str">
        <f>IF(D376="","",IFERROR(VLOOKUP(D376,CadFun!$B$8:$C$107,2,FALSE),""))</f>
        <v/>
      </c>
      <c r="F376" s="108"/>
      <c r="G376" s="108"/>
      <c r="H376" s="108"/>
    </row>
    <row r="377" spans="2:8" ht="30" customHeight="1" x14ac:dyDescent="0.25">
      <c r="B377" s="107"/>
      <c r="C377" s="111"/>
      <c r="D377" s="108"/>
      <c r="E377" s="69" t="str">
        <f>IF(D377="","",IFERROR(VLOOKUP(D377,CadFun!$B$8:$C$107,2,FALSE),""))</f>
        <v/>
      </c>
      <c r="F377" s="108"/>
      <c r="G377" s="108"/>
      <c r="H377" s="108"/>
    </row>
    <row r="378" spans="2:8" ht="30" customHeight="1" x14ac:dyDescent="0.25">
      <c r="B378" s="107"/>
      <c r="C378" s="111"/>
      <c r="D378" s="108"/>
      <c r="E378" s="69" t="str">
        <f>IF(D378="","",IFERROR(VLOOKUP(D378,CadFun!$B$8:$C$107,2,FALSE),""))</f>
        <v/>
      </c>
      <c r="F378" s="108"/>
      <c r="G378" s="108"/>
      <c r="H378" s="108"/>
    </row>
    <row r="379" spans="2:8" ht="30" customHeight="1" x14ac:dyDescent="0.25">
      <c r="B379" s="107"/>
      <c r="C379" s="111"/>
      <c r="D379" s="108"/>
      <c r="E379" s="69" t="str">
        <f>IF(D379="","",IFERROR(VLOOKUP(D379,CadFun!$B$8:$C$107,2,FALSE),""))</f>
        <v/>
      </c>
      <c r="F379" s="108"/>
      <c r="G379" s="108"/>
      <c r="H379" s="108"/>
    </row>
    <row r="380" spans="2:8" ht="30" customHeight="1" x14ac:dyDescent="0.25">
      <c r="B380" s="107"/>
      <c r="C380" s="111"/>
      <c r="D380" s="108"/>
      <c r="E380" s="69" t="str">
        <f>IF(D380="","",IFERROR(VLOOKUP(D380,CadFun!$B$8:$C$107,2,FALSE),""))</f>
        <v/>
      </c>
      <c r="F380" s="108"/>
      <c r="G380" s="108"/>
      <c r="H380" s="108"/>
    </row>
    <row r="381" spans="2:8" ht="30" customHeight="1" x14ac:dyDescent="0.25">
      <c r="B381" s="107"/>
      <c r="C381" s="111"/>
      <c r="D381" s="108"/>
      <c r="E381" s="69" t="str">
        <f>IF(D381="","",IFERROR(VLOOKUP(D381,CadFun!$B$8:$C$107,2,FALSE),""))</f>
        <v/>
      </c>
      <c r="F381" s="108"/>
      <c r="G381" s="108"/>
      <c r="H381" s="108"/>
    </row>
    <row r="382" spans="2:8" ht="30" customHeight="1" x14ac:dyDescent="0.25">
      <c r="B382" s="107"/>
      <c r="C382" s="111"/>
      <c r="D382" s="108"/>
      <c r="E382" s="69" t="str">
        <f>IF(D382="","",IFERROR(VLOOKUP(D382,CadFun!$B$8:$C$107,2,FALSE),""))</f>
        <v/>
      </c>
      <c r="F382" s="108"/>
      <c r="G382" s="108"/>
      <c r="H382" s="108"/>
    </row>
    <row r="383" spans="2:8" ht="30" customHeight="1" x14ac:dyDescent="0.25">
      <c r="B383" s="107"/>
      <c r="C383" s="111"/>
      <c r="D383" s="108"/>
      <c r="E383" s="69" t="str">
        <f>IF(D383="","",IFERROR(VLOOKUP(D383,CadFun!$B$8:$C$107,2,FALSE),""))</f>
        <v/>
      </c>
      <c r="F383" s="108"/>
      <c r="G383" s="108"/>
      <c r="H383" s="108"/>
    </row>
    <row r="384" spans="2:8" ht="30" customHeight="1" x14ac:dyDescent="0.25">
      <c r="B384" s="107"/>
      <c r="C384" s="111"/>
      <c r="D384" s="108"/>
      <c r="E384" s="69" t="str">
        <f>IF(D384="","",IFERROR(VLOOKUP(D384,CadFun!$B$8:$C$107,2,FALSE),""))</f>
        <v/>
      </c>
      <c r="F384" s="108"/>
      <c r="G384" s="108"/>
      <c r="H384" s="108"/>
    </row>
    <row r="385" spans="2:8" ht="30" customHeight="1" x14ac:dyDescent="0.25">
      <c r="B385" s="107"/>
      <c r="C385" s="111"/>
      <c r="D385" s="108"/>
      <c r="E385" s="69" t="str">
        <f>IF(D385="","",IFERROR(VLOOKUP(D385,CadFun!$B$8:$C$107,2,FALSE),""))</f>
        <v/>
      </c>
      <c r="F385" s="108"/>
      <c r="G385" s="108"/>
      <c r="H385" s="108"/>
    </row>
    <row r="386" spans="2:8" ht="30" customHeight="1" x14ac:dyDescent="0.25">
      <c r="B386" s="107"/>
      <c r="C386" s="111"/>
      <c r="D386" s="108"/>
      <c r="E386" s="69" t="str">
        <f>IF(D386="","",IFERROR(VLOOKUP(D386,CadFun!$B$8:$C$107,2,FALSE),""))</f>
        <v/>
      </c>
      <c r="F386" s="108"/>
      <c r="G386" s="108"/>
      <c r="H386" s="108"/>
    </row>
    <row r="387" spans="2:8" ht="30" customHeight="1" x14ac:dyDescent="0.25">
      <c r="B387" s="107"/>
      <c r="C387" s="111"/>
      <c r="D387" s="108"/>
      <c r="E387" s="69" t="str">
        <f>IF(D387="","",IFERROR(VLOOKUP(D387,CadFun!$B$8:$C$107,2,FALSE),""))</f>
        <v/>
      </c>
      <c r="F387" s="108"/>
      <c r="G387" s="108"/>
      <c r="H387" s="108"/>
    </row>
    <row r="388" spans="2:8" ht="30" customHeight="1" x14ac:dyDescent="0.25">
      <c r="B388" s="107"/>
      <c r="C388" s="111"/>
      <c r="D388" s="108"/>
      <c r="E388" s="69" t="str">
        <f>IF(D388="","",IFERROR(VLOOKUP(D388,CadFun!$B$8:$C$107,2,FALSE),""))</f>
        <v/>
      </c>
      <c r="F388" s="108"/>
      <c r="G388" s="108"/>
      <c r="H388" s="108"/>
    </row>
    <row r="389" spans="2:8" ht="30" customHeight="1" x14ac:dyDescent="0.25">
      <c r="B389" s="107"/>
      <c r="C389" s="111"/>
      <c r="D389" s="108"/>
      <c r="E389" s="69" t="str">
        <f>IF(D389="","",IFERROR(VLOOKUP(D389,CadFun!$B$8:$C$107,2,FALSE),""))</f>
        <v/>
      </c>
      <c r="F389" s="108"/>
      <c r="G389" s="108"/>
      <c r="H389" s="108"/>
    </row>
    <row r="390" spans="2:8" ht="30" customHeight="1" x14ac:dyDescent="0.25">
      <c r="B390" s="107"/>
      <c r="C390" s="111"/>
      <c r="D390" s="108"/>
      <c r="E390" s="69" t="str">
        <f>IF(D390="","",IFERROR(VLOOKUP(D390,CadFun!$B$8:$C$107,2,FALSE),""))</f>
        <v/>
      </c>
      <c r="F390" s="108"/>
      <c r="G390" s="108"/>
      <c r="H390" s="108"/>
    </row>
    <row r="391" spans="2:8" ht="30" customHeight="1" x14ac:dyDescent="0.25">
      <c r="B391" s="107"/>
      <c r="C391" s="111"/>
      <c r="D391" s="108"/>
      <c r="E391" s="69" t="str">
        <f>IF(D391="","",IFERROR(VLOOKUP(D391,CadFun!$B$8:$C$107,2,FALSE),""))</f>
        <v/>
      </c>
      <c r="F391" s="108"/>
      <c r="G391" s="108"/>
      <c r="H391" s="108"/>
    </row>
    <row r="392" spans="2:8" ht="30" customHeight="1" x14ac:dyDescent="0.25">
      <c r="B392" s="107"/>
      <c r="C392" s="111"/>
      <c r="D392" s="108"/>
      <c r="E392" s="69" t="str">
        <f>IF(D392="","",IFERROR(VLOOKUP(D392,CadFun!$B$8:$C$107,2,FALSE),""))</f>
        <v/>
      </c>
      <c r="F392" s="108"/>
      <c r="G392" s="108"/>
      <c r="H392" s="108"/>
    </row>
    <row r="393" spans="2:8" ht="30" customHeight="1" x14ac:dyDescent="0.25">
      <c r="B393" s="107"/>
      <c r="C393" s="111"/>
      <c r="D393" s="108"/>
      <c r="E393" s="69" t="str">
        <f>IF(D393="","",IFERROR(VLOOKUP(D393,CadFun!$B$8:$C$107,2,FALSE),""))</f>
        <v/>
      </c>
      <c r="F393" s="108"/>
      <c r="G393" s="108"/>
      <c r="H393" s="108"/>
    </row>
    <row r="394" spans="2:8" ht="30" customHeight="1" x14ac:dyDescent="0.25">
      <c r="B394" s="107"/>
      <c r="C394" s="111"/>
      <c r="D394" s="108"/>
      <c r="E394" s="69" t="str">
        <f>IF(D394="","",IFERROR(VLOOKUP(D394,CadFun!$B$8:$C$107,2,FALSE),""))</f>
        <v/>
      </c>
      <c r="F394" s="108"/>
      <c r="G394" s="108"/>
      <c r="H394" s="108"/>
    </row>
    <row r="395" spans="2:8" ht="30" customHeight="1" x14ac:dyDescent="0.25">
      <c r="B395" s="107"/>
      <c r="C395" s="111"/>
      <c r="D395" s="108"/>
      <c r="E395" s="69" t="str">
        <f>IF(D395="","",IFERROR(VLOOKUP(D395,CadFun!$B$8:$C$107,2,FALSE),""))</f>
        <v/>
      </c>
      <c r="F395" s="108"/>
      <c r="G395" s="108"/>
      <c r="H395" s="108"/>
    </row>
    <row r="396" spans="2:8" ht="30" customHeight="1" x14ac:dyDescent="0.25">
      <c r="B396" s="107"/>
      <c r="C396" s="111"/>
      <c r="D396" s="108"/>
      <c r="E396" s="69" t="str">
        <f>IF(D396="","",IFERROR(VLOOKUP(D396,CadFun!$B$8:$C$107,2,FALSE),""))</f>
        <v/>
      </c>
      <c r="F396" s="108"/>
      <c r="G396" s="108"/>
      <c r="H396" s="108"/>
    </row>
    <row r="397" spans="2:8" ht="30" customHeight="1" x14ac:dyDescent="0.25">
      <c r="B397" s="107"/>
      <c r="C397" s="111"/>
      <c r="D397" s="108"/>
      <c r="E397" s="69" t="str">
        <f>IF(D397="","",IFERROR(VLOOKUP(D397,CadFun!$B$8:$C$107,2,FALSE),""))</f>
        <v/>
      </c>
      <c r="F397" s="108"/>
      <c r="G397" s="108"/>
      <c r="H397" s="108"/>
    </row>
    <row r="398" spans="2:8" ht="30" customHeight="1" x14ac:dyDescent="0.25">
      <c r="B398" s="107"/>
      <c r="C398" s="111"/>
      <c r="D398" s="108"/>
      <c r="E398" s="69" t="str">
        <f>IF(D398="","",IFERROR(VLOOKUP(D398,CadFun!$B$8:$C$107,2,FALSE),""))</f>
        <v/>
      </c>
      <c r="F398" s="108"/>
      <c r="G398" s="108"/>
      <c r="H398" s="108"/>
    </row>
    <row r="399" spans="2:8" ht="30" customHeight="1" x14ac:dyDescent="0.25">
      <c r="B399" s="107"/>
      <c r="C399" s="111"/>
      <c r="D399" s="108"/>
      <c r="E399" s="69" t="str">
        <f>IF(D399="","",IFERROR(VLOOKUP(D399,CadFun!$B$8:$C$107,2,FALSE),""))</f>
        <v/>
      </c>
      <c r="F399" s="108"/>
      <c r="G399" s="108"/>
      <c r="H399" s="108"/>
    </row>
    <row r="400" spans="2:8" ht="30" customHeight="1" x14ac:dyDescent="0.25">
      <c r="B400" s="107"/>
      <c r="C400" s="111"/>
      <c r="D400" s="108"/>
      <c r="E400" s="69" t="str">
        <f>IF(D400="","",IFERROR(VLOOKUP(D400,CadFun!$B$8:$C$107,2,FALSE),""))</f>
        <v/>
      </c>
      <c r="F400" s="108"/>
      <c r="G400" s="108"/>
      <c r="H400" s="108"/>
    </row>
    <row r="401" spans="2:8" ht="30" customHeight="1" x14ac:dyDescent="0.25">
      <c r="B401" s="107"/>
      <c r="C401" s="111"/>
      <c r="D401" s="108"/>
      <c r="E401" s="69" t="str">
        <f>IF(D401="","",IFERROR(VLOOKUP(D401,CadFun!$B$8:$C$107,2,FALSE),""))</f>
        <v/>
      </c>
      <c r="F401" s="108"/>
      <c r="G401" s="108"/>
      <c r="H401" s="108"/>
    </row>
    <row r="402" spans="2:8" ht="30" customHeight="1" x14ac:dyDescent="0.25">
      <c r="B402" s="107"/>
      <c r="C402" s="111"/>
      <c r="D402" s="108"/>
      <c r="E402" s="69" t="str">
        <f>IF(D402="","",IFERROR(VLOOKUP(D402,CadFun!$B$8:$C$107,2,FALSE),""))</f>
        <v/>
      </c>
      <c r="F402" s="108"/>
      <c r="G402" s="108"/>
      <c r="H402" s="108"/>
    </row>
    <row r="403" spans="2:8" ht="30" customHeight="1" x14ac:dyDescent="0.25">
      <c r="B403" s="107"/>
      <c r="C403" s="111"/>
      <c r="D403" s="108"/>
      <c r="E403" s="69" t="str">
        <f>IF(D403="","",IFERROR(VLOOKUP(D403,CadFun!$B$8:$C$107,2,FALSE),""))</f>
        <v/>
      </c>
      <c r="F403" s="108"/>
      <c r="G403" s="108"/>
      <c r="H403" s="108"/>
    </row>
    <row r="404" spans="2:8" ht="30" customHeight="1" x14ac:dyDescent="0.25">
      <c r="B404" s="107"/>
      <c r="C404" s="111"/>
      <c r="D404" s="108"/>
      <c r="E404" s="69" t="str">
        <f>IF(D404="","",IFERROR(VLOOKUP(D404,CadFun!$B$8:$C$107,2,FALSE),""))</f>
        <v/>
      </c>
      <c r="F404" s="108"/>
      <c r="G404" s="108"/>
      <c r="H404" s="108"/>
    </row>
    <row r="405" spans="2:8" ht="30" customHeight="1" x14ac:dyDescent="0.25">
      <c r="B405" s="107"/>
      <c r="C405" s="111"/>
      <c r="D405" s="108"/>
      <c r="E405" s="69" t="str">
        <f>IF(D405="","",IFERROR(VLOOKUP(D405,CadFun!$B$8:$C$107,2,FALSE),""))</f>
        <v/>
      </c>
      <c r="F405" s="108"/>
      <c r="G405" s="108"/>
      <c r="H405" s="108"/>
    </row>
    <row r="406" spans="2:8" ht="30" customHeight="1" x14ac:dyDescent="0.25">
      <c r="B406" s="107"/>
      <c r="C406" s="111"/>
      <c r="D406" s="108"/>
      <c r="E406" s="69" t="str">
        <f>IF(D406="","",IFERROR(VLOOKUP(D406,CadFun!$B$8:$C$107,2,FALSE),""))</f>
        <v/>
      </c>
      <c r="F406" s="108"/>
      <c r="G406" s="108"/>
      <c r="H406" s="108"/>
    </row>
    <row r="407" spans="2:8" ht="30" customHeight="1" x14ac:dyDescent="0.25">
      <c r="B407" s="107"/>
      <c r="C407" s="111"/>
      <c r="D407" s="108"/>
      <c r="E407" s="69" t="str">
        <f>IF(D407="","",IFERROR(VLOOKUP(D407,CadFun!$B$8:$C$107,2,FALSE),""))</f>
        <v/>
      </c>
      <c r="F407" s="108"/>
      <c r="G407" s="108"/>
      <c r="H407" s="108"/>
    </row>
    <row r="408" spans="2:8" ht="30" customHeight="1" x14ac:dyDescent="0.25">
      <c r="B408" s="107"/>
      <c r="C408" s="111"/>
      <c r="D408" s="108"/>
      <c r="E408" s="69" t="str">
        <f>IF(D408="","",IFERROR(VLOOKUP(D408,CadFun!$B$8:$C$107,2,FALSE),""))</f>
        <v/>
      </c>
      <c r="F408" s="108"/>
      <c r="G408" s="108"/>
      <c r="H408" s="108"/>
    </row>
    <row r="409" spans="2:8" ht="30" customHeight="1" x14ac:dyDescent="0.25">
      <c r="B409" s="107"/>
      <c r="C409" s="111"/>
      <c r="D409" s="108"/>
      <c r="E409" s="69" t="str">
        <f>IF(D409="","",IFERROR(VLOOKUP(D409,CadFun!$B$8:$C$107,2,FALSE),""))</f>
        <v/>
      </c>
      <c r="F409" s="108"/>
      <c r="G409" s="108"/>
      <c r="H409" s="108"/>
    </row>
    <row r="410" spans="2:8" ht="30" customHeight="1" x14ac:dyDescent="0.25">
      <c r="B410" s="107"/>
      <c r="C410" s="111"/>
      <c r="D410" s="108"/>
      <c r="E410" s="69" t="str">
        <f>IF(D410="","",IFERROR(VLOOKUP(D410,CadFun!$B$8:$C$107,2,FALSE),""))</f>
        <v/>
      </c>
      <c r="F410" s="108"/>
      <c r="G410" s="108"/>
      <c r="H410" s="108"/>
    </row>
    <row r="411" spans="2:8" ht="30" customHeight="1" x14ac:dyDescent="0.25">
      <c r="B411" s="107"/>
      <c r="C411" s="111"/>
      <c r="D411" s="108"/>
      <c r="E411" s="69" t="str">
        <f>IF(D411="","",IFERROR(VLOOKUP(D411,CadFun!$B$8:$C$107,2,FALSE),""))</f>
        <v/>
      </c>
      <c r="F411" s="108"/>
      <c r="G411" s="108"/>
      <c r="H411" s="108"/>
    </row>
    <row r="412" spans="2:8" ht="30" customHeight="1" x14ac:dyDescent="0.25">
      <c r="B412" s="107"/>
      <c r="C412" s="111"/>
      <c r="D412" s="108"/>
      <c r="E412" s="69" t="str">
        <f>IF(D412="","",IFERROR(VLOOKUP(D412,CadFun!$B$8:$C$107,2,FALSE),""))</f>
        <v/>
      </c>
      <c r="F412" s="108"/>
      <c r="G412" s="108"/>
      <c r="H412" s="108"/>
    </row>
    <row r="413" spans="2:8" ht="30" customHeight="1" x14ac:dyDescent="0.25">
      <c r="B413" s="107"/>
      <c r="C413" s="111"/>
      <c r="D413" s="108"/>
      <c r="E413" s="69" t="str">
        <f>IF(D413="","",IFERROR(VLOOKUP(D413,CadFun!$B$8:$C$107,2,FALSE),""))</f>
        <v/>
      </c>
      <c r="F413" s="108"/>
      <c r="G413" s="108"/>
      <c r="H413" s="108"/>
    </row>
    <row r="414" spans="2:8" ht="30" customHeight="1" x14ac:dyDescent="0.25">
      <c r="B414" s="107"/>
      <c r="C414" s="111"/>
      <c r="D414" s="108"/>
      <c r="E414" s="69" t="str">
        <f>IF(D414="","",IFERROR(VLOOKUP(D414,CadFun!$B$8:$C$107,2,FALSE),""))</f>
        <v/>
      </c>
      <c r="F414" s="108"/>
      <c r="G414" s="108"/>
      <c r="H414" s="108"/>
    </row>
    <row r="415" spans="2:8" ht="30" customHeight="1" x14ac:dyDescent="0.25">
      <c r="B415" s="107"/>
      <c r="C415" s="111"/>
      <c r="D415" s="108"/>
      <c r="E415" s="69" t="str">
        <f>IF(D415="","",IFERROR(VLOOKUP(D415,CadFun!$B$8:$C$107,2,FALSE),""))</f>
        <v/>
      </c>
      <c r="F415" s="108"/>
      <c r="G415" s="108"/>
      <c r="H415" s="108"/>
    </row>
    <row r="416" spans="2:8" ht="30" customHeight="1" x14ac:dyDescent="0.25">
      <c r="B416" s="107"/>
      <c r="C416" s="111"/>
      <c r="D416" s="108"/>
      <c r="E416" s="69" t="str">
        <f>IF(D416="","",IFERROR(VLOOKUP(D416,CadFun!$B$8:$C$107,2,FALSE),""))</f>
        <v/>
      </c>
      <c r="F416" s="108"/>
      <c r="G416" s="108"/>
      <c r="H416" s="108"/>
    </row>
    <row r="417" spans="2:8" ht="30" customHeight="1" x14ac:dyDescent="0.25">
      <c r="B417" s="107"/>
      <c r="C417" s="111"/>
      <c r="D417" s="108"/>
      <c r="E417" s="69" t="str">
        <f>IF(D417="","",IFERROR(VLOOKUP(D417,CadFun!$B$8:$C$107,2,FALSE),""))</f>
        <v/>
      </c>
      <c r="F417" s="108"/>
      <c r="G417" s="108"/>
      <c r="H417" s="108"/>
    </row>
    <row r="418" spans="2:8" ht="30" customHeight="1" x14ac:dyDescent="0.25">
      <c r="B418" s="107"/>
      <c r="C418" s="111"/>
      <c r="D418" s="108"/>
      <c r="E418" s="69" t="str">
        <f>IF(D418="","",IFERROR(VLOOKUP(D418,CadFun!$B$8:$C$107,2,FALSE),""))</f>
        <v/>
      </c>
      <c r="F418" s="108"/>
      <c r="G418" s="108"/>
      <c r="H418" s="108"/>
    </row>
    <row r="419" spans="2:8" ht="30" customHeight="1" x14ac:dyDescent="0.25">
      <c r="B419" s="107"/>
      <c r="C419" s="111"/>
      <c r="D419" s="108"/>
      <c r="E419" s="69" t="str">
        <f>IF(D419="","",IFERROR(VLOOKUP(D419,CadFun!$B$8:$C$107,2,FALSE),""))</f>
        <v/>
      </c>
      <c r="F419" s="108"/>
      <c r="G419" s="108"/>
      <c r="H419" s="108"/>
    </row>
    <row r="420" spans="2:8" ht="30" customHeight="1" x14ac:dyDescent="0.25">
      <c r="B420" s="107"/>
      <c r="C420" s="111"/>
      <c r="D420" s="108"/>
      <c r="E420" s="69" t="str">
        <f>IF(D420="","",IFERROR(VLOOKUP(D420,CadFun!$B$8:$C$107,2,FALSE),""))</f>
        <v/>
      </c>
      <c r="F420" s="108"/>
      <c r="G420" s="108"/>
      <c r="H420" s="108"/>
    </row>
    <row r="421" spans="2:8" ht="30" customHeight="1" x14ac:dyDescent="0.25">
      <c r="B421" s="107"/>
      <c r="C421" s="111"/>
      <c r="D421" s="108"/>
      <c r="E421" s="69" t="str">
        <f>IF(D421="","",IFERROR(VLOOKUP(D421,CadFun!$B$8:$C$107,2,FALSE),""))</f>
        <v/>
      </c>
      <c r="F421" s="108"/>
      <c r="G421" s="108"/>
      <c r="H421" s="108"/>
    </row>
    <row r="422" spans="2:8" ht="30" customHeight="1" x14ac:dyDescent="0.25">
      <c r="B422" s="107"/>
      <c r="C422" s="111"/>
      <c r="D422" s="108"/>
      <c r="E422" s="69" t="str">
        <f>IF(D422="","",IFERROR(VLOOKUP(D422,CadFun!$B$8:$C$107,2,FALSE),""))</f>
        <v/>
      </c>
      <c r="F422" s="108"/>
      <c r="G422" s="108"/>
      <c r="H422" s="108"/>
    </row>
    <row r="423" spans="2:8" ht="30" customHeight="1" x14ac:dyDescent="0.25">
      <c r="B423" s="107"/>
      <c r="C423" s="111"/>
      <c r="D423" s="108"/>
      <c r="E423" s="69" t="str">
        <f>IF(D423="","",IFERROR(VLOOKUP(D423,CadFun!$B$8:$C$107,2,FALSE),""))</f>
        <v/>
      </c>
      <c r="F423" s="108"/>
      <c r="G423" s="108"/>
      <c r="H423" s="108"/>
    </row>
    <row r="424" spans="2:8" ht="30" customHeight="1" x14ac:dyDescent="0.25">
      <c r="B424" s="107"/>
      <c r="C424" s="111"/>
      <c r="D424" s="108"/>
      <c r="E424" s="69" t="str">
        <f>IF(D424="","",IFERROR(VLOOKUP(D424,CadFun!$B$8:$C$107,2,FALSE),""))</f>
        <v/>
      </c>
      <c r="F424" s="108"/>
      <c r="G424" s="108"/>
      <c r="H424" s="108"/>
    </row>
    <row r="425" spans="2:8" ht="30" customHeight="1" x14ac:dyDescent="0.25">
      <c r="B425" s="107"/>
      <c r="C425" s="111"/>
      <c r="D425" s="108"/>
      <c r="E425" s="69" t="str">
        <f>IF(D425="","",IFERROR(VLOOKUP(D425,CadFun!$B$8:$C$107,2,FALSE),""))</f>
        <v/>
      </c>
      <c r="F425" s="108"/>
      <c r="G425" s="108"/>
      <c r="H425" s="108"/>
    </row>
    <row r="426" spans="2:8" ht="30" customHeight="1" x14ac:dyDescent="0.25">
      <c r="B426" s="107"/>
      <c r="C426" s="111"/>
      <c r="D426" s="108"/>
      <c r="E426" s="69" t="str">
        <f>IF(D426="","",IFERROR(VLOOKUP(D426,CadFun!$B$8:$C$107,2,FALSE),""))</f>
        <v/>
      </c>
      <c r="F426" s="108"/>
      <c r="G426" s="108"/>
      <c r="H426" s="108"/>
    </row>
    <row r="427" spans="2:8" ht="30" customHeight="1" x14ac:dyDescent="0.25">
      <c r="B427" s="107"/>
      <c r="C427" s="111"/>
      <c r="D427" s="108"/>
      <c r="E427" s="69" t="str">
        <f>IF(D427="","",IFERROR(VLOOKUP(D427,CadFun!$B$8:$C$107,2,FALSE),""))</f>
        <v/>
      </c>
      <c r="F427" s="108"/>
      <c r="G427" s="108"/>
      <c r="H427" s="108"/>
    </row>
    <row r="428" spans="2:8" ht="30" customHeight="1" x14ac:dyDescent="0.25">
      <c r="B428" s="107"/>
      <c r="C428" s="111"/>
      <c r="D428" s="108"/>
      <c r="E428" s="69" t="str">
        <f>IF(D428="","",IFERROR(VLOOKUP(D428,CadFun!$B$8:$C$107,2,FALSE),""))</f>
        <v/>
      </c>
      <c r="F428" s="108"/>
      <c r="G428" s="108"/>
      <c r="H428" s="108"/>
    </row>
    <row r="429" spans="2:8" ht="30" customHeight="1" x14ac:dyDescent="0.25">
      <c r="B429" s="107"/>
      <c r="C429" s="111"/>
      <c r="D429" s="108"/>
      <c r="E429" s="69" t="str">
        <f>IF(D429="","",IFERROR(VLOOKUP(D429,CadFun!$B$8:$C$107,2,FALSE),""))</f>
        <v/>
      </c>
      <c r="F429" s="108"/>
      <c r="G429" s="108"/>
      <c r="H429" s="108"/>
    </row>
    <row r="430" spans="2:8" ht="30" customHeight="1" x14ac:dyDescent="0.25">
      <c r="B430" s="107"/>
      <c r="C430" s="111"/>
      <c r="D430" s="108"/>
      <c r="E430" s="69" t="str">
        <f>IF(D430="","",IFERROR(VLOOKUP(D430,CadFun!$B$8:$C$107,2,FALSE),""))</f>
        <v/>
      </c>
      <c r="F430" s="108"/>
      <c r="G430" s="108"/>
      <c r="H430" s="108"/>
    </row>
    <row r="431" spans="2:8" ht="30" customHeight="1" x14ac:dyDescent="0.25">
      <c r="B431" s="107"/>
      <c r="C431" s="111"/>
      <c r="D431" s="108"/>
      <c r="E431" s="69" t="str">
        <f>IF(D431="","",IFERROR(VLOOKUP(D431,CadFun!$B$8:$C$107,2,FALSE),""))</f>
        <v/>
      </c>
      <c r="F431" s="108"/>
      <c r="G431" s="108"/>
      <c r="H431" s="108"/>
    </row>
    <row r="432" spans="2:8" ht="30" customHeight="1" x14ac:dyDescent="0.25">
      <c r="B432" s="107"/>
      <c r="C432" s="111"/>
      <c r="D432" s="108"/>
      <c r="E432" s="69" t="str">
        <f>IF(D432="","",IFERROR(VLOOKUP(D432,CadFun!$B$8:$C$107,2,FALSE),""))</f>
        <v/>
      </c>
      <c r="F432" s="108"/>
      <c r="G432" s="108"/>
      <c r="H432" s="108"/>
    </row>
    <row r="433" spans="2:8" ht="30" customHeight="1" x14ac:dyDescent="0.25">
      <c r="B433" s="107"/>
      <c r="C433" s="111"/>
      <c r="D433" s="108"/>
      <c r="E433" s="69" t="str">
        <f>IF(D433="","",IFERROR(VLOOKUP(D433,CadFun!$B$8:$C$107,2,FALSE),""))</f>
        <v/>
      </c>
      <c r="F433" s="108"/>
      <c r="G433" s="108"/>
      <c r="H433" s="108"/>
    </row>
    <row r="434" spans="2:8" ht="30" customHeight="1" x14ac:dyDescent="0.25">
      <c r="B434" s="107"/>
      <c r="C434" s="111"/>
      <c r="D434" s="108"/>
      <c r="E434" s="69" t="str">
        <f>IF(D434="","",IFERROR(VLOOKUP(D434,CadFun!$B$8:$C$107,2,FALSE),""))</f>
        <v/>
      </c>
      <c r="F434" s="108"/>
      <c r="G434" s="108"/>
      <c r="H434" s="108"/>
    </row>
    <row r="435" spans="2:8" ht="30" customHeight="1" x14ac:dyDescent="0.25">
      <c r="B435" s="107"/>
      <c r="C435" s="111"/>
      <c r="D435" s="108"/>
      <c r="E435" s="69" t="str">
        <f>IF(D435="","",IFERROR(VLOOKUP(D435,CadFun!$B$8:$C$107,2,FALSE),""))</f>
        <v/>
      </c>
      <c r="F435" s="108"/>
      <c r="G435" s="108"/>
      <c r="H435" s="108"/>
    </row>
    <row r="436" spans="2:8" ht="30" customHeight="1" x14ac:dyDescent="0.25">
      <c r="B436" s="107"/>
      <c r="C436" s="111"/>
      <c r="D436" s="108"/>
      <c r="E436" s="69" t="str">
        <f>IF(D436="","",IFERROR(VLOOKUP(D436,CadFun!$B$8:$C$107,2,FALSE),""))</f>
        <v/>
      </c>
      <c r="F436" s="108"/>
      <c r="G436" s="108"/>
      <c r="H436" s="108"/>
    </row>
    <row r="437" spans="2:8" ht="30" customHeight="1" x14ac:dyDescent="0.25">
      <c r="B437" s="107"/>
      <c r="C437" s="111"/>
      <c r="D437" s="108"/>
      <c r="E437" s="69" t="str">
        <f>IF(D437="","",IFERROR(VLOOKUP(D437,CadFun!$B$8:$C$107,2,FALSE),""))</f>
        <v/>
      </c>
      <c r="F437" s="108"/>
      <c r="G437" s="108"/>
      <c r="H437" s="108"/>
    </row>
    <row r="438" spans="2:8" ht="30" customHeight="1" x14ac:dyDescent="0.25">
      <c r="B438" s="107"/>
      <c r="C438" s="111"/>
      <c r="D438" s="108"/>
      <c r="E438" s="69" t="str">
        <f>IF(D438="","",IFERROR(VLOOKUP(D438,CadFun!$B$8:$C$107,2,FALSE),""))</f>
        <v/>
      </c>
      <c r="F438" s="108"/>
      <c r="G438" s="108"/>
      <c r="H438" s="108"/>
    </row>
    <row r="439" spans="2:8" ht="30" customHeight="1" x14ac:dyDescent="0.25">
      <c r="B439" s="107"/>
      <c r="C439" s="111"/>
      <c r="D439" s="108"/>
      <c r="E439" s="69" t="str">
        <f>IF(D439="","",IFERROR(VLOOKUP(D439,CadFun!$B$8:$C$107,2,FALSE),""))</f>
        <v/>
      </c>
      <c r="F439" s="108"/>
      <c r="G439" s="108"/>
      <c r="H439" s="108"/>
    </row>
    <row r="440" spans="2:8" ht="30" customHeight="1" x14ac:dyDescent="0.25">
      <c r="B440" s="107"/>
      <c r="C440" s="111"/>
      <c r="D440" s="108"/>
      <c r="E440" s="69" t="str">
        <f>IF(D440="","",IFERROR(VLOOKUP(D440,CadFun!$B$8:$C$107,2,FALSE),""))</f>
        <v/>
      </c>
      <c r="F440" s="108"/>
      <c r="G440" s="108"/>
      <c r="H440" s="108"/>
    </row>
    <row r="441" spans="2:8" ht="30" customHeight="1" x14ac:dyDescent="0.25">
      <c r="B441" s="107"/>
      <c r="C441" s="111"/>
      <c r="D441" s="108"/>
      <c r="E441" s="69" t="str">
        <f>IF(D441="","",IFERROR(VLOOKUP(D441,CadFun!$B$8:$C$107,2,FALSE),""))</f>
        <v/>
      </c>
      <c r="F441" s="108"/>
      <c r="G441" s="108"/>
      <c r="H441" s="108"/>
    </row>
    <row r="442" spans="2:8" ht="30" customHeight="1" x14ac:dyDescent="0.25">
      <c r="B442" s="107"/>
      <c r="C442" s="111"/>
      <c r="D442" s="108"/>
      <c r="E442" s="69" t="str">
        <f>IF(D442="","",IFERROR(VLOOKUP(D442,CadFun!$B$8:$C$107,2,FALSE),""))</f>
        <v/>
      </c>
      <c r="F442" s="108"/>
      <c r="G442" s="108"/>
      <c r="H442" s="108"/>
    </row>
    <row r="443" spans="2:8" ht="30" customHeight="1" x14ac:dyDescent="0.25">
      <c r="B443" s="107"/>
      <c r="C443" s="111"/>
      <c r="D443" s="108"/>
      <c r="E443" s="69" t="str">
        <f>IF(D443="","",IFERROR(VLOOKUP(D443,CadFun!$B$8:$C$107,2,FALSE),""))</f>
        <v/>
      </c>
      <c r="F443" s="108"/>
      <c r="G443" s="108"/>
      <c r="H443" s="108"/>
    </row>
    <row r="444" spans="2:8" ht="30" customHeight="1" x14ac:dyDescent="0.25">
      <c r="B444" s="107"/>
      <c r="C444" s="111"/>
      <c r="D444" s="108"/>
      <c r="E444" s="69" t="str">
        <f>IF(D444="","",IFERROR(VLOOKUP(D444,CadFun!$B$8:$C$107,2,FALSE),""))</f>
        <v/>
      </c>
      <c r="F444" s="108"/>
      <c r="G444" s="108"/>
      <c r="H444" s="108"/>
    </row>
    <row r="445" spans="2:8" ht="30" customHeight="1" x14ac:dyDescent="0.25">
      <c r="B445" s="107"/>
      <c r="C445" s="111"/>
      <c r="D445" s="108"/>
      <c r="E445" s="69" t="str">
        <f>IF(D445="","",IFERROR(VLOOKUP(D445,CadFun!$B$8:$C$107,2,FALSE),""))</f>
        <v/>
      </c>
      <c r="F445" s="108"/>
      <c r="G445" s="108"/>
      <c r="H445" s="108"/>
    </row>
    <row r="446" spans="2:8" ht="30" customHeight="1" x14ac:dyDescent="0.25">
      <c r="B446" s="107"/>
      <c r="C446" s="111"/>
      <c r="D446" s="108"/>
      <c r="E446" s="69" t="str">
        <f>IF(D446="","",IFERROR(VLOOKUP(D446,CadFun!$B$8:$C$107,2,FALSE),""))</f>
        <v/>
      </c>
      <c r="F446" s="108"/>
      <c r="G446" s="108"/>
      <c r="H446" s="108"/>
    </row>
    <row r="447" spans="2:8" ht="30" customHeight="1" x14ac:dyDescent="0.25">
      <c r="B447" s="107"/>
      <c r="C447" s="111"/>
      <c r="D447" s="108"/>
      <c r="E447" s="69" t="str">
        <f>IF(D447="","",IFERROR(VLOOKUP(D447,CadFun!$B$8:$C$107,2,FALSE),""))</f>
        <v/>
      </c>
      <c r="F447" s="108"/>
      <c r="G447" s="108"/>
      <c r="H447" s="108"/>
    </row>
    <row r="448" spans="2:8" ht="30" customHeight="1" x14ac:dyDescent="0.25">
      <c r="B448" s="107"/>
      <c r="C448" s="111"/>
      <c r="D448" s="108"/>
      <c r="E448" s="69" t="str">
        <f>IF(D448="","",IFERROR(VLOOKUP(D448,CadFun!$B$8:$C$107,2,FALSE),""))</f>
        <v/>
      </c>
      <c r="F448" s="108"/>
      <c r="G448" s="108"/>
      <c r="H448" s="108"/>
    </row>
    <row r="449" spans="2:8" ht="30" customHeight="1" x14ac:dyDescent="0.25">
      <c r="B449" s="107"/>
      <c r="C449" s="111"/>
      <c r="D449" s="108"/>
      <c r="E449" s="69" t="str">
        <f>IF(D449="","",IFERROR(VLOOKUP(D449,CadFun!$B$8:$C$107,2,FALSE),""))</f>
        <v/>
      </c>
      <c r="F449" s="108"/>
      <c r="G449" s="108"/>
      <c r="H449" s="108"/>
    </row>
    <row r="450" spans="2:8" ht="30" customHeight="1" x14ac:dyDescent="0.25">
      <c r="B450" s="107"/>
      <c r="C450" s="111"/>
      <c r="D450" s="108"/>
      <c r="E450" s="69" t="str">
        <f>IF(D450="","",IFERROR(VLOOKUP(D450,CadFun!$B$8:$C$107,2,FALSE),""))</f>
        <v/>
      </c>
      <c r="F450" s="108"/>
      <c r="G450" s="108"/>
      <c r="H450" s="108"/>
    </row>
    <row r="451" spans="2:8" ht="30" customHeight="1" x14ac:dyDescent="0.25">
      <c r="B451" s="107"/>
      <c r="C451" s="111"/>
      <c r="D451" s="108"/>
      <c r="E451" s="69" t="str">
        <f>IF(D451="","",IFERROR(VLOOKUP(D451,CadFun!$B$8:$C$107,2,FALSE),""))</f>
        <v/>
      </c>
      <c r="F451" s="108"/>
      <c r="G451" s="108"/>
      <c r="H451" s="108"/>
    </row>
    <row r="452" spans="2:8" ht="30" customHeight="1" x14ac:dyDescent="0.25">
      <c r="B452" s="107"/>
      <c r="C452" s="111"/>
      <c r="D452" s="108"/>
      <c r="E452" s="69" t="str">
        <f>IF(D452="","",IFERROR(VLOOKUP(D452,CadFun!$B$8:$C$107,2,FALSE),""))</f>
        <v/>
      </c>
      <c r="F452" s="108"/>
      <c r="G452" s="108"/>
      <c r="H452" s="108"/>
    </row>
    <row r="453" spans="2:8" ht="30" customHeight="1" x14ac:dyDescent="0.25">
      <c r="B453" s="107"/>
      <c r="C453" s="111"/>
      <c r="D453" s="108"/>
      <c r="E453" s="69" t="str">
        <f>IF(D453="","",IFERROR(VLOOKUP(D453,CadFun!$B$8:$C$107,2,FALSE),""))</f>
        <v/>
      </c>
      <c r="F453" s="108"/>
      <c r="G453" s="108"/>
      <c r="H453" s="108"/>
    </row>
    <row r="454" spans="2:8" ht="30" customHeight="1" x14ac:dyDescent="0.25">
      <c r="B454" s="107"/>
      <c r="C454" s="111"/>
      <c r="D454" s="108"/>
      <c r="E454" s="69" t="str">
        <f>IF(D454="","",IFERROR(VLOOKUP(D454,CadFun!$B$8:$C$107,2,FALSE),""))</f>
        <v/>
      </c>
      <c r="F454" s="108"/>
      <c r="G454" s="108"/>
      <c r="H454" s="108"/>
    </row>
    <row r="455" spans="2:8" ht="30" customHeight="1" x14ac:dyDescent="0.25">
      <c r="B455" s="107"/>
      <c r="C455" s="111"/>
      <c r="D455" s="108"/>
      <c r="E455" s="69" t="str">
        <f>IF(D455="","",IFERROR(VLOOKUP(D455,CadFun!$B$8:$C$107,2,FALSE),""))</f>
        <v/>
      </c>
      <c r="F455" s="108"/>
      <c r="G455" s="108"/>
      <c r="H455" s="108"/>
    </row>
    <row r="456" spans="2:8" ht="30" customHeight="1" x14ac:dyDescent="0.25">
      <c r="B456" s="107"/>
      <c r="C456" s="111"/>
      <c r="D456" s="108"/>
      <c r="E456" s="69" t="str">
        <f>IF(D456="","",IFERROR(VLOOKUP(D456,CadFun!$B$8:$C$107,2,FALSE),""))</f>
        <v/>
      </c>
      <c r="F456" s="108"/>
      <c r="G456" s="108"/>
      <c r="H456" s="108"/>
    </row>
    <row r="457" spans="2:8" ht="30" customHeight="1" x14ac:dyDescent="0.25">
      <c r="B457" s="107"/>
      <c r="C457" s="111"/>
      <c r="D457" s="108"/>
      <c r="E457" s="69" t="str">
        <f>IF(D457="","",IFERROR(VLOOKUP(D457,CadFun!$B$8:$C$107,2,FALSE),""))</f>
        <v/>
      </c>
      <c r="F457" s="108"/>
      <c r="G457" s="108"/>
      <c r="H457" s="108"/>
    </row>
    <row r="458" spans="2:8" ht="30" customHeight="1" x14ac:dyDescent="0.25">
      <c r="B458" s="107"/>
      <c r="C458" s="111"/>
      <c r="D458" s="108"/>
      <c r="E458" s="69" t="str">
        <f>IF(D458="","",IFERROR(VLOOKUP(D458,CadFun!$B$8:$C$107,2,FALSE),""))</f>
        <v/>
      </c>
      <c r="F458" s="108"/>
      <c r="G458" s="108"/>
      <c r="H458" s="108"/>
    </row>
    <row r="459" spans="2:8" ht="30" customHeight="1" x14ac:dyDescent="0.25">
      <c r="B459" s="107"/>
      <c r="C459" s="111"/>
      <c r="D459" s="108"/>
      <c r="E459" s="69" t="str">
        <f>IF(D459="","",IFERROR(VLOOKUP(D459,CadFun!$B$8:$C$107,2,FALSE),""))</f>
        <v/>
      </c>
      <c r="F459" s="108"/>
      <c r="G459" s="108"/>
      <c r="H459" s="108"/>
    </row>
    <row r="460" spans="2:8" ht="30" customHeight="1" x14ac:dyDescent="0.25">
      <c r="B460" s="107"/>
      <c r="C460" s="111"/>
      <c r="D460" s="108"/>
      <c r="E460" s="69" t="str">
        <f>IF(D460="","",IFERROR(VLOOKUP(D460,CadFun!$B$8:$C$107,2,FALSE),""))</f>
        <v/>
      </c>
      <c r="F460" s="108"/>
      <c r="G460" s="108"/>
      <c r="H460" s="108"/>
    </row>
    <row r="461" spans="2:8" ht="30" customHeight="1" x14ac:dyDescent="0.25">
      <c r="B461" s="107"/>
      <c r="C461" s="111"/>
      <c r="D461" s="108"/>
      <c r="E461" s="69" t="str">
        <f>IF(D461="","",IFERROR(VLOOKUP(D461,CadFun!$B$8:$C$107,2,FALSE),""))</f>
        <v/>
      </c>
      <c r="F461" s="108"/>
      <c r="G461" s="108"/>
      <c r="H461" s="108"/>
    </row>
    <row r="462" spans="2:8" ht="30" customHeight="1" x14ac:dyDescent="0.25">
      <c r="B462" s="107"/>
      <c r="C462" s="111"/>
      <c r="D462" s="108"/>
      <c r="E462" s="69" t="str">
        <f>IF(D462="","",IFERROR(VLOOKUP(D462,CadFun!$B$8:$C$107,2,FALSE),""))</f>
        <v/>
      </c>
      <c r="F462" s="108"/>
      <c r="G462" s="108"/>
      <c r="H462" s="108"/>
    </row>
    <row r="463" spans="2:8" ht="30" customHeight="1" x14ac:dyDescent="0.25">
      <c r="B463" s="107"/>
      <c r="C463" s="111"/>
      <c r="D463" s="108"/>
      <c r="E463" s="69" t="str">
        <f>IF(D463="","",IFERROR(VLOOKUP(D463,CadFun!$B$8:$C$107,2,FALSE),""))</f>
        <v/>
      </c>
      <c r="F463" s="108"/>
      <c r="G463" s="108"/>
      <c r="H463" s="108"/>
    </row>
    <row r="464" spans="2:8" ht="30" customHeight="1" x14ac:dyDescent="0.25">
      <c r="B464" s="107"/>
      <c r="C464" s="111"/>
      <c r="D464" s="108"/>
      <c r="E464" s="69" t="str">
        <f>IF(D464="","",IFERROR(VLOOKUP(D464,CadFun!$B$8:$C$107,2,FALSE),""))</f>
        <v/>
      </c>
      <c r="F464" s="108"/>
      <c r="G464" s="108"/>
      <c r="H464" s="108"/>
    </row>
    <row r="465" spans="2:8" ht="30" customHeight="1" x14ac:dyDescent="0.25">
      <c r="B465" s="107"/>
      <c r="C465" s="111"/>
      <c r="D465" s="108"/>
      <c r="E465" s="69" t="str">
        <f>IF(D465="","",IFERROR(VLOOKUP(D465,CadFun!$B$8:$C$107,2,FALSE),""))</f>
        <v/>
      </c>
      <c r="F465" s="108"/>
      <c r="G465" s="108"/>
      <c r="H465" s="108"/>
    </row>
    <row r="466" spans="2:8" ht="30" customHeight="1" x14ac:dyDescent="0.25">
      <c r="B466" s="107"/>
      <c r="C466" s="111"/>
      <c r="D466" s="108"/>
      <c r="E466" s="69" t="str">
        <f>IF(D466="","",IFERROR(VLOOKUP(D466,CadFun!$B$8:$C$107,2,FALSE),""))</f>
        <v/>
      </c>
      <c r="F466" s="108"/>
      <c r="G466" s="108"/>
      <c r="H466" s="108"/>
    </row>
    <row r="467" spans="2:8" ht="30" customHeight="1" x14ac:dyDescent="0.25">
      <c r="B467" s="107"/>
      <c r="C467" s="111"/>
      <c r="D467" s="108"/>
      <c r="E467" s="69" t="str">
        <f>IF(D467="","",IFERROR(VLOOKUP(D467,CadFun!$B$8:$C$107,2,FALSE),""))</f>
        <v/>
      </c>
      <c r="F467" s="108"/>
      <c r="G467" s="108"/>
      <c r="H467" s="108"/>
    </row>
    <row r="468" spans="2:8" ht="30" customHeight="1" x14ac:dyDescent="0.25">
      <c r="B468" s="107"/>
      <c r="C468" s="111"/>
      <c r="D468" s="108"/>
      <c r="E468" s="69" t="str">
        <f>IF(D468="","",IFERROR(VLOOKUP(D468,CadFun!$B$8:$C$107,2,FALSE),""))</f>
        <v/>
      </c>
      <c r="F468" s="108"/>
      <c r="G468" s="108"/>
      <c r="H468" s="108"/>
    </row>
    <row r="469" spans="2:8" ht="30" customHeight="1" x14ac:dyDescent="0.25">
      <c r="B469" s="107"/>
      <c r="C469" s="111"/>
      <c r="D469" s="108"/>
      <c r="E469" s="69" t="str">
        <f>IF(D469="","",IFERROR(VLOOKUP(D469,CadFun!$B$8:$C$107,2,FALSE),""))</f>
        <v/>
      </c>
      <c r="F469" s="108"/>
      <c r="G469" s="108"/>
      <c r="H469" s="108"/>
    </row>
    <row r="470" spans="2:8" ht="30" customHeight="1" x14ac:dyDescent="0.25">
      <c r="B470" s="107"/>
      <c r="C470" s="111"/>
      <c r="D470" s="108"/>
      <c r="E470" s="69" t="str">
        <f>IF(D470="","",IFERROR(VLOOKUP(D470,CadFun!$B$8:$C$107,2,FALSE),""))</f>
        <v/>
      </c>
      <c r="F470" s="108"/>
      <c r="G470" s="108"/>
      <c r="H470" s="108"/>
    </row>
    <row r="471" spans="2:8" ht="30" customHeight="1" x14ac:dyDescent="0.25">
      <c r="B471" s="107"/>
      <c r="C471" s="111"/>
      <c r="D471" s="108"/>
      <c r="E471" s="69" t="str">
        <f>IF(D471="","",IFERROR(VLOOKUP(D471,CadFun!$B$8:$C$107,2,FALSE),""))</f>
        <v/>
      </c>
      <c r="F471" s="108"/>
      <c r="G471" s="108"/>
      <c r="H471" s="108"/>
    </row>
    <row r="472" spans="2:8" ht="30" customHeight="1" x14ac:dyDescent="0.25">
      <c r="B472" s="107"/>
      <c r="C472" s="111"/>
      <c r="D472" s="108"/>
      <c r="E472" s="69" t="str">
        <f>IF(D472="","",IFERROR(VLOOKUP(D472,CadFun!$B$8:$C$107,2,FALSE),""))</f>
        <v/>
      </c>
      <c r="F472" s="108"/>
      <c r="G472" s="108"/>
      <c r="H472" s="108"/>
    </row>
    <row r="473" spans="2:8" ht="30" customHeight="1" x14ac:dyDescent="0.25">
      <c r="B473" s="107"/>
      <c r="C473" s="111"/>
      <c r="D473" s="108"/>
      <c r="E473" s="69" t="str">
        <f>IF(D473="","",IFERROR(VLOOKUP(D473,CadFun!$B$8:$C$107,2,FALSE),""))</f>
        <v/>
      </c>
      <c r="F473" s="108"/>
      <c r="G473" s="108"/>
      <c r="H473" s="108"/>
    </row>
    <row r="474" spans="2:8" ht="30" customHeight="1" x14ac:dyDescent="0.25">
      <c r="B474" s="107"/>
      <c r="C474" s="111"/>
      <c r="D474" s="108"/>
      <c r="E474" s="69" t="str">
        <f>IF(D474="","",IFERROR(VLOOKUP(D474,CadFun!$B$8:$C$107,2,FALSE),""))</f>
        <v/>
      </c>
      <c r="F474" s="108"/>
      <c r="G474" s="108"/>
      <c r="H474" s="108"/>
    </row>
    <row r="475" spans="2:8" ht="30" customHeight="1" x14ac:dyDescent="0.25">
      <c r="B475" s="107"/>
      <c r="C475" s="111"/>
      <c r="D475" s="108"/>
      <c r="E475" s="69" t="str">
        <f>IF(D475="","",IFERROR(VLOOKUP(D475,CadFun!$B$8:$C$107,2,FALSE),""))</f>
        <v/>
      </c>
      <c r="F475" s="108"/>
      <c r="G475" s="108"/>
      <c r="H475" s="108"/>
    </row>
    <row r="476" spans="2:8" ht="30" customHeight="1" x14ac:dyDescent="0.25">
      <c r="B476" s="107"/>
      <c r="C476" s="111"/>
      <c r="D476" s="108"/>
      <c r="E476" s="69" t="str">
        <f>IF(D476="","",IFERROR(VLOOKUP(D476,CadFun!$B$8:$C$107,2,FALSE),""))</f>
        <v/>
      </c>
      <c r="F476" s="108"/>
      <c r="G476" s="108"/>
      <c r="H476" s="108"/>
    </row>
    <row r="477" spans="2:8" ht="30" customHeight="1" x14ac:dyDescent="0.25">
      <c r="B477" s="107"/>
      <c r="C477" s="111"/>
      <c r="D477" s="108"/>
      <c r="E477" s="69" t="str">
        <f>IF(D477="","",IFERROR(VLOOKUP(D477,CadFun!$B$8:$C$107,2,FALSE),""))</f>
        <v/>
      </c>
      <c r="F477" s="108"/>
      <c r="G477" s="108"/>
      <c r="H477" s="108"/>
    </row>
    <row r="478" spans="2:8" ht="30" customHeight="1" x14ac:dyDescent="0.25">
      <c r="B478" s="107"/>
      <c r="C478" s="111"/>
      <c r="D478" s="108"/>
      <c r="E478" s="69" t="str">
        <f>IF(D478="","",IFERROR(VLOOKUP(D478,CadFun!$B$8:$C$107,2,FALSE),""))</f>
        <v/>
      </c>
      <c r="F478" s="108"/>
      <c r="G478" s="108"/>
      <c r="H478" s="108"/>
    </row>
    <row r="479" spans="2:8" ht="30" customHeight="1" x14ac:dyDescent="0.25">
      <c r="B479" s="107"/>
      <c r="C479" s="111"/>
      <c r="D479" s="108"/>
      <c r="E479" s="69" t="str">
        <f>IF(D479="","",IFERROR(VLOOKUP(D479,CadFun!$B$8:$C$107,2,FALSE),""))</f>
        <v/>
      </c>
      <c r="F479" s="108"/>
      <c r="G479" s="108"/>
      <c r="H479" s="108"/>
    </row>
    <row r="480" spans="2:8" ht="30" customHeight="1" x14ac:dyDescent="0.25">
      <c r="B480" s="107"/>
      <c r="C480" s="111"/>
      <c r="D480" s="108"/>
      <c r="E480" s="69" t="str">
        <f>IF(D480="","",IFERROR(VLOOKUP(D480,CadFun!$B$8:$C$107,2,FALSE),""))</f>
        <v/>
      </c>
      <c r="F480" s="108"/>
      <c r="G480" s="108"/>
      <c r="H480" s="108"/>
    </row>
    <row r="481" spans="2:8" ht="30" customHeight="1" x14ac:dyDescent="0.25">
      <c r="B481" s="107"/>
      <c r="C481" s="111"/>
      <c r="D481" s="108"/>
      <c r="E481" s="69" t="str">
        <f>IF(D481="","",IFERROR(VLOOKUP(D481,CadFun!$B$8:$C$107,2,FALSE),""))</f>
        <v/>
      </c>
      <c r="F481" s="108"/>
      <c r="G481" s="108"/>
      <c r="H481" s="108"/>
    </row>
    <row r="482" spans="2:8" ht="30" customHeight="1" x14ac:dyDescent="0.25">
      <c r="B482" s="107"/>
      <c r="C482" s="111"/>
      <c r="D482" s="108"/>
      <c r="E482" s="69" t="str">
        <f>IF(D482="","",IFERROR(VLOOKUP(D482,CadFun!$B$8:$C$107,2,FALSE),""))</f>
        <v/>
      </c>
      <c r="F482" s="108"/>
      <c r="G482" s="108"/>
      <c r="H482" s="108"/>
    </row>
    <row r="483" spans="2:8" ht="30" customHeight="1" x14ac:dyDescent="0.25">
      <c r="B483" s="107"/>
      <c r="C483" s="111"/>
      <c r="D483" s="108"/>
      <c r="E483" s="69" t="str">
        <f>IF(D483="","",IFERROR(VLOOKUP(D483,CadFun!$B$8:$C$107,2,FALSE),""))</f>
        <v/>
      </c>
      <c r="F483" s="108"/>
      <c r="G483" s="108"/>
      <c r="H483" s="108"/>
    </row>
    <row r="484" spans="2:8" ht="30" customHeight="1" x14ac:dyDescent="0.25">
      <c r="B484" s="107"/>
      <c r="C484" s="111"/>
      <c r="D484" s="108"/>
      <c r="E484" s="69" t="str">
        <f>IF(D484="","",IFERROR(VLOOKUP(D484,CadFun!$B$8:$C$107,2,FALSE),""))</f>
        <v/>
      </c>
      <c r="F484" s="108"/>
      <c r="G484" s="108"/>
      <c r="H484" s="108"/>
    </row>
    <row r="485" spans="2:8" ht="30" customHeight="1" x14ac:dyDescent="0.25">
      <c r="B485" s="107"/>
      <c r="C485" s="111"/>
      <c r="D485" s="108"/>
      <c r="E485" s="69" t="str">
        <f>IF(D485="","",IFERROR(VLOOKUP(D485,CadFun!$B$8:$C$107,2,FALSE),""))</f>
        <v/>
      </c>
      <c r="F485" s="108"/>
      <c r="G485" s="108"/>
      <c r="H485" s="108"/>
    </row>
    <row r="486" spans="2:8" ht="30" customHeight="1" x14ac:dyDescent="0.25">
      <c r="B486" s="107"/>
      <c r="C486" s="111"/>
      <c r="D486" s="108"/>
      <c r="E486" s="69" t="str">
        <f>IF(D486="","",IFERROR(VLOOKUP(D486,CadFun!$B$8:$C$107,2,FALSE),""))</f>
        <v/>
      </c>
      <c r="F486" s="108"/>
      <c r="G486" s="108"/>
      <c r="H486" s="108"/>
    </row>
    <row r="487" spans="2:8" ht="30" customHeight="1" x14ac:dyDescent="0.25">
      <c r="B487" s="107"/>
      <c r="C487" s="111"/>
      <c r="D487" s="108"/>
      <c r="E487" s="69" t="str">
        <f>IF(D487="","",IFERROR(VLOOKUP(D487,CadFun!$B$8:$C$107,2,FALSE),""))</f>
        <v/>
      </c>
      <c r="F487" s="108"/>
      <c r="G487" s="108"/>
      <c r="H487" s="108"/>
    </row>
    <row r="488" spans="2:8" ht="30" customHeight="1" x14ac:dyDescent="0.25">
      <c r="B488" s="107"/>
      <c r="C488" s="111"/>
      <c r="D488" s="108"/>
      <c r="E488" s="69" t="str">
        <f>IF(D488="","",IFERROR(VLOOKUP(D488,CadFun!$B$8:$C$107,2,FALSE),""))</f>
        <v/>
      </c>
      <c r="F488" s="108"/>
      <c r="G488" s="108"/>
      <c r="H488" s="108"/>
    </row>
    <row r="489" spans="2:8" ht="30" customHeight="1" x14ac:dyDescent="0.25">
      <c r="B489" s="107"/>
      <c r="C489" s="111"/>
      <c r="D489" s="108"/>
      <c r="E489" s="69" t="str">
        <f>IF(D489="","",IFERROR(VLOOKUP(D489,CadFun!$B$8:$C$107,2,FALSE),""))</f>
        <v/>
      </c>
      <c r="F489" s="108"/>
      <c r="G489" s="108"/>
      <c r="H489" s="108"/>
    </row>
    <row r="490" spans="2:8" ht="30" customHeight="1" x14ac:dyDescent="0.25">
      <c r="B490" s="107"/>
      <c r="C490" s="111"/>
      <c r="D490" s="108"/>
      <c r="E490" s="69" t="str">
        <f>IF(D490="","",IFERROR(VLOOKUP(D490,CadFun!$B$8:$C$107,2,FALSE),""))</f>
        <v/>
      </c>
      <c r="F490" s="108"/>
      <c r="G490" s="108"/>
      <c r="H490" s="108"/>
    </row>
    <row r="491" spans="2:8" ht="30" customHeight="1" x14ac:dyDescent="0.25">
      <c r="B491" s="107"/>
      <c r="C491" s="111"/>
      <c r="D491" s="108"/>
      <c r="E491" s="69" t="str">
        <f>IF(D491="","",IFERROR(VLOOKUP(D491,CadFun!$B$8:$C$107,2,FALSE),""))</f>
        <v/>
      </c>
      <c r="F491" s="108"/>
      <c r="G491" s="108"/>
      <c r="H491" s="108"/>
    </row>
    <row r="492" spans="2:8" ht="30" customHeight="1" x14ac:dyDescent="0.25">
      <c r="B492" s="107"/>
      <c r="C492" s="111"/>
      <c r="D492" s="108"/>
      <c r="E492" s="69" t="str">
        <f>IF(D492="","",IFERROR(VLOOKUP(D492,CadFun!$B$8:$C$107,2,FALSE),""))</f>
        <v/>
      </c>
      <c r="F492" s="108"/>
      <c r="G492" s="108"/>
      <c r="H492" s="108"/>
    </row>
    <row r="493" spans="2:8" ht="30" customHeight="1" x14ac:dyDescent="0.25">
      <c r="B493" s="107"/>
      <c r="C493" s="111"/>
      <c r="D493" s="108"/>
      <c r="E493" s="69" t="str">
        <f>IF(D493="","",IFERROR(VLOOKUP(D493,CadFun!$B$8:$C$107,2,FALSE),""))</f>
        <v/>
      </c>
      <c r="F493" s="108"/>
      <c r="G493" s="108"/>
      <c r="H493" s="108"/>
    </row>
    <row r="494" spans="2:8" ht="30" customHeight="1" x14ac:dyDescent="0.25">
      <c r="B494" s="107"/>
      <c r="C494" s="111"/>
      <c r="D494" s="108"/>
      <c r="E494" s="69" t="str">
        <f>IF(D494="","",IFERROR(VLOOKUP(D494,CadFun!$B$8:$C$107,2,FALSE),""))</f>
        <v/>
      </c>
      <c r="F494" s="108"/>
      <c r="G494" s="108"/>
      <c r="H494" s="108"/>
    </row>
    <row r="495" spans="2:8" ht="30" customHeight="1" x14ac:dyDescent="0.25">
      <c r="B495" s="107"/>
      <c r="C495" s="111"/>
      <c r="D495" s="108"/>
      <c r="E495" s="69" t="str">
        <f>IF(D495="","",IFERROR(VLOOKUP(D495,CadFun!$B$8:$C$107,2,FALSE),""))</f>
        <v/>
      </c>
      <c r="F495" s="108"/>
      <c r="G495" s="108"/>
      <c r="H495" s="108"/>
    </row>
    <row r="496" spans="2:8" ht="30" customHeight="1" x14ac:dyDescent="0.25">
      <c r="B496" s="107"/>
      <c r="C496" s="111"/>
      <c r="D496" s="108"/>
      <c r="E496" s="69" t="str">
        <f>IF(D496="","",IFERROR(VLOOKUP(D496,CadFun!$B$8:$C$107,2,FALSE),""))</f>
        <v/>
      </c>
      <c r="F496" s="108"/>
      <c r="G496" s="108"/>
      <c r="H496" s="108"/>
    </row>
    <row r="497" spans="2:8" ht="30" customHeight="1" x14ac:dyDescent="0.25">
      <c r="B497" s="107"/>
      <c r="C497" s="111"/>
      <c r="D497" s="108"/>
      <c r="E497" s="69" t="str">
        <f>IF(D497="","",IFERROR(VLOOKUP(D497,CadFun!$B$8:$C$107,2,FALSE),""))</f>
        <v/>
      </c>
      <c r="F497" s="108"/>
      <c r="G497" s="108"/>
      <c r="H497" s="108"/>
    </row>
    <row r="498" spans="2:8" ht="30" customHeight="1" x14ac:dyDescent="0.25">
      <c r="B498" s="107"/>
      <c r="C498" s="111"/>
      <c r="D498" s="108"/>
      <c r="E498" s="69" t="str">
        <f>IF(D498="","",IFERROR(VLOOKUP(D498,CadFun!$B$8:$C$107,2,FALSE),""))</f>
        <v/>
      </c>
      <c r="F498" s="108"/>
      <c r="G498" s="108"/>
      <c r="H498" s="108"/>
    </row>
    <row r="499" spans="2:8" ht="30" customHeight="1" x14ac:dyDescent="0.25">
      <c r="B499" s="107"/>
      <c r="C499" s="111"/>
      <c r="D499" s="108"/>
      <c r="E499" s="69" t="str">
        <f>IF(D499="","",IFERROR(VLOOKUP(D499,CadFun!$B$8:$C$107,2,FALSE),""))</f>
        <v/>
      </c>
      <c r="F499" s="108"/>
      <c r="G499" s="108"/>
      <c r="H499" s="108"/>
    </row>
    <row r="500" spans="2:8" ht="30" customHeight="1" x14ac:dyDescent="0.25">
      <c r="B500" s="107"/>
      <c r="C500" s="111"/>
      <c r="D500" s="108"/>
      <c r="E500" s="69" t="str">
        <f>IF(D500="","",IFERROR(VLOOKUP(D500,CadFun!$B$8:$C$107,2,FALSE),""))</f>
        <v/>
      </c>
      <c r="F500" s="108"/>
      <c r="G500" s="108"/>
      <c r="H500" s="108"/>
    </row>
    <row r="501" spans="2:8" ht="30" customHeight="1" x14ac:dyDescent="0.25">
      <c r="B501" s="107"/>
      <c r="C501" s="111"/>
      <c r="D501" s="108"/>
      <c r="E501" s="69" t="str">
        <f>IF(D501="","",IFERROR(VLOOKUP(D501,CadFun!$B$8:$C$107,2,FALSE),""))</f>
        <v/>
      </c>
      <c r="F501" s="108"/>
      <c r="G501" s="108"/>
      <c r="H501" s="108"/>
    </row>
    <row r="502" spans="2:8" ht="30" customHeight="1" x14ac:dyDescent="0.25">
      <c r="B502" s="107"/>
      <c r="C502" s="111"/>
      <c r="D502" s="108"/>
      <c r="E502" s="69" t="str">
        <f>IF(D502="","",IFERROR(VLOOKUP(D502,CadFun!$B$8:$C$107,2,FALSE),""))</f>
        <v/>
      </c>
      <c r="F502" s="108"/>
      <c r="G502" s="108"/>
      <c r="H502" s="108"/>
    </row>
    <row r="503" spans="2:8" ht="30" customHeight="1" x14ac:dyDescent="0.25">
      <c r="B503" s="107"/>
      <c r="C503" s="111"/>
      <c r="D503" s="108"/>
      <c r="E503" s="69" t="str">
        <f>IF(D503="","",IFERROR(VLOOKUP(D503,CadFun!$B$8:$C$107,2,FALSE),""))</f>
        <v/>
      </c>
      <c r="F503" s="108"/>
      <c r="G503" s="108"/>
      <c r="H503" s="108"/>
    </row>
    <row r="504" spans="2:8" ht="30" customHeight="1" x14ac:dyDescent="0.25">
      <c r="B504" s="107"/>
      <c r="C504" s="111"/>
      <c r="D504" s="108"/>
      <c r="E504" s="69" t="str">
        <f>IF(D504="","",IFERROR(VLOOKUP(D504,CadFun!$B$8:$C$107,2,FALSE),""))</f>
        <v/>
      </c>
      <c r="F504" s="108"/>
      <c r="G504" s="108"/>
      <c r="H504" s="108"/>
    </row>
    <row r="505" spans="2:8" ht="30" customHeight="1" x14ac:dyDescent="0.25">
      <c r="B505" s="107"/>
      <c r="C505" s="111"/>
      <c r="D505" s="108"/>
      <c r="E505" s="69" t="str">
        <f>IF(D505="","",IFERROR(VLOOKUP(D505,CadFun!$B$8:$C$107,2,FALSE),""))</f>
        <v/>
      </c>
      <c r="F505" s="108"/>
      <c r="G505" s="108"/>
      <c r="H505" s="108"/>
    </row>
    <row r="506" spans="2:8" ht="30" customHeight="1" x14ac:dyDescent="0.25">
      <c r="B506" s="107"/>
      <c r="C506" s="111"/>
      <c r="D506" s="108"/>
      <c r="E506" s="69" t="str">
        <f>IF(D506="","",IFERROR(VLOOKUP(D506,CadFun!$B$8:$C$107,2,FALSE),""))</f>
        <v/>
      </c>
      <c r="F506" s="108"/>
      <c r="G506" s="108"/>
      <c r="H506" s="108"/>
    </row>
    <row r="507" spans="2:8" ht="30" customHeight="1" x14ac:dyDescent="0.25">
      <c r="B507" s="107"/>
      <c r="C507" s="111"/>
      <c r="D507" s="108"/>
      <c r="E507" s="69" t="str">
        <f>IF(D507="","",IFERROR(VLOOKUP(D507,CadFun!$B$8:$C$107,2,FALSE),""))</f>
        <v/>
      </c>
      <c r="F507" s="108"/>
      <c r="G507" s="108"/>
      <c r="H507" s="108"/>
    </row>
    <row r="508" spans="2:8" ht="30" customHeight="1" x14ac:dyDescent="0.25">
      <c r="B508" s="107"/>
      <c r="C508" s="111"/>
      <c r="D508" s="108"/>
      <c r="E508" s="69" t="str">
        <f>IF(D508="","",IFERROR(VLOOKUP(D508,CadFun!$B$8:$C$107,2,FALSE),""))</f>
        <v/>
      </c>
      <c r="F508" s="108"/>
      <c r="G508" s="108"/>
      <c r="H508" s="108"/>
    </row>
    <row r="509" spans="2:8" ht="30" customHeight="1" x14ac:dyDescent="0.25">
      <c r="B509" s="107"/>
      <c r="C509" s="111"/>
      <c r="D509" s="108"/>
      <c r="E509" s="69" t="str">
        <f>IF(D509="","",IFERROR(VLOOKUP(D509,CadFun!$B$8:$C$107,2,FALSE),""))</f>
        <v/>
      </c>
      <c r="F509" s="108"/>
      <c r="G509" s="108"/>
      <c r="H509" s="108"/>
    </row>
    <row r="510" spans="2:8" ht="30" customHeight="1" x14ac:dyDescent="0.25">
      <c r="B510" s="107"/>
      <c r="C510" s="111"/>
      <c r="D510" s="108"/>
      <c r="E510" s="69" t="str">
        <f>IF(D510="","",IFERROR(VLOOKUP(D510,CadFun!$B$8:$C$107,2,FALSE),""))</f>
        <v/>
      </c>
      <c r="F510" s="108"/>
      <c r="G510" s="108"/>
      <c r="H510" s="108"/>
    </row>
    <row r="511" spans="2:8" ht="30" customHeight="1" x14ac:dyDescent="0.25">
      <c r="B511" s="107"/>
      <c r="C511" s="111"/>
      <c r="D511" s="108"/>
      <c r="E511" s="69" t="str">
        <f>IF(D511="","",IFERROR(VLOOKUP(D511,CadFun!$B$8:$C$107,2,FALSE),""))</f>
        <v/>
      </c>
      <c r="F511" s="108"/>
      <c r="G511" s="108"/>
      <c r="H511" s="108"/>
    </row>
    <row r="512" spans="2:8" ht="30" customHeight="1" x14ac:dyDescent="0.25">
      <c r="B512" s="107"/>
      <c r="C512" s="111"/>
      <c r="D512" s="108"/>
      <c r="E512" s="69" t="str">
        <f>IF(D512="","",IFERROR(VLOOKUP(D512,CadFun!$B$8:$C$107,2,FALSE),""))</f>
        <v/>
      </c>
      <c r="F512" s="108"/>
      <c r="G512" s="108"/>
      <c r="H512" s="108"/>
    </row>
    <row r="513" spans="2:8" ht="30" customHeight="1" x14ac:dyDescent="0.25">
      <c r="B513" s="107"/>
      <c r="C513" s="111"/>
      <c r="D513" s="108"/>
      <c r="E513" s="69" t="str">
        <f>IF(D513="","",IFERROR(VLOOKUP(D513,CadFun!$B$8:$C$107,2,FALSE),""))</f>
        <v/>
      </c>
      <c r="F513" s="108"/>
      <c r="G513" s="108"/>
      <c r="H513" s="108"/>
    </row>
    <row r="514" spans="2:8" ht="30" customHeight="1" x14ac:dyDescent="0.25">
      <c r="B514" s="107"/>
      <c r="C514" s="111"/>
      <c r="D514" s="108"/>
      <c r="E514" s="69" t="str">
        <f>IF(D514="","",IFERROR(VLOOKUP(D514,CadFun!$B$8:$C$107,2,FALSE),""))</f>
        <v/>
      </c>
      <c r="F514" s="108"/>
      <c r="G514" s="108"/>
      <c r="H514" s="108"/>
    </row>
    <row r="515" spans="2:8" ht="30" customHeight="1" x14ac:dyDescent="0.25">
      <c r="B515" s="107"/>
      <c r="C515" s="111"/>
      <c r="D515" s="108"/>
      <c r="E515" s="69" t="str">
        <f>IF(D515="","",IFERROR(VLOOKUP(D515,CadFun!$B$8:$C$107,2,FALSE),""))</f>
        <v/>
      </c>
      <c r="F515" s="108"/>
      <c r="G515" s="108"/>
      <c r="H515" s="108"/>
    </row>
    <row r="516" spans="2:8" ht="30" customHeight="1" x14ac:dyDescent="0.25">
      <c r="B516" s="107"/>
      <c r="C516" s="111"/>
      <c r="D516" s="108"/>
      <c r="E516" s="69" t="str">
        <f>IF(D516="","",IFERROR(VLOOKUP(D516,CadFun!$B$8:$C$107,2,FALSE),""))</f>
        <v/>
      </c>
      <c r="F516" s="108"/>
      <c r="G516" s="108"/>
      <c r="H516" s="108"/>
    </row>
    <row r="517" spans="2:8" ht="30" customHeight="1" x14ac:dyDescent="0.25">
      <c r="B517" s="107"/>
      <c r="C517" s="111"/>
      <c r="D517" s="108"/>
      <c r="E517" s="69" t="str">
        <f>IF(D517="","",IFERROR(VLOOKUP(D517,CadFun!$B$8:$C$107,2,FALSE),""))</f>
        <v/>
      </c>
      <c r="F517" s="108"/>
      <c r="G517" s="108"/>
      <c r="H517" s="108"/>
    </row>
    <row r="518" spans="2:8" ht="30" customHeight="1" x14ac:dyDescent="0.25">
      <c r="B518" s="107"/>
      <c r="C518" s="111"/>
      <c r="D518" s="108"/>
      <c r="E518" s="69" t="str">
        <f>IF(D518="","",IFERROR(VLOOKUP(D518,CadFun!$B$8:$C$107,2,FALSE),""))</f>
        <v/>
      </c>
      <c r="F518" s="108"/>
      <c r="G518" s="108"/>
      <c r="H518" s="108"/>
    </row>
    <row r="519" spans="2:8" ht="30" customHeight="1" x14ac:dyDescent="0.25">
      <c r="B519" s="107"/>
      <c r="C519" s="111"/>
      <c r="D519" s="108"/>
      <c r="E519" s="69" t="str">
        <f>IF(D519="","",IFERROR(VLOOKUP(D519,CadFun!$B$8:$C$107,2,FALSE),""))</f>
        <v/>
      </c>
      <c r="F519" s="108"/>
      <c r="G519" s="108"/>
      <c r="H519" s="108"/>
    </row>
    <row r="520" spans="2:8" ht="30" customHeight="1" x14ac:dyDescent="0.25">
      <c r="B520" s="107"/>
      <c r="C520" s="111"/>
      <c r="D520" s="108"/>
      <c r="E520" s="69" t="str">
        <f>IF(D520="","",IFERROR(VLOOKUP(D520,CadFun!$B$8:$C$107,2,FALSE),""))</f>
        <v/>
      </c>
      <c r="F520" s="108"/>
      <c r="G520" s="108"/>
      <c r="H520" s="108"/>
    </row>
    <row r="521" spans="2:8" ht="30" customHeight="1" x14ac:dyDescent="0.25">
      <c r="B521" s="107"/>
      <c r="C521" s="111"/>
      <c r="D521" s="108"/>
      <c r="E521" s="69" t="str">
        <f>IF(D521="","",IFERROR(VLOOKUP(D521,CadFun!$B$8:$C$107,2,FALSE),""))</f>
        <v/>
      </c>
      <c r="F521" s="108"/>
      <c r="G521" s="108"/>
      <c r="H521" s="108"/>
    </row>
    <row r="522" spans="2:8" ht="30" customHeight="1" x14ac:dyDescent="0.25">
      <c r="B522" s="107"/>
      <c r="C522" s="111"/>
      <c r="D522" s="108"/>
      <c r="E522" s="69" t="str">
        <f>IF(D522="","",IFERROR(VLOOKUP(D522,CadFun!$B$8:$C$107,2,FALSE),""))</f>
        <v/>
      </c>
      <c r="F522" s="108"/>
      <c r="G522" s="108"/>
      <c r="H522" s="108"/>
    </row>
    <row r="523" spans="2:8" ht="30" customHeight="1" x14ac:dyDescent="0.25">
      <c r="B523" s="107"/>
      <c r="C523" s="111"/>
      <c r="D523" s="108"/>
      <c r="E523" s="69" t="str">
        <f>IF(D523="","",IFERROR(VLOOKUP(D523,CadFun!$B$8:$C$107,2,FALSE),""))</f>
        <v/>
      </c>
      <c r="F523" s="108"/>
      <c r="G523" s="108"/>
      <c r="H523" s="108"/>
    </row>
    <row r="524" spans="2:8" ht="30" customHeight="1" x14ac:dyDescent="0.25">
      <c r="B524" s="107"/>
      <c r="C524" s="111"/>
      <c r="D524" s="108"/>
      <c r="E524" s="69" t="str">
        <f>IF(D524="","",IFERROR(VLOOKUP(D524,CadFun!$B$8:$C$107,2,FALSE),""))</f>
        <v/>
      </c>
      <c r="F524" s="108"/>
      <c r="G524" s="108"/>
      <c r="H524" s="108"/>
    </row>
    <row r="525" spans="2:8" ht="30" customHeight="1" x14ac:dyDescent="0.25">
      <c r="B525" s="107"/>
      <c r="C525" s="111"/>
      <c r="D525" s="108"/>
      <c r="E525" s="69" t="str">
        <f>IF(D525="","",IFERROR(VLOOKUP(D525,CadFun!$B$8:$C$107,2,FALSE),""))</f>
        <v/>
      </c>
      <c r="F525" s="108"/>
      <c r="G525" s="108"/>
      <c r="H525" s="108"/>
    </row>
    <row r="526" spans="2:8" ht="30" customHeight="1" x14ac:dyDescent="0.25">
      <c r="B526" s="107"/>
      <c r="C526" s="111"/>
      <c r="D526" s="108"/>
      <c r="E526" s="69" t="str">
        <f>IF(D526="","",IFERROR(VLOOKUP(D526,CadFun!$B$8:$C$107,2,FALSE),""))</f>
        <v/>
      </c>
      <c r="F526" s="108"/>
      <c r="G526" s="108"/>
      <c r="H526" s="108"/>
    </row>
    <row r="527" spans="2:8" ht="30" customHeight="1" x14ac:dyDescent="0.25">
      <c r="B527" s="107"/>
      <c r="C527" s="111"/>
      <c r="D527" s="108"/>
      <c r="E527" s="69" t="str">
        <f>IF(D527="","",IFERROR(VLOOKUP(D527,CadFun!$B$8:$C$107,2,FALSE),""))</f>
        <v/>
      </c>
      <c r="F527" s="108"/>
      <c r="G527" s="108"/>
      <c r="H527" s="108"/>
    </row>
    <row r="528" spans="2:8" ht="30" customHeight="1" x14ac:dyDescent="0.25">
      <c r="B528" s="107"/>
      <c r="C528" s="111"/>
      <c r="D528" s="108"/>
      <c r="E528" s="69" t="str">
        <f>IF(D528="","",IFERROR(VLOOKUP(D528,CadFun!$B$8:$C$107,2,FALSE),""))</f>
        <v/>
      </c>
      <c r="F528" s="108"/>
      <c r="G528" s="108"/>
      <c r="H528" s="108"/>
    </row>
    <row r="529" spans="2:8" ht="30" customHeight="1" x14ac:dyDescent="0.25">
      <c r="B529" s="107"/>
      <c r="C529" s="111"/>
      <c r="D529" s="108"/>
      <c r="E529" s="69" t="str">
        <f>IF(D529="","",IFERROR(VLOOKUP(D529,CadFun!$B$8:$C$107,2,FALSE),""))</f>
        <v/>
      </c>
      <c r="F529" s="108"/>
      <c r="G529" s="108"/>
      <c r="H529" s="108"/>
    </row>
    <row r="530" spans="2:8" ht="30" customHeight="1" x14ac:dyDescent="0.25">
      <c r="B530" s="107"/>
      <c r="C530" s="111"/>
      <c r="D530" s="108"/>
      <c r="E530" s="69" t="str">
        <f>IF(D530="","",IFERROR(VLOOKUP(D530,CadFun!$B$8:$C$107,2,FALSE),""))</f>
        <v/>
      </c>
      <c r="F530" s="108"/>
      <c r="G530" s="108"/>
      <c r="H530" s="108"/>
    </row>
    <row r="531" spans="2:8" ht="30" customHeight="1" x14ac:dyDescent="0.25">
      <c r="B531" s="107"/>
      <c r="C531" s="111"/>
      <c r="D531" s="108"/>
      <c r="E531" s="69" t="str">
        <f>IF(D531="","",IFERROR(VLOOKUP(D531,CadFun!$B$8:$C$107,2,FALSE),""))</f>
        <v/>
      </c>
      <c r="F531" s="108"/>
      <c r="G531" s="108"/>
      <c r="H531" s="108"/>
    </row>
    <row r="532" spans="2:8" ht="30" customHeight="1" x14ac:dyDescent="0.25">
      <c r="B532" s="107"/>
      <c r="C532" s="111"/>
      <c r="D532" s="108"/>
      <c r="E532" s="69" t="str">
        <f>IF(D532="","",IFERROR(VLOOKUP(D532,CadFun!$B$8:$C$107,2,FALSE),""))</f>
        <v/>
      </c>
      <c r="F532" s="108"/>
      <c r="G532" s="108"/>
      <c r="H532" s="108"/>
    </row>
    <row r="533" spans="2:8" ht="30" customHeight="1" x14ac:dyDescent="0.25">
      <c r="B533" s="107"/>
      <c r="C533" s="111"/>
      <c r="D533" s="108"/>
      <c r="E533" s="69" t="str">
        <f>IF(D533="","",IFERROR(VLOOKUP(D533,CadFun!$B$8:$C$107,2,FALSE),""))</f>
        <v/>
      </c>
      <c r="F533" s="108"/>
      <c r="G533" s="108"/>
      <c r="H533" s="108"/>
    </row>
    <row r="534" spans="2:8" ht="30" customHeight="1" x14ac:dyDescent="0.25">
      <c r="B534" s="107"/>
      <c r="C534" s="111"/>
      <c r="D534" s="108"/>
      <c r="E534" s="69" t="str">
        <f>IF(D534="","",IFERROR(VLOOKUP(D534,CadFun!$B$8:$C$107,2,FALSE),""))</f>
        <v/>
      </c>
      <c r="F534" s="108"/>
      <c r="G534" s="108"/>
      <c r="H534" s="108"/>
    </row>
    <row r="535" spans="2:8" ht="30" customHeight="1" x14ac:dyDescent="0.25">
      <c r="B535" s="107"/>
      <c r="C535" s="111"/>
      <c r="D535" s="108"/>
      <c r="E535" s="69" t="str">
        <f>IF(D535="","",IFERROR(VLOOKUP(D535,CadFun!$B$8:$C$107,2,FALSE),""))</f>
        <v/>
      </c>
      <c r="F535" s="108"/>
      <c r="G535" s="108"/>
      <c r="H535" s="108"/>
    </row>
    <row r="536" spans="2:8" ht="30" customHeight="1" x14ac:dyDescent="0.25">
      <c r="B536" s="107"/>
      <c r="C536" s="111"/>
      <c r="D536" s="108"/>
      <c r="E536" s="69" t="str">
        <f>IF(D536="","",IFERROR(VLOOKUP(D536,CadFun!$B$8:$C$107,2,FALSE),""))</f>
        <v/>
      </c>
      <c r="F536" s="108"/>
      <c r="G536" s="108"/>
      <c r="H536" s="108"/>
    </row>
    <row r="537" spans="2:8" ht="30" customHeight="1" x14ac:dyDescent="0.25">
      <c r="B537" s="107"/>
      <c r="C537" s="111"/>
      <c r="D537" s="108"/>
      <c r="E537" s="69" t="str">
        <f>IF(D537="","",IFERROR(VLOOKUP(D537,CadFun!$B$8:$C$107,2,FALSE),""))</f>
        <v/>
      </c>
      <c r="F537" s="108"/>
      <c r="G537" s="108"/>
      <c r="H537" s="108"/>
    </row>
    <row r="538" spans="2:8" ht="30" customHeight="1" x14ac:dyDescent="0.25">
      <c r="B538" s="107"/>
      <c r="C538" s="111"/>
      <c r="D538" s="108"/>
      <c r="E538" s="69" t="str">
        <f>IF(D538="","",IFERROR(VLOOKUP(D538,CadFun!$B$8:$C$107,2,FALSE),""))</f>
        <v/>
      </c>
      <c r="F538" s="108"/>
      <c r="G538" s="108"/>
      <c r="H538" s="108"/>
    </row>
    <row r="539" spans="2:8" ht="30" customHeight="1" x14ac:dyDescent="0.25">
      <c r="B539" s="107"/>
      <c r="C539" s="111"/>
      <c r="D539" s="108"/>
      <c r="E539" s="69" t="str">
        <f>IF(D539="","",IFERROR(VLOOKUP(D539,CadFun!$B$8:$C$107,2,FALSE),""))</f>
        <v/>
      </c>
      <c r="F539" s="108"/>
      <c r="G539" s="108"/>
      <c r="H539" s="108"/>
    </row>
    <row r="540" spans="2:8" ht="30" customHeight="1" x14ac:dyDescent="0.25">
      <c r="B540" s="107"/>
      <c r="C540" s="111"/>
      <c r="D540" s="108"/>
      <c r="E540" s="69" t="str">
        <f>IF(D540="","",IFERROR(VLOOKUP(D540,CadFun!$B$8:$C$107,2,FALSE),""))</f>
        <v/>
      </c>
      <c r="F540" s="108"/>
      <c r="G540" s="108"/>
      <c r="H540" s="108"/>
    </row>
    <row r="541" spans="2:8" ht="30" customHeight="1" x14ac:dyDescent="0.25">
      <c r="B541" s="107"/>
      <c r="C541" s="111"/>
      <c r="D541" s="108"/>
      <c r="E541" s="69" t="str">
        <f>IF(D541="","",IFERROR(VLOOKUP(D541,CadFun!$B$8:$C$107,2,FALSE),""))</f>
        <v/>
      </c>
      <c r="F541" s="108"/>
      <c r="G541" s="108"/>
      <c r="H541" s="108"/>
    </row>
    <row r="542" spans="2:8" ht="30" customHeight="1" x14ac:dyDescent="0.25">
      <c r="B542" s="107"/>
      <c r="C542" s="111"/>
      <c r="D542" s="108"/>
      <c r="E542" s="69" t="str">
        <f>IF(D542="","",IFERROR(VLOOKUP(D542,CadFun!$B$8:$C$107,2,FALSE),""))</f>
        <v/>
      </c>
      <c r="F542" s="108"/>
      <c r="G542" s="108"/>
      <c r="H542" s="108"/>
    </row>
    <row r="543" spans="2:8" ht="30" customHeight="1" x14ac:dyDescent="0.25">
      <c r="B543" s="107"/>
      <c r="C543" s="111"/>
      <c r="D543" s="108"/>
      <c r="E543" s="69" t="str">
        <f>IF(D543="","",IFERROR(VLOOKUP(D543,CadFun!$B$8:$C$107,2,FALSE),""))</f>
        <v/>
      </c>
      <c r="F543" s="108"/>
      <c r="G543" s="108"/>
      <c r="H543" s="108"/>
    </row>
    <row r="544" spans="2:8" ht="30" customHeight="1" x14ac:dyDescent="0.25">
      <c r="B544" s="107"/>
      <c r="C544" s="111"/>
      <c r="D544" s="108"/>
      <c r="E544" s="69" t="str">
        <f>IF(D544="","",IFERROR(VLOOKUP(D544,CadFun!$B$8:$C$107,2,FALSE),""))</f>
        <v/>
      </c>
      <c r="F544" s="108"/>
      <c r="G544" s="108"/>
      <c r="H544" s="108"/>
    </row>
    <row r="545" spans="2:8" ht="30" customHeight="1" x14ac:dyDescent="0.25">
      <c r="B545" s="107"/>
      <c r="C545" s="111"/>
      <c r="D545" s="108"/>
      <c r="E545" s="69" t="str">
        <f>IF(D545="","",IFERROR(VLOOKUP(D545,CadFun!$B$8:$C$107,2,FALSE),""))</f>
        <v/>
      </c>
      <c r="F545" s="108"/>
      <c r="G545" s="108"/>
      <c r="H545" s="108"/>
    </row>
    <row r="546" spans="2:8" ht="30" customHeight="1" x14ac:dyDescent="0.25">
      <c r="B546" s="107"/>
      <c r="C546" s="111"/>
      <c r="D546" s="108"/>
      <c r="E546" s="69" t="str">
        <f>IF(D546="","",IFERROR(VLOOKUP(D546,CadFun!$B$8:$C$107,2,FALSE),""))</f>
        <v/>
      </c>
      <c r="F546" s="108"/>
      <c r="G546" s="108"/>
      <c r="H546" s="108"/>
    </row>
    <row r="547" spans="2:8" ht="30" customHeight="1" x14ac:dyDescent="0.25">
      <c r="B547" s="107"/>
      <c r="C547" s="111"/>
      <c r="D547" s="108"/>
      <c r="E547" s="69" t="str">
        <f>IF(D547="","",IFERROR(VLOOKUP(D547,CadFun!$B$8:$C$107,2,FALSE),""))</f>
        <v/>
      </c>
      <c r="F547" s="108"/>
      <c r="G547" s="108"/>
      <c r="H547" s="108"/>
    </row>
    <row r="548" spans="2:8" ht="30" customHeight="1" x14ac:dyDescent="0.25">
      <c r="B548" s="107"/>
      <c r="C548" s="111"/>
      <c r="D548" s="108"/>
      <c r="E548" s="69" t="str">
        <f>IF(D548="","",IFERROR(VLOOKUP(D548,CadFun!$B$8:$C$107,2,FALSE),""))</f>
        <v/>
      </c>
      <c r="F548" s="108"/>
      <c r="G548" s="108"/>
      <c r="H548" s="108"/>
    </row>
    <row r="549" spans="2:8" ht="30" customHeight="1" x14ac:dyDescent="0.25">
      <c r="B549" s="107"/>
      <c r="C549" s="111"/>
      <c r="D549" s="108"/>
      <c r="E549" s="69" t="str">
        <f>IF(D549="","",IFERROR(VLOOKUP(D549,CadFun!$B$8:$C$107,2,FALSE),""))</f>
        <v/>
      </c>
      <c r="F549" s="108"/>
      <c r="G549" s="108"/>
      <c r="H549" s="108"/>
    </row>
    <row r="550" spans="2:8" ht="30" customHeight="1" x14ac:dyDescent="0.25">
      <c r="B550" s="107"/>
      <c r="C550" s="111"/>
      <c r="D550" s="108"/>
      <c r="E550" s="69" t="str">
        <f>IF(D550="","",IFERROR(VLOOKUP(D550,CadFun!$B$8:$C$107,2,FALSE),""))</f>
        <v/>
      </c>
      <c r="F550" s="108"/>
      <c r="G550" s="108"/>
      <c r="H550" s="108"/>
    </row>
    <row r="551" spans="2:8" ht="30" customHeight="1" x14ac:dyDescent="0.25">
      <c r="B551" s="107"/>
      <c r="C551" s="111"/>
      <c r="D551" s="108"/>
      <c r="E551" s="69" t="str">
        <f>IF(D551="","",IFERROR(VLOOKUP(D551,CadFun!$B$8:$C$107,2,FALSE),""))</f>
        <v/>
      </c>
      <c r="F551" s="108"/>
      <c r="G551" s="108"/>
      <c r="H551" s="108"/>
    </row>
    <row r="552" spans="2:8" ht="30" customHeight="1" x14ac:dyDescent="0.25">
      <c r="B552" s="107"/>
      <c r="C552" s="111"/>
      <c r="D552" s="108"/>
      <c r="E552" s="69" t="str">
        <f>IF(D552="","",IFERROR(VLOOKUP(D552,CadFun!$B$8:$C$107,2,FALSE),""))</f>
        <v/>
      </c>
      <c r="F552" s="108"/>
      <c r="G552" s="108"/>
      <c r="H552" s="108"/>
    </row>
    <row r="553" spans="2:8" ht="30" customHeight="1" x14ac:dyDescent="0.25">
      <c r="B553" s="107"/>
      <c r="C553" s="111"/>
      <c r="D553" s="108"/>
      <c r="E553" s="69" t="str">
        <f>IF(D553="","",IFERROR(VLOOKUP(D553,CadFun!$B$8:$C$107,2,FALSE),""))</f>
        <v/>
      </c>
      <c r="F553" s="108"/>
      <c r="G553" s="108"/>
      <c r="H553" s="108"/>
    </row>
    <row r="554" spans="2:8" ht="30" customHeight="1" x14ac:dyDescent="0.25">
      <c r="B554" s="107"/>
      <c r="C554" s="111"/>
      <c r="D554" s="108"/>
      <c r="E554" s="69" t="str">
        <f>IF(D554="","",IFERROR(VLOOKUP(D554,CadFun!$B$8:$C$107,2,FALSE),""))</f>
        <v/>
      </c>
      <c r="F554" s="108"/>
      <c r="G554" s="108"/>
      <c r="H554" s="108"/>
    </row>
    <row r="555" spans="2:8" ht="30" customHeight="1" x14ac:dyDescent="0.25">
      <c r="B555" s="107"/>
      <c r="C555" s="111"/>
      <c r="D555" s="108"/>
      <c r="E555" s="69" t="str">
        <f>IF(D555="","",IFERROR(VLOOKUP(D555,CadFun!$B$8:$C$107,2,FALSE),""))</f>
        <v/>
      </c>
      <c r="F555" s="108"/>
      <c r="G555" s="108"/>
      <c r="H555" s="108"/>
    </row>
    <row r="556" spans="2:8" ht="30" customHeight="1" x14ac:dyDescent="0.25">
      <c r="B556" s="107"/>
      <c r="C556" s="111"/>
      <c r="D556" s="108"/>
      <c r="E556" s="69" t="str">
        <f>IF(D556="","",IFERROR(VLOOKUP(D556,CadFun!$B$8:$C$107,2,FALSE),""))</f>
        <v/>
      </c>
      <c r="F556" s="108"/>
      <c r="G556" s="108"/>
      <c r="H556" s="108"/>
    </row>
    <row r="557" spans="2:8" ht="30" customHeight="1" x14ac:dyDescent="0.25">
      <c r="B557" s="107"/>
      <c r="C557" s="111"/>
      <c r="D557" s="108"/>
      <c r="E557" s="69" t="str">
        <f>IF(D557="","",IFERROR(VLOOKUP(D557,CadFun!$B$8:$C$107,2,FALSE),""))</f>
        <v/>
      </c>
      <c r="F557" s="108"/>
      <c r="G557" s="108"/>
      <c r="H557" s="108"/>
    </row>
    <row r="558" spans="2:8" ht="30" customHeight="1" x14ac:dyDescent="0.25">
      <c r="B558" s="107"/>
      <c r="C558" s="111"/>
      <c r="D558" s="108"/>
      <c r="E558" s="69" t="str">
        <f>IF(D558="","",IFERROR(VLOOKUP(D558,CadFun!$B$8:$C$107,2,FALSE),""))</f>
        <v/>
      </c>
      <c r="F558" s="108"/>
      <c r="G558" s="108"/>
      <c r="H558" s="108"/>
    </row>
    <row r="559" spans="2:8" ht="30" customHeight="1" x14ac:dyDescent="0.25">
      <c r="B559" s="107"/>
      <c r="C559" s="111"/>
      <c r="D559" s="108"/>
      <c r="E559" s="69" t="str">
        <f>IF(D559="","",IFERROR(VLOOKUP(D559,CadFun!$B$8:$C$107,2,FALSE),""))</f>
        <v/>
      </c>
      <c r="F559" s="108"/>
      <c r="G559" s="108"/>
      <c r="H559" s="108"/>
    </row>
    <row r="560" spans="2:8" ht="30" customHeight="1" x14ac:dyDescent="0.25">
      <c r="B560" s="107"/>
      <c r="C560" s="111"/>
      <c r="D560" s="108"/>
      <c r="E560" s="69" t="str">
        <f>IF(D560="","",IFERROR(VLOOKUP(D560,CadFun!$B$8:$C$107,2,FALSE),""))</f>
        <v/>
      </c>
      <c r="F560" s="108"/>
      <c r="G560" s="108"/>
      <c r="H560" s="108"/>
    </row>
    <row r="561" spans="2:8" ht="30" customHeight="1" x14ac:dyDescent="0.25">
      <c r="B561" s="107"/>
      <c r="C561" s="111"/>
      <c r="D561" s="108"/>
      <c r="E561" s="69" t="str">
        <f>IF(D561="","",IFERROR(VLOOKUP(D561,CadFun!$B$8:$C$107,2,FALSE),""))</f>
        <v/>
      </c>
      <c r="F561" s="108"/>
      <c r="G561" s="108"/>
      <c r="H561" s="108"/>
    </row>
    <row r="562" spans="2:8" ht="30" customHeight="1" x14ac:dyDescent="0.25">
      <c r="B562" s="107"/>
      <c r="C562" s="111"/>
      <c r="D562" s="108"/>
      <c r="E562" s="69" t="str">
        <f>IF(D562="","",IFERROR(VLOOKUP(D562,CadFun!$B$8:$C$107,2,FALSE),""))</f>
        <v/>
      </c>
      <c r="F562" s="108"/>
      <c r="G562" s="108"/>
      <c r="H562" s="108"/>
    </row>
    <row r="563" spans="2:8" ht="30" customHeight="1" x14ac:dyDescent="0.25">
      <c r="B563" s="107"/>
      <c r="C563" s="111"/>
      <c r="D563" s="108"/>
      <c r="E563" s="69" t="str">
        <f>IF(D563="","",IFERROR(VLOOKUP(D563,CadFun!$B$8:$C$107,2,FALSE),""))</f>
        <v/>
      </c>
      <c r="F563" s="108"/>
      <c r="G563" s="108"/>
      <c r="H563" s="108"/>
    </row>
    <row r="564" spans="2:8" ht="30" customHeight="1" x14ac:dyDescent="0.25">
      <c r="B564" s="107"/>
      <c r="C564" s="111"/>
      <c r="D564" s="108"/>
      <c r="E564" s="69" t="str">
        <f>IF(D564="","",IFERROR(VLOOKUP(D564,CadFun!$B$8:$C$107,2,FALSE),""))</f>
        <v/>
      </c>
      <c r="F564" s="108"/>
      <c r="G564" s="108"/>
      <c r="H564" s="108"/>
    </row>
    <row r="565" spans="2:8" ht="30" customHeight="1" x14ac:dyDescent="0.25">
      <c r="B565" s="107"/>
      <c r="C565" s="111"/>
      <c r="D565" s="108"/>
      <c r="E565" s="69" t="str">
        <f>IF(D565="","",IFERROR(VLOOKUP(D565,CadFun!$B$8:$C$107,2,FALSE),""))</f>
        <v/>
      </c>
      <c r="F565" s="108"/>
      <c r="G565" s="108"/>
      <c r="H565" s="108"/>
    </row>
    <row r="566" spans="2:8" ht="30" customHeight="1" x14ac:dyDescent="0.25">
      <c r="B566" s="107"/>
      <c r="C566" s="111"/>
      <c r="D566" s="108"/>
      <c r="E566" s="69" t="str">
        <f>IF(D566="","",IFERROR(VLOOKUP(D566,CadFun!$B$8:$C$107,2,FALSE),""))</f>
        <v/>
      </c>
      <c r="F566" s="108"/>
      <c r="G566" s="108"/>
      <c r="H566" s="108"/>
    </row>
    <row r="567" spans="2:8" ht="30" customHeight="1" x14ac:dyDescent="0.25">
      <c r="B567" s="107"/>
      <c r="C567" s="111"/>
      <c r="D567" s="108"/>
      <c r="E567" s="69" t="str">
        <f>IF(D567="","",IFERROR(VLOOKUP(D567,CadFun!$B$8:$C$107,2,FALSE),""))</f>
        <v/>
      </c>
      <c r="F567" s="108"/>
      <c r="G567" s="108"/>
      <c r="H567" s="108"/>
    </row>
    <row r="568" spans="2:8" ht="30" customHeight="1" x14ac:dyDescent="0.25">
      <c r="B568" s="107"/>
      <c r="C568" s="111"/>
      <c r="D568" s="108"/>
      <c r="E568" s="69" t="str">
        <f>IF(D568="","",IFERROR(VLOOKUP(D568,CadFun!$B$8:$C$107,2,FALSE),""))</f>
        <v/>
      </c>
      <c r="F568" s="108"/>
      <c r="G568" s="108"/>
      <c r="H568" s="108"/>
    </row>
    <row r="569" spans="2:8" ht="30" customHeight="1" x14ac:dyDescent="0.25">
      <c r="B569" s="107"/>
      <c r="C569" s="111"/>
      <c r="D569" s="108"/>
      <c r="E569" s="69" t="str">
        <f>IF(D569="","",IFERROR(VLOOKUP(D569,CadFun!$B$8:$C$107,2,FALSE),""))</f>
        <v/>
      </c>
      <c r="F569" s="108"/>
      <c r="G569" s="108"/>
      <c r="H569" s="108"/>
    </row>
    <row r="570" spans="2:8" ht="30" customHeight="1" x14ac:dyDescent="0.25">
      <c r="B570" s="107"/>
      <c r="C570" s="111"/>
      <c r="D570" s="108"/>
      <c r="E570" s="69" t="str">
        <f>IF(D570="","",IFERROR(VLOOKUP(D570,CadFun!$B$8:$C$107,2,FALSE),""))</f>
        <v/>
      </c>
      <c r="F570" s="108"/>
      <c r="G570" s="108"/>
      <c r="H570" s="108"/>
    </row>
    <row r="571" spans="2:8" ht="30" customHeight="1" x14ac:dyDescent="0.25">
      <c r="B571" s="107"/>
      <c r="C571" s="111"/>
      <c r="D571" s="108"/>
      <c r="E571" s="69" t="str">
        <f>IF(D571="","",IFERROR(VLOOKUP(D571,CadFun!$B$8:$C$107,2,FALSE),""))</f>
        <v/>
      </c>
      <c r="F571" s="108"/>
      <c r="G571" s="108"/>
      <c r="H571" s="108"/>
    </row>
    <row r="572" spans="2:8" ht="30" customHeight="1" x14ac:dyDescent="0.25">
      <c r="B572" s="107"/>
      <c r="C572" s="111"/>
      <c r="D572" s="108"/>
      <c r="E572" s="69" t="str">
        <f>IF(D572="","",IFERROR(VLOOKUP(D572,CadFun!$B$8:$C$107,2,FALSE),""))</f>
        <v/>
      </c>
      <c r="F572" s="108"/>
      <c r="G572" s="108"/>
      <c r="H572" s="108"/>
    </row>
    <row r="573" spans="2:8" ht="30" customHeight="1" x14ac:dyDescent="0.25">
      <c r="B573" s="107"/>
      <c r="C573" s="111"/>
      <c r="D573" s="108"/>
      <c r="E573" s="69" t="str">
        <f>IF(D573="","",IFERROR(VLOOKUP(D573,CadFun!$B$8:$C$107,2,FALSE),""))</f>
        <v/>
      </c>
      <c r="F573" s="108"/>
      <c r="G573" s="108"/>
      <c r="H573" s="108"/>
    </row>
    <row r="574" spans="2:8" ht="30" customHeight="1" x14ac:dyDescent="0.25">
      <c r="B574" s="107"/>
      <c r="C574" s="111"/>
      <c r="D574" s="108"/>
      <c r="E574" s="69" t="str">
        <f>IF(D574="","",IFERROR(VLOOKUP(D574,CadFun!$B$8:$C$107,2,FALSE),""))</f>
        <v/>
      </c>
      <c r="F574" s="108"/>
      <c r="G574" s="108"/>
      <c r="H574" s="108"/>
    </row>
    <row r="575" spans="2:8" ht="30" customHeight="1" x14ac:dyDescent="0.25">
      <c r="B575" s="107"/>
      <c r="C575" s="111"/>
      <c r="D575" s="108"/>
      <c r="E575" s="69" t="str">
        <f>IF(D575="","",IFERROR(VLOOKUP(D575,CadFun!$B$8:$C$107,2,FALSE),""))</f>
        <v/>
      </c>
      <c r="F575" s="108"/>
      <c r="G575" s="108"/>
      <c r="H575" s="108"/>
    </row>
    <row r="576" spans="2:8" ht="30" customHeight="1" x14ac:dyDescent="0.25">
      <c r="B576" s="107"/>
      <c r="C576" s="111"/>
      <c r="D576" s="108"/>
      <c r="E576" s="69" t="str">
        <f>IF(D576="","",IFERROR(VLOOKUP(D576,CadFun!$B$8:$C$107,2,FALSE),""))</f>
        <v/>
      </c>
      <c r="F576" s="108"/>
      <c r="G576" s="108"/>
      <c r="H576" s="108"/>
    </row>
    <row r="577" spans="2:8" ht="30" customHeight="1" x14ac:dyDescent="0.25">
      <c r="B577" s="107"/>
      <c r="C577" s="111"/>
      <c r="D577" s="108"/>
      <c r="E577" s="69" t="str">
        <f>IF(D577="","",IFERROR(VLOOKUP(D577,CadFun!$B$8:$C$107,2,FALSE),""))</f>
        <v/>
      </c>
      <c r="F577" s="108"/>
      <c r="G577" s="108"/>
      <c r="H577" s="108"/>
    </row>
    <row r="578" spans="2:8" ht="30" customHeight="1" x14ac:dyDescent="0.25">
      <c r="B578" s="107"/>
      <c r="C578" s="111"/>
      <c r="D578" s="108"/>
      <c r="E578" s="69" t="str">
        <f>IF(D578="","",IFERROR(VLOOKUP(D578,CadFun!$B$8:$C$107,2,FALSE),""))</f>
        <v/>
      </c>
      <c r="F578" s="108"/>
      <c r="G578" s="108"/>
      <c r="H578" s="108"/>
    </row>
    <row r="579" spans="2:8" ht="30" customHeight="1" x14ac:dyDescent="0.25">
      <c r="B579" s="107"/>
      <c r="C579" s="111"/>
      <c r="D579" s="108"/>
      <c r="E579" s="69" t="str">
        <f>IF(D579="","",IFERROR(VLOOKUP(D579,CadFun!$B$8:$C$107,2,FALSE),""))</f>
        <v/>
      </c>
      <c r="F579" s="108"/>
      <c r="G579" s="108"/>
      <c r="H579" s="108"/>
    </row>
    <row r="580" spans="2:8" ht="30" customHeight="1" x14ac:dyDescent="0.25">
      <c r="B580" s="107"/>
      <c r="C580" s="111"/>
      <c r="D580" s="108"/>
      <c r="E580" s="69" t="str">
        <f>IF(D580="","",IFERROR(VLOOKUP(D580,CadFun!$B$8:$C$107,2,FALSE),""))</f>
        <v/>
      </c>
      <c r="F580" s="108"/>
      <c r="G580" s="108"/>
      <c r="H580" s="108"/>
    </row>
    <row r="581" spans="2:8" ht="30" customHeight="1" x14ac:dyDescent="0.25">
      <c r="B581" s="107"/>
      <c r="C581" s="111"/>
      <c r="D581" s="108"/>
      <c r="E581" s="69" t="str">
        <f>IF(D581="","",IFERROR(VLOOKUP(D581,CadFun!$B$8:$C$107,2,FALSE),""))</f>
        <v/>
      </c>
      <c r="F581" s="108"/>
      <c r="G581" s="108"/>
      <c r="H581" s="108"/>
    </row>
    <row r="582" spans="2:8" ht="30" customHeight="1" x14ac:dyDescent="0.25">
      <c r="B582" s="107"/>
      <c r="C582" s="111"/>
      <c r="D582" s="108"/>
      <c r="E582" s="69" t="str">
        <f>IF(D582="","",IFERROR(VLOOKUP(D582,CadFun!$B$8:$C$107,2,FALSE),""))</f>
        <v/>
      </c>
      <c r="F582" s="108"/>
      <c r="G582" s="108"/>
      <c r="H582" s="108"/>
    </row>
    <row r="583" spans="2:8" ht="30" customHeight="1" x14ac:dyDescent="0.25">
      <c r="B583" s="107"/>
      <c r="C583" s="111"/>
      <c r="D583" s="108"/>
      <c r="E583" s="69" t="str">
        <f>IF(D583="","",IFERROR(VLOOKUP(D583,CadFun!$B$8:$C$107,2,FALSE),""))</f>
        <v/>
      </c>
      <c r="F583" s="108"/>
      <c r="G583" s="108"/>
      <c r="H583" s="108"/>
    </row>
    <row r="584" spans="2:8" ht="30" customHeight="1" x14ac:dyDescent="0.25">
      <c r="B584" s="107"/>
      <c r="C584" s="111"/>
      <c r="D584" s="108"/>
      <c r="E584" s="69" t="str">
        <f>IF(D584="","",IFERROR(VLOOKUP(D584,CadFun!$B$8:$C$107,2,FALSE),""))</f>
        <v/>
      </c>
      <c r="F584" s="108"/>
      <c r="G584" s="108"/>
      <c r="H584" s="108"/>
    </row>
    <row r="585" spans="2:8" ht="30" customHeight="1" x14ac:dyDescent="0.25">
      <c r="B585" s="107"/>
      <c r="C585" s="111"/>
      <c r="D585" s="108"/>
      <c r="E585" s="69" t="str">
        <f>IF(D585="","",IFERROR(VLOOKUP(D585,CadFun!$B$8:$C$107,2,FALSE),""))</f>
        <v/>
      </c>
      <c r="F585" s="108"/>
      <c r="G585" s="108"/>
      <c r="H585" s="108"/>
    </row>
    <row r="586" spans="2:8" ht="30" customHeight="1" x14ac:dyDescent="0.25">
      <c r="B586" s="107"/>
      <c r="C586" s="111"/>
      <c r="D586" s="108"/>
      <c r="E586" s="69" t="str">
        <f>IF(D586="","",IFERROR(VLOOKUP(D586,CadFun!$B$8:$C$107,2,FALSE),""))</f>
        <v/>
      </c>
      <c r="F586" s="108"/>
      <c r="G586" s="108"/>
      <c r="H586" s="108"/>
    </row>
    <row r="587" spans="2:8" ht="30" customHeight="1" x14ac:dyDescent="0.25">
      <c r="B587" s="107"/>
      <c r="C587" s="111"/>
      <c r="D587" s="108"/>
      <c r="E587" s="69" t="str">
        <f>IF(D587="","",IFERROR(VLOOKUP(D587,CadFun!$B$8:$C$107,2,FALSE),""))</f>
        <v/>
      </c>
      <c r="F587" s="108"/>
      <c r="G587" s="108"/>
      <c r="H587" s="108"/>
    </row>
    <row r="588" spans="2:8" ht="30" customHeight="1" x14ac:dyDescent="0.25">
      <c r="B588" s="107"/>
      <c r="C588" s="111"/>
      <c r="D588" s="108"/>
      <c r="E588" s="69" t="str">
        <f>IF(D588="","",IFERROR(VLOOKUP(D588,CadFun!$B$8:$C$107,2,FALSE),""))</f>
        <v/>
      </c>
      <c r="F588" s="108"/>
      <c r="G588" s="108"/>
      <c r="H588" s="108"/>
    </row>
    <row r="589" spans="2:8" ht="30" customHeight="1" x14ac:dyDescent="0.25">
      <c r="B589" s="107"/>
      <c r="C589" s="111"/>
      <c r="D589" s="108"/>
      <c r="E589" s="69" t="str">
        <f>IF(D589="","",IFERROR(VLOOKUP(D589,CadFun!$B$8:$C$107,2,FALSE),""))</f>
        <v/>
      </c>
      <c r="F589" s="108"/>
      <c r="G589" s="108"/>
      <c r="H589" s="108"/>
    </row>
    <row r="590" spans="2:8" ht="30" customHeight="1" x14ac:dyDescent="0.25">
      <c r="B590" s="107"/>
      <c r="C590" s="111"/>
      <c r="D590" s="108"/>
      <c r="E590" s="69" t="str">
        <f>IF(D590="","",IFERROR(VLOOKUP(D590,CadFun!$B$8:$C$107,2,FALSE),""))</f>
        <v/>
      </c>
      <c r="F590" s="108"/>
      <c r="G590" s="108"/>
      <c r="H590" s="108"/>
    </row>
    <row r="591" spans="2:8" ht="30" customHeight="1" x14ac:dyDescent="0.25">
      <c r="B591" s="107"/>
      <c r="C591" s="111"/>
      <c r="D591" s="108"/>
      <c r="E591" s="69" t="str">
        <f>IF(D591="","",IFERROR(VLOOKUP(D591,CadFun!$B$8:$C$107,2,FALSE),""))</f>
        <v/>
      </c>
      <c r="F591" s="108"/>
      <c r="G591" s="108"/>
      <c r="H591" s="108"/>
    </row>
    <row r="592" spans="2:8" ht="30" customHeight="1" x14ac:dyDescent="0.25">
      <c r="B592" s="107"/>
      <c r="C592" s="111"/>
      <c r="D592" s="108"/>
      <c r="E592" s="69" t="str">
        <f>IF(D592="","",IFERROR(VLOOKUP(D592,CadFun!$B$8:$C$107,2,FALSE),""))</f>
        <v/>
      </c>
      <c r="F592" s="108"/>
      <c r="G592" s="108"/>
      <c r="H592" s="108"/>
    </row>
    <row r="593" spans="2:8" ht="30" customHeight="1" x14ac:dyDescent="0.25">
      <c r="B593" s="107"/>
      <c r="C593" s="111"/>
      <c r="D593" s="108"/>
      <c r="E593" s="69" t="str">
        <f>IF(D593="","",IFERROR(VLOOKUP(D593,CadFun!$B$8:$C$107,2,FALSE),""))</f>
        <v/>
      </c>
      <c r="F593" s="108"/>
      <c r="G593" s="108"/>
      <c r="H593" s="108"/>
    </row>
    <row r="594" spans="2:8" ht="30" customHeight="1" x14ac:dyDescent="0.25">
      <c r="B594" s="107"/>
      <c r="C594" s="111"/>
      <c r="D594" s="108"/>
      <c r="E594" s="69" t="str">
        <f>IF(D594="","",IFERROR(VLOOKUP(D594,CadFun!$B$8:$C$107,2,FALSE),""))</f>
        <v/>
      </c>
      <c r="F594" s="108"/>
      <c r="G594" s="108"/>
      <c r="H594" s="108"/>
    </row>
    <row r="595" spans="2:8" ht="30" customHeight="1" x14ac:dyDescent="0.25">
      <c r="B595" s="107"/>
      <c r="C595" s="111"/>
      <c r="D595" s="108"/>
      <c r="E595" s="69" t="str">
        <f>IF(D595="","",IFERROR(VLOOKUP(D595,CadFun!$B$8:$C$107,2,FALSE),""))</f>
        <v/>
      </c>
      <c r="F595" s="108"/>
      <c r="G595" s="108"/>
      <c r="H595" s="108"/>
    </row>
    <row r="596" spans="2:8" ht="30" customHeight="1" x14ac:dyDescent="0.25">
      <c r="B596" s="107"/>
      <c r="C596" s="111"/>
      <c r="D596" s="108"/>
      <c r="E596" s="69" t="str">
        <f>IF(D596="","",IFERROR(VLOOKUP(D596,CadFun!$B$8:$C$107,2,FALSE),""))</f>
        <v/>
      </c>
      <c r="F596" s="108"/>
      <c r="G596" s="108"/>
      <c r="H596" s="108"/>
    </row>
    <row r="597" spans="2:8" ht="30" customHeight="1" x14ac:dyDescent="0.25">
      <c r="B597" s="107"/>
      <c r="C597" s="111"/>
      <c r="D597" s="108"/>
      <c r="E597" s="69" t="str">
        <f>IF(D597="","",IFERROR(VLOOKUP(D597,CadFun!$B$8:$C$107,2,FALSE),""))</f>
        <v/>
      </c>
      <c r="F597" s="108"/>
      <c r="G597" s="108"/>
      <c r="H597" s="108"/>
    </row>
    <row r="598" spans="2:8" ht="30" customHeight="1" x14ac:dyDescent="0.25">
      <c r="B598" s="107"/>
      <c r="C598" s="111"/>
      <c r="D598" s="108"/>
      <c r="E598" s="69" t="str">
        <f>IF(D598="","",IFERROR(VLOOKUP(D598,CadFun!$B$8:$C$107,2,FALSE),""))</f>
        <v/>
      </c>
      <c r="F598" s="108"/>
      <c r="G598" s="108"/>
      <c r="H598" s="108"/>
    </row>
    <row r="599" spans="2:8" ht="30" customHeight="1" x14ac:dyDescent="0.25">
      <c r="B599" s="107"/>
      <c r="C599" s="111"/>
      <c r="D599" s="108"/>
      <c r="E599" s="69" t="str">
        <f>IF(D599="","",IFERROR(VLOOKUP(D599,CadFun!$B$8:$C$107,2,FALSE),""))</f>
        <v/>
      </c>
      <c r="F599" s="108"/>
      <c r="G599" s="108"/>
      <c r="H599" s="108"/>
    </row>
    <row r="600" spans="2:8" ht="30" customHeight="1" x14ac:dyDescent="0.25">
      <c r="B600" s="107"/>
      <c r="C600" s="111"/>
      <c r="D600" s="108"/>
      <c r="E600" s="69" t="str">
        <f>IF(D600="","",IFERROR(VLOOKUP(D600,CadFun!$B$8:$C$107,2,FALSE),""))</f>
        <v/>
      </c>
      <c r="F600" s="108"/>
      <c r="G600" s="108"/>
      <c r="H600" s="108"/>
    </row>
    <row r="601" spans="2:8" ht="30" customHeight="1" x14ac:dyDescent="0.25">
      <c r="B601" s="107"/>
      <c r="C601" s="111"/>
      <c r="D601" s="108"/>
      <c r="E601" s="69" t="str">
        <f>IF(D601="","",IFERROR(VLOOKUP(D601,CadFun!$B$8:$C$107,2,FALSE),""))</f>
        <v/>
      </c>
      <c r="F601" s="108"/>
      <c r="G601" s="108"/>
      <c r="H601" s="108"/>
    </row>
    <row r="602" spans="2:8" ht="30" customHeight="1" x14ac:dyDescent="0.25">
      <c r="B602" s="107"/>
      <c r="C602" s="111"/>
      <c r="D602" s="108"/>
      <c r="E602" s="69" t="str">
        <f>IF(D602="","",IFERROR(VLOOKUP(D602,CadFun!$B$8:$C$107,2,FALSE),""))</f>
        <v/>
      </c>
      <c r="F602" s="108"/>
      <c r="G602" s="108"/>
      <c r="H602" s="108"/>
    </row>
    <row r="603" spans="2:8" ht="30" customHeight="1" x14ac:dyDescent="0.25">
      <c r="B603" s="107"/>
      <c r="C603" s="111"/>
      <c r="D603" s="108"/>
      <c r="E603" s="69" t="str">
        <f>IF(D603="","",IFERROR(VLOOKUP(D603,CadFun!$B$8:$C$107,2,FALSE),""))</f>
        <v/>
      </c>
      <c r="F603" s="108"/>
      <c r="G603" s="108"/>
      <c r="H603" s="108"/>
    </row>
    <row r="604" spans="2:8" ht="30" customHeight="1" x14ac:dyDescent="0.25">
      <c r="B604" s="107"/>
      <c r="C604" s="111"/>
      <c r="D604" s="108"/>
      <c r="E604" s="69" t="str">
        <f>IF(D604="","",IFERROR(VLOOKUP(D604,CadFun!$B$8:$C$107,2,FALSE),""))</f>
        <v/>
      </c>
      <c r="F604" s="108"/>
      <c r="G604" s="108"/>
      <c r="H604" s="108"/>
    </row>
    <row r="605" spans="2:8" ht="30" customHeight="1" x14ac:dyDescent="0.25">
      <c r="B605" s="107"/>
      <c r="C605" s="111"/>
      <c r="D605" s="108"/>
      <c r="E605" s="69" t="str">
        <f>IF(D605="","",IFERROR(VLOOKUP(D605,CadFun!$B$8:$C$107,2,FALSE),""))</f>
        <v/>
      </c>
      <c r="F605" s="108"/>
      <c r="G605" s="108"/>
      <c r="H605" s="108"/>
    </row>
    <row r="606" spans="2:8" ht="30" customHeight="1" x14ac:dyDescent="0.25">
      <c r="B606" s="107"/>
      <c r="C606" s="111"/>
      <c r="D606" s="108"/>
      <c r="E606" s="69" t="str">
        <f>IF(D606="","",IFERROR(VLOOKUP(D606,CadFun!$B$8:$C$107,2,FALSE),""))</f>
        <v/>
      </c>
      <c r="F606" s="108"/>
      <c r="G606" s="108"/>
      <c r="H606" s="108"/>
    </row>
    <row r="607" spans="2:8" ht="30" customHeight="1" x14ac:dyDescent="0.25">
      <c r="B607" s="107"/>
      <c r="C607" s="111"/>
      <c r="D607" s="108"/>
      <c r="E607" s="69" t="str">
        <f>IF(D607="","",IFERROR(VLOOKUP(D607,CadFun!$B$8:$C$107,2,FALSE),""))</f>
        <v/>
      </c>
      <c r="F607" s="108"/>
      <c r="G607" s="108"/>
      <c r="H607" s="108"/>
    </row>
    <row r="608" spans="2:8" ht="30" customHeight="1" x14ac:dyDescent="0.25">
      <c r="B608" s="107"/>
      <c r="C608" s="111"/>
      <c r="D608" s="108"/>
      <c r="E608" s="69" t="str">
        <f>IF(D608="","",IFERROR(VLOOKUP(D608,CadFun!$B$8:$C$107,2,FALSE),""))</f>
        <v/>
      </c>
      <c r="F608" s="108"/>
      <c r="G608" s="108"/>
      <c r="H608" s="108"/>
    </row>
    <row r="609" spans="2:8" ht="30" customHeight="1" x14ac:dyDescent="0.25">
      <c r="B609" s="107"/>
      <c r="C609" s="111"/>
      <c r="D609" s="108"/>
      <c r="E609" s="69" t="str">
        <f>IF(D609="","",IFERROR(VLOOKUP(D609,CadFun!$B$8:$C$107,2,FALSE),""))</f>
        <v/>
      </c>
      <c r="F609" s="108"/>
      <c r="G609" s="108"/>
      <c r="H609" s="108"/>
    </row>
    <row r="610" spans="2:8" ht="30" customHeight="1" x14ac:dyDescent="0.25">
      <c r="B610" s="107"/>
      <c r="C610" s="111"/>
      <c r="D610" s="108"/>
      <c r="E610" s="69" t="str">
        <f>IF(D610="","",IFERROR(VLOOKUP(D610,CadFun!$B$8:$C$107,2,FALSE),""))</f>
        <v/>
      </c>
      <c r="F610" s="108"/>
      <c r="G610" s="108"/>
      <c r="H610" s="108"/>
    </row>
    <row r="611" spans="2:8" ht="30" customHeight="1" x14ac:dyDescent="0.25">
      <c r="B611" s="107"/>
      <c r="C611" s="111"/>
      <c r="D611" s="108"/>
      <c r="E611" s="69" t="str">
        <f>IF(D611="","",IFERROR(VLOOKUP(D611,CadFun!$B$8:$C$107,2,FALSE),""))</f>
        <v/>
      </c>
      <c r="F611" s="108"/>
      <c r="G611" s="108"/>
      <c r="H611" s="108"/>
    </row>
    <row r="612" spans="2:8" ht="30" customHeight="1" x14ac:dyDescent="0.25">
      <c r="B612" s="107"/>
      <c r="C612" s="111"/>
      <c r="D612" s="108"/>
      <c r="E612" s="69" t="str">
        <f>IF(D612="","",IFERROR(VLOOKUP(D612,CadFun!$B$8:$C$107,2,FALSE),""))</f>
        <v/>
      </c>
      <c r="F612" s="108"/>
      <c r="G612" s="108"/>
      <c r="H612" s="108"/>
    </row>
    <row r="613" spans="2:8" ht="30" customHeight="1" x14ac:dyDescent="0.25">
      <c r="B613" s="107"/>
      <c r="C613" s="111"/>
      <c r="D613" s="108"/>
      <c r="E613" s="69" t="str">
        <f>IF(D613="","",IFERROR(VLOOKUP(D613,CadFun!$B$8:$C$107,2,FALSE),""))</f>
        <v/>
      </c>
      <c r="F613" s="108"/>
      <c r="G613" s="108"/>
      <c r="H613" s="108"/>
    </row>
    <row r="614" spans="2:8" ht="30" customHeight="1" x14ac:dyDescent="0.25">
      <c r="B614" s="107"/>
      <c r="C614" s="111"/>
      <c r="D614" s="108"/>
      <c r="E614" s="69" t="str">
        <f>IF(D614="","",IFERROR(VLOOKUP(D614,CadFun!$B$8:$C$107,2,FALSE),""))</f>
        <v/>
      </c>
      <c r="F614" s="108"/>
      <c r="G614" s="108"/>
      <c r="H614" s="108"/>
    </row>
    <row r="615" spans="2:8" ht="30" customHeight="1" x14ac:dyDescent="0.25">
      <c r="B615" s="107"/>
      <c r="C615" s="111"/>
      <c r="D615" s="108"/>
      <c r="E615" s="69" t="str">
        <f>IF(D615="","",IFERROR(VLOOKUP(D615,CadFun!$B$8:$C$107,2,FALSE),""))</f>
        <v/>
      </c>
      <c r="F615" s="108"/>
      <c r="G615" s="108"/>
      <c r="H615" s="108"/>
    </row>
    <row r="616" spans="2:8" ht="30" customHeight="1" x14ac:dyDescent="0.25">
      <c r="B616" s="107"/>
      <c r="C616" s="111"/>
      <c r="D616" s="108"/>
      <c r="E616" s="69" t="str">
        <f>IF(D616="","",IFERROR(VLOOKUP(D616,CadFun!$B$8:$C$107,2,FALSE),""))</f>
        <v/>
      </c>
      <c r="F616" s="108"/>
      <c r="G616" s="108"/>
      <c r="H616" s="108"/>
    </row>
    <row r="617" spans="2:8" ht="30" customHeight="1" x14ac:dyDescent="0.25">
      <c r="B617" s="107"/>
      <c r="C617" s="111"/>
      <c r="D617" s="108"/>
      <c r="E617" s="69" t="str">
        <f>IF(D617="","",IFERROR(VLOOKUP(D617,CadFun!$B$8:$C$107,2,FALSE),""))</f>
        <v/>
      </c>
      <c r="F617" s="108"/>
      <c r="G617" s="108"/>
      <c r="H617" s="108"/>
    </row>
    <row r="618" spans="2:8" ht="30" customHeight="1" x14ac:dyDescent="0.25">
      <c r="B618" s="107"/>
      <c r="C618" s="111"/>
      <c r="D618" s="108"/>
      <c r="E618" s="69" t="str">
        <f>IF(D618="","",IFERROR(VLOOKUP(D618,CadFun!$B$8:$C$107,2,FALSE),""))</f>
        <v/>
      </c>
      <c r="F618" s="108"/>
      <c r="G618" s="108"/>
      <c r="H618" s="108"/>
    </row>
    <row r="619" spans="2:8" ht="30" customHeight="1" x14ac:dyDescent="0.25">
      <c r="B619" s="107"/>
      <c r="C619" s="111"/>
      <c r="D619" s="108"/>
      <c r="E619" s="69" t="str">
        <f>IF(D619="","",IFERROR(VLOOKUP(D619,CadFun!$B$8:$C$107,2,FALSE),""))</f>
        <v/>
      </c>
      <c r="F619" s="108"/>
      <c r="G619" s="108"/>
      <c r="H619" s="108"/>
    </row>
    <row r="620" spans="2:8" ht="30" customHeight="1" x14ac:dyDescent="0.25">
      <c r="B620" s="107"/>
      <c r="C620" s="111"/>
      <c r="D620" s="108"/>
      <c r="E620" s="69" t="str">
        <f>IF(D620="","",IFERROR(VLOOKUP(D620,CadFun!$B$8:$C$107,2,FALSE),""))</f>
        <v/>
      </c>
      <c r="F620" s="108"/>
      <c r="G620" s="108"/>
      <c r="H620" s="108"/>
    </row>
    <row r="621" spans="2:8" ht="30" customHeight="1" x14ac:dyDescent="0.25">
      <c r="B621" s="107"/>
      <c r="C621" s="111"/>
      <c r="D621" s="108"/>
      <c r="E621" s="69" t="str">
        <f>IF(D621="","",IFERROR(VLOOKUP(D621,CadFun!$B$8:$C$107,2,FALSE),""))</f>
        <v/>
      </c>
      <c r="F621" s="108"/>
      <c r="G621" s="108"/>
      <c r="H621" s="108"/>
    </row>
    <row r="622" spans="2:8" ht="30" customHeight="1" x14ac:dyDescent="0.25">
      <c r="B622" s="107"/>
      <c r="C622" s="111"/>
      <c r="D622" s="108"/>
      <c r="E622" s="69" t="str">
        <f>IF(D622="","",IFERROR(VLOOKUP(D622,CadFun!$B$8:$C$107,2,FALSE),""))</f>
        <v/>
      </c>
      <c r="F622" s="108"/>
      <c r="G622" s="108"/>
      <c r="H622" s="108"/>
    </row>
    <row r="623" spans="2:8" ht="30" customHeight="1" x14ac:dyDescent="0.25">
      <c r="B623" s="107"/>
      <c r="C623" s="111"/>
      <c r="D623" s="108"/>
      <c r="E623" s="69" t="str">
        <f>IF(D623="","",IFERROR(VLOOKUP(D623,CadFun!$B$8:$C$107,2,FALSE),""))</f>
        <v/>
      </c>
      <c r="F623" s="108"/>
      <c r="G623" s="108"/>
      <c r="H623" s="108"/>
    </row>
    <row r="624" spans="2:8" ht="30" customHeight="1" x14ac:dyDescent="0.25">
      <c r="B624" s="107"/>
      <c r="C624" s="111"/>
      <c r="D624" s="108"/>
      <c r="E624" s="69" t="str">
        <f>IF(D624="","",IFERROR(VLOOKUP(D624,CadFun!$B$8:$C$107,2,FALSE),""))</f>
        <v/>
      </c>
      <c r="F624" s="108"/>
      <c r="G624" s="108"/>
      <c r="H624" s="108"/>
    </row>
    <row r="625" spans="2:8" ht="30" customHeight="1" x14ac:dyDescent="0.25">
      <c r="B625" s="107"/>
      <c r="C625" s="111"/>
      <c r="D625" s="108"/>
      <c r="E625" s="69" t="str">
        <f>IF(D625="","",IFERROR(VLOOKUP(D625,CadFun!$B$8:$C$107,2,FALSE),""))</f>
        <v/>
      </c>
      <c r="F625" s="108"/>
      <c r="G625" s="108"/>
      <c r="H625" s="108"/>
    </row>
    <row r="626" spans="2:8" ht="30" customHeight="1" x14ac:dyDescent="0.25">
      <c r="B626" s="107"/>
      <c r="C626" s="111"/>
      <c r="D626" s="108"/>
      <c r="E626" s="69" t="str">
        <f>IF(D626="","",IFERROR(VLOOKUP(D626,CadFun!$B$8:$C$107,2,FALSE),""))</f>
        <v/>
      </c>
      <c r="F626" s="108"/>
      <c r="G626" s="108"/>
      <c r="H626" s="108"/>
    </row>
    <row r="627" spans="2:8" ht="30" customHeight="1" x14ac:dyDescent="0.25">
      <c r="B627" s="107"/>
      <c r="C627" s="111"/>
      <c r="D627" s="108"/>
      <c r="E627" s="69" t="str">
        <f>IF(D627="","",IFERROR(VLOOKUP(D627,CadFun!$B$8:$C$107,2,FALSE),""))</f>
        <v/>
      </c>
      <c r="F627" s="108"/>
      <c r="G627" s="108"/>
      <c r="H627" s="108"/>
    </row>
    <row r="628" spans="2:8" ht="30" customHeight="1" x14ac:dyDescent="0.25">
      <c r="B628" s="107"/>
      <c r="C628" s="111"/>
      <c r="D628" s="108"/>
      <c r="E628" s="69" t="str">
        <f>IF(D628="","",IFERROR(VLOOKUP(D628,CadFun!$B$8:$C$107,2,FALSE),""))</f>
        <v/>
      </c>
      <c r="F628" s="108"/>
      <c r="G628" s="108"/>
      <c r="H628" s="108"/>
    </row>
    <row r="629" spans="2:8" ht="30" customHeight="1" x14ac:dyDescent="0.25">
      <c r="B629" s="107"/>
      <c r="C629" s="111"/>
      <c r="D629" s="108"/>
      <c r="E629" s="69" t="str">
        <f>IF(D629="","",IFERROR(VLOOKUP(D629,CadFun!$B$8:$C$107,2,FALSE),""))</f>
        <v/>
      </c>
      <c r="F629" s="108"/>
      <c r="G629" s="108"/>
      <c r="H629" s="108"/>
    </row>
    <row r="630" spans="2:8" ht="30" customHeight="1" x14ac:dyDescent="0.25">
      <c r="B630" s="107"/>
      <c r="C630" s="111"/>
      <c r="D630" s="108"/>
      <c r="E630" s="69" t="str">
        <f>IF(D630="","",IFERROR(VLOOKUP(D630,CadFun!$B$8:$C$107,2,FALSE),""))</f>
        <v/>
      </c>
      <c r="F630" s="108"/>
      <c r="G630" s="108"/>
      <c r="H630" s="108"/>
    </row>
    <row r="631" spans="2:8" ht="30" customHeight="1" x14ac:dyDescent="0.25">
      <c r="B631" s="107"/>
      <c r="C631" s="111"/>
      <c r="D631" s="108"/>
      <c r="E631" s="69" t="str">
        <f>IF(D631="","",IFERROR(VLOOKUP(D631,CadFun!$B$8:$C$107,2,FALSE),""))</f>
        <v/>
      </c>
      <c r="F631" s="108"/>
      <c r="G631" s="108"/>
      <c r="H631" s="108"/>
    </row>
    <row r="632" spans="2:8" ht="30" customHeight="1" x14ac:dyDescent="0.25">
      <c r="B632" s="107"/>
      <c r="C632" s="111"/>
      <c r="D632" s="108"/>
      <c r="E632" s="69" t="str">
        <f>IF(D632="","",IFERROR(VLOOKUP(D632,CadFun!$B$8:$C$107,2,FALSE),""))</f>
        <v/>
      </c>
      <c r="F632" s="108"/>
      <c r="G632" s="108"/>
      <c r="H632" s="108"/>
    </row>
    <row r="633" spans="2:8" ht="30" customHeight="1" x14ac:dyDescent="0.25">
      <c r="B633" s="107"/>
      <c r="C633" s="111"/>
      <c r="D633" s="108"/>
      <c r="E633" s="69" t="str">
        <f>IF(D633="","",IFERROR(VLOOKUP(D633,CadFun!$B$8:$C$107,2,FALSE),""))</f>
        <v/>
      </c>
      <c r="F633" s="108"/>
      <c r="G633" s="108"/>
      <c r="H633" s="108"/>
    </row>
    <row r="634" spans="2:8" ht="30" customHeight="1" x14ac:dyDescent="0.25">
      <c r="B634" s="107"/>
      <c r="C634" s="111"/>
      <c r="D634" s="108"/>
      <c r="E634" s="69" t="str">
        <f>IF(D634="","",IFERROR(VLOOKUP(D634,CadFun!$B$8:$C$107,2,FALSE),""))</f>
        <v/>
      </c>
      <c r="F634" s="108"/>
      <c r="G634" s="108"/>
      <c r="H634" s="108"/>
    </row>
    <row r="635" spans="2:8" ht="30" customHeight="1" x14ac:dyDescent="0.25">
      <c r="B635" s="107"/>
      <c r="C635" s="111"/>
      <c r="D635" s="108"/>
      <c r="E635" s="69" t="str">
        <f>IF(D635="","",IFERROR(VLOOKUP(D635,CadFun!$B$8:$C$107,2,FALSE),""))</f>
        <v/>
      </c>
      <c r="F635" s="108"/>
      <c r="G635" s="108"/>
      <c r="H635" s="108"/>
    </row>
    <row r="636" spans="2:8" ht="30" customHeight="1" x14ac:dyDescent="0.25">
      <c r="B636" s="107"/>
      <c r="C636" s="111"/>
      <c r="D636" s="108"/>
      <c r="E636" s="69" t="str">
        <f>IF(D636="","",IFERROR(VLOOKUP(D636,CadFun!$B$8:$C$107,2,FALSE),""))</f>
        <v/>
      </c>
      <c r="F636" s="108"/>
      <c r="G636" s="108"/>
      <c r="H636" s="108"/>
    </row>
    <row r="637" spans="2:8" ht="30" customHeight="1" x14ac:dyDescent="0.25">
      <c r="B637" s="107"/>
      <c r="C637" s="111"/>
      <c r="D637" s="108"/>
      <c r="E637" s="69" t="str">
        <f>IF(D637="","",IFERROR(VLOOKUP(D637,CadFun!$B$8:$C$107,2,FALSE),""))</f>
        <v/>
      </c>
      <c r="F637" s="108"/>
      <c r="G637" s="108"/>
      <c r="H637" s="108"/>
    </row>
    <row r="638" spans="2:8" ht="30" customHeight="1" x14ac:dyDescent="0.25">
      <c r="B638" s="107"/>
      <c r="C638" s="111"/>
      <c r="D638" s="108"/>
      <c r="E638" s="69" t="str">
        <f>IF(D638="","",IFERROR(VLOOKUP(D638,CadFun!$B$8:$C$107,2,FALSE),""))</f>
        <v/>
      </c>
      <c r="F638" s="108"/>
      <c r="G638" s="108"/>
      <c r="H638" s="108"/>
    </row>
    <row r="639" spans="2:8" ht="30" customHeight="1" x14ac:dyDescent="0.25">
      <c r="B639" s="107"/>
      <c r="C639" s="111"/>
      <c r="D639" s="108"/>
      <c r="E639" s="69" t="str">
        <f>IF(D639="","",IFERROR(VLOOKUP(D639,CadFun!$B$8:$C$107,2,FALSE),""))</f>
        <v/>
      </c>
      <c r="F639" s="108"/>
      <c r="G639" s="108"/>
      <c r="H639" s="108"/>
    </row>
    <row r="640" spans="2:8" ht="30" customHeight="1" x14ac:dyDescent="0.25">
      <c r="B640" s="107"/>
      <c r="C640" s="111"/>
      <c r="D640" s="108"/>
      <c r="E640" s="69" t="str">
        <f>IF(D640="","",IFERROR(VLOOKUP(D640,CadFun!$B$8:$C$107,2,FALSE),""))</f>
        <v/>
      </c>
      <c r="F640" s="108"/>
      <c r="G640" s="108"/>
      <c r="H640" s="108"/>
    </row>
    <row r="641" spans="2:8" ht="30" customHeight="1" x14ac:dyDescent="0.25">
      <c r="B641" s="107"/>
      <c r="C641" s="111"/>
      <c r="D641" s="108"/>
      <c r="E641" s="69" t="str">
        <f>IF(D641="","",IFERROR(VLOOKUP(D641,CadFun!$B$8:$C$107,2,FALSE),""))</f>
        <v/>
      </c>
      <c r="F641" s="108"/>
      <c r="G641" s="108"/>
      <c r="H641" s="108"/>
    </row>
    <row r="642" spans="2:8" ht="30" customHeight="1" x14ac:dyDescent="0.25">
      <c r="B642" s="107"/>
      <c r="C642" s="111"/>
      <c r="D642" s="108"/>
      <c r="E642" s="69" t="str">
        <f>IF(D642="","",IFERROR(VLOOKUP(D642,CadFun!$B$8:$C$107,2,FALSE),""))</f>
        <v/>
      </c>
      <c r="F642" s="108"/>
      <c r="G642" s="108"/>
      <c r="H642" s="108"/>
    </row>
    <row r="643" spans="2:8" ht="30" customHeight="1" x14ac:dyDescent="0.25">
      <c r="B643" s="107"/>
      <c r="C643" s="111"/>
      <c r="D643" s="108"/>
      <c r="E643" s="69" t="str">
        <f>IF(D643="","",IFERROR(VLOOKUP(D643,CadFun!$B$8:$C$107,2,FALSE),""))</f>
        <v/>
      </c>
      <c r="F643" s="108"/>
      <c r="G643" s="108"/>
      <c r="H643" s="108"/>
    </row>
    <row r="644" spans="2:8" ht="30" customHeight="1" x14ac:dyDescent="0.25">
      <c r="B644" s="107"/>
      <c r="C644" s="111"/>
      <c r="D644" s="108"/>
      <c r="E644" s="69" t="str">
        <f>IF(D644="","",IFERROR(VLOOKUP(D644,CadFun!$B$8:$C$107,2,FALSE),""))</f>
        <v/>
      </c>
      <c r="F644" s="108"/>
      <c r="G644" s="108"/>
      <c r="H644" s="108"/>
    </row>
    <row r="645" spans="2:8" ht="30" customHeight="1" x14ac:dyDescent="0.25">
      <c r="B645" s="107"/>
      <c r="C645" s="111"/>
      <c r="D645" s="108"/>
      <c r="E645" s="69" t="str">
        <f>IF(D645="","",IFERROR(VLOOKUP(D645,CadFun!$B$8:$C$107,2,FALSE),""))</f>
        <v/>
      </c>
      <c r="F645" s="108"/>
      <c r="G645" s="108"/>
      <c r="H645" s="108"/>
    </row>
    <row r="646" spans="2:8" ht="30" customHeight="1" x14ac:dyDescent="0.25">
      <c r="B646" s="107"/>
      <c r="C646" s="111"/>
      <c r="D646" s="108"/>
      <c r="E646" s="69" t="str">
        <f>IF(D646="","",IFERROR(VLOOKUP(D646,CadFun!$B$8:$C$107,2,FALSE),""))</f>
        <v/>
      </c>
      <c r="F646" s="108"/>
      <c r="G646" s="108"/>
      <c r="H646" s="108"/>
    </row>
    <row r="647" spans="2:8" ht="30" customHeight="1" x14ac:dyDescent="0.25">
      <c r="B647" s="107"/>
      <c r="C647" s="111"/>
      <c r="D647" s="108"/>
      <c r="E647" s="69" t="str">
        <f>IF(D647="","",IFERROR(VLOOKUP(D647,CadFun!$B$8:$C$107,2,FALSE),""))</f>
        <v/>
      </c>
      <c r="F647" s="108"/>
      <c r="G647" s="108"/>
      <c r="H647" s="108"/>
    </row>
    <row r="648" spans="2:8" ht="30" customHeight="1" x14ac:dyDescent="0.25">
      <c r="B648" s="107"/>
      <c r="C648" s="111"/>
      <c r="D648" s="108"/>
      <c r="E648" s="69" t="str">
        <f>IF(D648="","",IFERROR(VLOOKUP(D648,CadFun!$B$8:$C$107,2,FALSE),""))</f>
        <v/>
      </c>
      <c r="F648" s="108"/>
      <c r="G648" s="108"/>
      <c r="H648" s="108"/>
    </row>
    <row r="649" spans="2:8" ht="30" customHeight="1" x14ac:dyDescent="0.25">
      <c r="B649" s="107"/>
      <c r="C649" s="111"/>
      <c r="D649" s="108"/>
      <c r="E649" s="69" t="str">
        <f>IF(D649="","",IFERROR(VLOOKUP(D649,CadFun!$B$8:$C$107,2,FALSE),""))</f>
        <v/>
      </c>
      <c r="F649" s="108"/>
      <c r="G649" s="108"/>
      <c r="H649" s="108"/>
    </row>
    <row r="650" spans="2:8" ht="30" customHeight="1" x14ac:dyDescent="0.25">
      <c r="B650" s="107"/>
      <c r="C650" s="111"/>
      <c r="D650" s="108"/>
      <c r="E650" s="69" t="str">
        <f>IF(D650="","",IFERROR(VLOOKUP(D650,CadFun!$B$8:$C$107,2,FALSE),""))</f>
        <v/>
      </c>
      <c r="F650" s="108"/>
      <c r="G650" s="108"/>
      <c r="H650" s="108"/>
    </row>
    <row r="651" spans="2:8" ht="30" customHeight="1" x14ac:dyDescent="0.25">
      <c r="B651" s="107"/>
      <c r="C651" s="111"/>
      <c r="D651" s="108"/>
      <c r="E651" s="69" t="str">
        <f>IF(D651="","",IFERROR(VLOOKUP(D651,CadFun!$B$8:$C$107,2,FALSE),""))</f>
        <v/>
      </c>
      <c r="F651" s="108"/>
      <c r="G651" s="108"/>
      <c r="H651" s="108"/>
    </row>
    <row r="652" spans="2:8" ht="30" customHeight="1" x14ac:dyDescent="0.25">
      <c r="B652" s="107"/>
      <c r="C652" s="111"/>
      <c r="D652" s="108"/>
      <c r="E652" s="69" t="str">
        <f>IF(D652="","",IFERROR(VLOOKUP(D652,CadFun!$B$8:$C$107,2,FALSE),""))</f>
        <v/>
      </c>
      <c r="F652" s="108"/>
      <c r="G652" s="108"/>
      <c r="H652" s="108"/>
    </row>
    <row r="653" spans="2:8" ht="30" customHeight="1" x14ac:dyDescent="0.25">
      <c r="B653" s="107"/>
      <c r="C653" s="111"/>
      <c r="D653" s="108"/>
      <c r="E653" s="69" t="str">
        <f>IF(D653="","",IFERROR(VLOOKUP(D653,CadFun!$B$8:$C$107,2,FALSE),""))</f>
        <v/>
      </c>
      <c r="F653" s="108"/>
      <c r="G653" s="108"/>
      <c r="H653" s="108"/>
    </row>
    <row r="654" spans="2:8" ht="30" customHeight="1" x14ac:dyDescent="0.25">
      <c r="B654" s="107"/>
      <c r="C654" s="111"/>
      <c r="D654" s="108"/>
      <c r="E654" s="69" t="str">
        <f>IF(D654="","",IFERROR(VLOOKUP(D654,CadFun!$B$8:$C$107,2,FALSE),""))</f>
        <v/>
      </c>
      <c r="F654" s="108"/>
      <c r="G654" s="108"/>
      <c r="H654" s="108"/>
    </row>
    <row r="655" spans="2:8" ht="30" customHeight="1" x14ac:dyDescent="0.25">
      <c r="B655" s="107"/>
      <c r="C655" s="111"/>
      <c r="D655" s="108"/>
      <c r="E655" s="69" t="str">
        <f>IF(D655="","",IFERROR(VLOOKUP(D655,CadFun!$B$8:$C$107,2,FALSE),""))</f>
        <v/>
      </c>
      <c r="F655" s="108"/>
      <c r="G655" s="108"/>
      <c r="H655" s="108"/>
    </row>
    <row r="656" spans="2:8" ht="30" customHeight="1" x14ac:dyDescent="0.25">
      <c r="B656" s="107"/>
      <c r="C656" s="111"/>
      <c r="D656" s="108"/>
      <c r="E656" s="69" t="str">
        <f>IF(D656="","",IFERROR(VLOOKUP(D656,CadFun!$B$8:$C$107,2,FALSE),""))</f>
        <v/>
      </c>
      <c r="F656" s="108"/>
      <c r="G656" s="108"/>
      <c r="H656" s="108"/>
    </row>
    <row r="657" spans="2:8" ht="30" customHeight="1" x14ac:dyDescent="0.25">
      <c r="B657" s="107"/>
      <c r="C657" s="111"/>
      <c r="D657" s="108"/>
      <c r="E657" s="69" t="str">
        <f>IF(D657="","",IFERROR(VLOOKUP(D657,CadFun!$B$8:$C$107,2,FALSE),""))</f>
        <v/>
      </c>
      <c r="F657" s="108"/>
      <c r="G657" s="108"/>
      <c r="H657" s="108"/>
    </row>
    <row r="658" spans="2:8" ht="30" customHeight="1" x14ac:dyDescent="0.25">
      <c r="B658" s="107"/>
      <c r="C658" s="111"/>
      <c r="D658" s="108"/>
      <c r="E658" s="69" t="str">
        <f>IF(D658="","",IFERROR(VLOOKUP(D658,CadFun!$B$8:$C$107,2,FALSE),""))</f>
        <v/>
      </c>
      <c r="F658" s="108"/>
      <c r="G658" s="108"/>
      <c r="H658" s="108"/>
    </row>
    <row r="659" spans="2:8" ht="30" customHeight="1" x14ac:dyDescent="0.25">
      <c r="B659" s="107"/>
      <c r="C659" s="111"/>
      <c r="D659" s="108"/>
      <c r="E659" s="69" t="str">
        <f>IF(D659="","",IFERROR(VLOOKUP(D659,CadFun!$B$8:$C$107,2,FALSE),""))</f>
        <v/>
      </c>
      <c r="F659" s="108"/>
      <c r="G659" s="108"/>
      <c r="H659" s="108"/>
    </row>
    <row r="660" spans="2:8" ht="30" customHeight="1" x14ac:dyDescent="0.25">
      <c r="B660" s="107"/>
      <c r="C660" s="111"/>
      <c r="D660" s="108"/>
      <c r="E660" s="69" t="str">
        <f>IF(D660="","",IFERROR(VLOOKUP(D660,CadFun!$B$8:$C$107,2,FALSE),""))</f>
        <v/>
      </c>
      <c r="F660" s="108"/>
      <c r="G660" s="108"/>
      <c r="H660" s="108"/>
    </row>
    <row r="661" spans="2:8" ht="30" customHeight="1" x14ac:dyDescent="0.25">
      <c r="B661" s="107"/>
      <c r="C661" s="111"/>
      <c r="D661" s="108"/>
      <c r="E661" s="69" t="str">
        <f>IF(D661="","",IFERROR(VLOOKUP(D661,CadFun!$B$8:$C$107,2,FALSE),""))</f>
        <v/>
      </c>
      <c r="F661" s="108"/>
      <c r="G661" s="108"/>
      <c r="H661" s="108"/>
    </row>
    <row r="662" spans="2:8" ht="30" customHeight="1" x14ac:dyDescent="0.25">
      <c r="B662" s="107"/>
      <c r="C662" s="111"/>
      <c r="D662" s="108"/>
      <c r="E662" s="69" t="str">
        <f>IF(D662="","",IFERROR(VLOOKUP(D662,CadFun!$B$8:$C$107,2,FALSE),""))</f>
        <v/>
      </c>
      <c r="F662" s="108"/>
      <c r="G662" s="108"/>
      <c r="H662" s="108"/>
    </row>
    <row r="663" spans="2:8" ht="30" customHeight="1" x14ac:dyDescent="0.25">
      <c r="B663" s="107"/>
      <c r="C663" s="111"/>
      <c r="D663" s="108"/>
      <c r="E663" s="69" t="str">
        <f>IF(D663="","",IFERROR(VLOOKUP(D663,CadFun!$B$8:$C$107,2,FALSE),""))</f>
        <v/>
      </c>
      <c r="F663" s="108"/>
      <c r="G663" s="108"/>
      <c r="H663" s="108"/>
    </row>
    <row r="664" spans="2:8" ht="30" customHeight="1" x14ac:dyDescent="0.25">
      <c r="B664" s="107"/>
      <c r="C664" s="111"/>
      <c r="D664" s="108"/>
      <c r="E664" s="69" t="str">
        <f>IF(D664="","",IFERROR(VLOOKUP(D664,CadFun!$B$8:$C$107,2,FALSE),""))</f>
        <v/>
      </c>
      <c r="F664" s="108"/>
      <c r="G664" s="108"/>
      <c r="H664" s="108"/>
    </row>
    <row r="665" spans="2:8" ht="30" customHeight="1" x14ac:dyDescent="0.25">
      <c r="B665" s="107"/>
      <c r="C665" s="111"/>
      <c r="D665" s="108"/>
      <c r="E665" s="69" t="str">
        <f>IF(D665="","",IFERROR(VLOOKUP(D665,CadFun!$B$8:$C$107,2,FALSE),""))</f>
        <v/>
      </c>
      <c r="F665" s="108"/>
      <c r="G665" s="108"/>
      <c r="H665" s="108"/>
    </row>
    <row r="666" spans="2:8" ht="30" customHeight="1" x14ac:dyDescent="0.25">
      <c r="B666" s="107"/>
      <c r="C666" s="111"/>
      <c r="D666" s="108"/>
      <c r="E666" s="69" t="str">
        <f>IF(D666="","",IFERROR(VLOOKUP(D666,CadFun!$B$8:$C$107,2,FALSE),""))</f>
        <v/>
      </c>
      <c r="F666" s="108"/>
      <c r="G666" s="108"/>
      <c r="H666" s="108"/>
    </row>
    <row r="667" spans="2:8" ht="30" customHeight="1" x14ac:dyDescent="0.25">
      <c r="B667" s="107"/>
      <c r="C667" s="111"/>
      <c r="D667" s="108"/>
      <c r="E667" s="69" t="str">
        <f>IF(D667="","",IFERROR(VLOOKUP(D667,CadFun!$B$8:$C$107,2,FALSE),""))</f>
        <v/>
      </c>
      <c r="F667" s="108"/>
      <c r="G667" s="108"/>
      <c r="H667" s="108"/>
    </row>
    <row r="668" spans="2:8" ht="30" customHeight="1" x14ac:dyDescent="0.25">
      <c r="B668" s="107"/>
      <c r="C668" s="111"/>
      <c r="D668" s="108"/>
      <c r="E668" s="69" t="str">
        <f>IF(D668="","",IFERROR(VLOOKUP(D668,CadFun!$B$8:$C$107,2,FALSE),""))</f>
        <v/>
      </c>
      <c r="F668" s="108"/>
      <c r="G668" s="108"/>
      <c r="H668" s="108"/>
    </row>
    <row r="669" spans="2:8" ht="30" customHeight="1" x14ac:dyDescent="0.25">
      <c r="B669" s="107"/>
      <c r="C669" s="111"/>
      <c r="D669" s="108"/>
      <c r="E669" s="69" t="str">
        <f>IF(D669="","",IFERROR(VLOOKUP(D669,CadFun!$B$8:$C$107,2,FALSE),""))</f>
        <v/>
      </c>
      <c r="F669" s="108"/>
      <c r="G669" s="108"/>
      <c r="H669" s="108"/>
    </row>
    <row r="670" spans="2:8" ht="30" customHeight="1" x14ac:dyDescent="0.25">
      <c r="B670" s="107"/>
      <c r="C670" s="111"/>
      <c r="D670" s="108"/>
      <c r="E670" s="69" t="str">
        <f>IF(D670="","",IFERROR(VLOOKUP(D670,CadFun!$B$8:$C$107,2,FALSE),""))</f>
        <v/>
      </c>
      <c r="F670" s="108"/>
      <c r="G670" s="108"/>
      <c r="H670" s="108"/>
    </row>
    <row r="671" spans="2:8" ht="30" customHeight="1" x14ac:dyDescent="0.25">
      <c r="B671" s="107"/>
      <c r="C671" s="111"/>
      <c r="D671" s="108"/>
      <c r="E671" s="69" t="str">
        <f>IF(D671="","",IFERROR(VLOOKUP(D671,CadFun!$B$8:$C$107,2,FALSE),""))</f>
        <v/>
      </c>
      <c r="F671" s="108"/>
      <c r="G671" s="108"/>
      <c r="H671" s="108"/>
    </row>
    <row r="672" spans="2:8" ht="30" customHeight="1" x14ac:dyDescent="0.25">
      <c r="B672" s="107"/>
      <c r="C672" s="111"/>
      <c r="D672" s="108"/>
      <c r="E672" s="69" t="str">
        <f>IF(D672="","",IFERROR(VLOOKUP(D672,CadFun!$B$8:$C$107,2,FALSE),""))</f>
        <v/>
      </c>
      <c r="F672" s="108"/>
      <c r="G672" s="108"/>
      <c r="H672" s="108"/>
    </row>
    <row r="673" spans="2:8" ht="30" customHeight="1" x14ac:dyDescent="0.25">
      <c r="B673" s="107"/>
      <c r="C673" s="111"/>
      <c r="D673" s="108"/>
      <c r="E673" s="69" t="str">
        <f>IF(D673="","",IFERROR(VLOOKUP(D673,CadFun!$B$8:$C$107,2,FALSE),""))</f>
        <v/>
      </c>
      <c r="F673" s="108"/>
      <c r="G673" s="108"/>
      <c r="H673" s="108"/>
    </row>
    <row r="674" spans="2:8" ht="30" customHeight="1" x14ac:dyDescent="0.25">
      <c r="B674" s="107"/>
      <c r="C674" s="111"/>
      <c r="D674" s="108"/>
      <c r="E674" s="69" t="str">
        <f>IF(D674="","",IFERROR(VLOOKUP(D674,CadFun!$B$8:$C$107,2,FALSE),""))</f>
        <v/>
      </c>
      <c r="F674" s="108"/>
      <c r="G674" s="108"/>
      <c r="H674" s="108"/>
    </row>
    <row r="675" spans="2:8" ht="30" customHeight="1" x14ac:dyDescent="0.25">
      <c r="B675" s="107"/>
      <c r="C675" s="111"/>
      <c r="D675" s="108"/>
      <c r="E675" s="69" t="str">
        <f>IF(D675="","",IFERROR(VLOOKUP(D675,CadFun!$B$8:$C$107,2,FALSE),""))</f>
        <v/>
      </c>
      <c r="F675" s="108"/>
      <c r="G675" s="108"/>
      <c r="H675" s="108"/>
    </row>
    <row r="676" spans="2:8" ht="30" customHeight="1" x14ac:dyDescent="0.25">
      <c r="B676" s="107"/>
      <c r="C676" s="111"/>
      <c r="D676" s="108"/>
      <c r="E676" s="69" t="str">
        <f>IF(D676="","",IFERROR(VLOOKUP(D676,CadFun!$B$8:$C$107,2,FALSE),""))</f>
        <v/>
      </c>
      <c r="F676" s="108"/>
      <c r="G676" s="108"/>
      <c r="H676" s="108"/>
    </row>
    <row r="677" spans="2:8" ht="30" customHeight="1" x14ac:dyDescent="0.25">
      <c r="B677" s="107"/>
      <c r="C677" s="111"/>
      <c r="D677" s="108"/>
      <c r="E677" s="69" t="str">
        <f>IF(D677="","",IFERROR(VLOOKUP(D677,CadFun!$B$8:$C$107,2,FALSE),""))</f>
        <v/>
      </c>
      <c r="F677" s="108"/>
      <c r="G677" s="108"/>
      <c r="H677" s="108"/>
    </row>
    <row r="678" spans="2:8" ht="30" customHeight="1" x14ac:dyDescent="0.25">
      <c r="B678" s="107"/>
      <c r="C678" s="111"/>
      <c r="D678" s="108"/>
      <c r="E678" s="69" t="str">
        <f>IF(D678="","",IFERROR(VLOOKUP(D678,CadFun!$B$8:$C$107,2,FALSE),""))</f>
        <v/>
      </c>
      <c r="F678" s="108"/>
      <c r="G678" s="108"/>
      <c r="H678" s="108"/>
    </row>
    <row r="679" spans="2:8" ht="30" customHeight="1" x14ac:dyDescent="0.25">
      <c r="B679" s="107"/>
      <c r="C679" s="111"/>
      <c r="D679" s="108"/>
      <c r="E679" s="69" t="str">
        <f>IF(D679="","",IFERROR(VLOOKUP(D679,CadFun!$B$8:$C$107,2,FALSE),""))</f>
        <v/>
      </c>
      <c r="F679" s="108"/>
      <c r="G679" s="108"/>
      <c r="H679" s="108"/>
    </row>
    <row r="680" spans="2:8" ht="30" customHeight="1" x14ac:dyDescent="0.25">
      <c r="B680" s="107"/>
      <c r="C680" s="111"/>
      <c r="D680" s="108"/>
      <c r="E680" s="69" t="str">
        <f>IF(D680="","",IFERROR(VLOOKUP(D680,CadFun!$B$8:$C$107,2,FALSE),""))</f>
        <v/>
      </c>
      <c r="F680" s="108"/>
      <c r="G680" s="108"/>
      <c r="H680" s="108"/>
    </row>
    <row r="681" spans="2:8" ht="30" customHeight="1" x14ac:dyDescent="0.25">
      <c r="B681" s="107"/>
      <c r="C681" s="111"/>
      <c r="D681" s="108"/>
      <c r="E681" s="69" t="str">
        <f>IF(D681="","",IFERROR(VLOOKUP(D681,CadFun!$B$8:$C$107,2,FALSE),""))</f>
        <v/>
      </c>
      <c r="F681" s="108"/>
      <c r="G681" s="108"/>
      <c r="H681" s="108"/>
    </row>
    <row r="682" spans="2:8" ht="30" customHeight="1" x14ac:dyDescent="0.25">
      <c r="B682" s="107"/>
      <c r="C682" s="111"/>
      <c r="D682" s="108"/>
      <c r="E682" s="69" t="str">
        <f>IF(D682="","",IFERROR(VLOOKUP(D682,CadFun!$B$8:$C$107,2,FALSE),""))</f>
        <v/>
      </c>
      <c r="F682" s="108"/>
      <c r="G682" s="108"/>
      <c r="H682" s="108"/>
    </row>
    <row r="683" spans="2:8" ht="30" customHeight="1" x14ac:dyDescent="0.25">
      <c r="B683" s="107"/>
      <c r="C683" s="111"/>
      <c r="D683" s="108"/>
      <c r="E683" s="69" t="str">
        <f>IF(D683="","",IFERROR(VLOOKUP(D683,CadFun!$B$8:$C$107,2,FALSE),""))</f>
        <v/>
      </c>
      <c r="F683" s="108"/>
      <c r="G683" s="108"/>
      <c r="H683" s="108"/>
    </row>
    <row r="684" spans="2:8" ht="30" customHeight="1" x14ac:dyDescent="0.25">
      <c r="B684" s="107"/>
      <c r="C684" s="111"/>
      <c r="D684" s="108"/>
      <c r="E684" s="69" t="str">
        <f>IF(D684="","",IFERROR(VLOOKUP(D684,CadFun!$B$8:$C$107,2,FALSE),""))</f>
        <v/>
      </c>
      <c r="F684" s="108"/>
      <c r="G684" s="108"/>
      <c r="H684" s="108"/>
    </row>
    <row r="685" spans="2:8" ht="30" customHeight="1" x14ac:dyDescent="0.25">
      <c r="B685" s="107"/>
      <c r="C685" s="111"/>
      <c r="D685" s="108"/>
      <c r="E685" s="69" t="str">
        <f>IF(D685="","",IFERROR(VLOOKUP(D685,CadFun!$B$8:$C$107,2,FALSE),""))</f>
        <v/>
      </c>
      <c r="F685" s="108"/>
      <c r="G685" s="108"/>
      <c r="H685" s="108"/>
    </row>
    <row r="686" spans="2:8" ht="30" customHeight="1" x14ac:dyDescent="0.25">
      <c r="B686" s="107"/>
      <c r="C686" s="111"/>
      <c r="D686" s="108"/>
      <c r="E686" s="69" t="str">
        <f>IF(D686="","",IFERROR(VLOOKUP(D686,CadFun!$B$8:$C$107,2,FALSE),""))</f>
        <v/>
      </c>
      <c r="F686" s="108"/>
      <c r="G686" s="108"/>
      <c r="H686" s="108"/>
    </row>
    <row r="687" spans="2:8" ht="30" customHeight="1" x14ac:dyDescent="0.25">
      <c r="B687" s="107"/>
      <c r="C687" s="111"/>
      <c r="D687" s="108"/>
      <c r="E687" s="69" t="str">
        <f>IF(D687="","",IFERROR(VLOOKUP(D687,CadFun!$B$8:$C$107,2,FALSE),""))</f>
        <v/>
      </c>
      <c r="F687" s="108"/>
      <c r="G687" s="108"/>
      <c r="H687" s="108"/>
    </row>
    <row r="688" spans="2:8" ht="30" customHeight="1" x14ac:dyDescent="0.25">
      <c r="B688" s="107"/>
      <c r="C688" s="111"/>
      <c r="D688" s="108"/>
      <c r="E688" s="69" t="str">
        <f>IF(D688="","",IFERROR(VLOOKUP(D688,CadFun!$B$8:$C$107,2,FALSE),""))</f>
        <v/>
      </c>
      <c r="F688" s="108"/>
      <c r="G688" s="108"/>
      <c r="H688" s="108"/>
    </row>
    <row r="689" spans="2:8" ht="30" customHeight="1" x14ac:dyDescent="0.25">
      <c r="B689" s="107"/>
      <c r="C689" s="111"/>
      <c r="D689" s="108"/>
      <c r="E689" s="69" t="str">
        <f>IF(D689="","",IFERROR(VLOOKUP(D689,CadFun!$B$8:$C$107,2,FALSE),""))</f>
        <v/>
      </c>
      <c r="F689" s="108"/>
      <c r="G689" s="108"/>
      <c r="H689" s="108"/>
    </row>
    <row r="690" spans="2:8" ht="30" customHeight="1" x14ac:dyDescent="0.25">
      <c r="B690" s="107"/>
      <c r="C690" s="111"/>
      <c r="D690" s="108"/>
      <c r="E690" s="69" t="str">
        <f>IF(D690="","",IFERROR(VLOOKUP(D690,CadFun!$B$8:$C$107,2,FALSE),""))</f>
        <v/>
      </c>
      <c r="F690" s="108"/>
      <c r="G690" s="108"/>
      <c r="H690" s="108"/>
    </row>
    <row r="691" spans="2:8" ht="30" customHeight="1" x14ac:dyDescent="0.25">
      <c r="B691" s="107"/>
      <c r="C691" s="111"/>
      <c r="D691" s="108"/>
      <c r="E691" s="69" t="str">
        <f>IF(D691="","",IFERROR(VLOOKUP(D691,CadFun!$B$8:$C$107,2,FALSE),""))</f>
        <v/>
      </c>
      <c r="F691" s="108"/>
      <c r="G691" s="108"/>
      <c r="H691" s="108"/>
    </row>
    <row r="692" spans="2:8" ht="30" customHeight="1" x14ac:dyDescent="0.25">
      <c r="B692" s="107"/>
      <c r="C692" s="111"/>
      <c r="D692" s="108"/>
      <c r="E692" s="69" t="str">
        <f>IF(D692="","",IFERROR(VLOOKUP(D692,CadFun!$B$8:$C$107,2,FALSE),""))</f>
        <v/>
      </c>
      <c r="F692" s="108"/>
      <c r="G692" s="108"/>
      <c r="H692" s="108"/>
    </row>
    <row r="693" spans="2:8" ht="30" customHeight="1" x14ac:dyDescent="0.25">
      <c r="B693" s="107"/>
      <c r="C693" s="111"/>
      <c r="D693" s="108"/>
      <c r="E693" s="69" t="str">
        <f>IF(D693="","",IFERROR(VLOOKUP(D693,CadFun!$B$8:$C$107,2,FALSE),""))</f>
        <v/>
      </c>
      <c r="F693" s="108"/>
      <c r="G693" s="108"/>
      <c r="H693" s="108"/>
    </row>
    <row r="694" spans="2:8" ht="30" customHeight="1" x14ac:dyDescent="0.25">
      <c r="B694" s="107"/>
      <c r="C694" s="111"/>
      <c r="D694" s="108"/>
      <c r="E694" s="69" t="str">
        <f>IF(D694="","",IFERROR(VLOOKUP(D694,CadFun!$B$8:$C$107,2,FALSE),""))</f>
        <v/>
      </c>
      <c r="F694" s="108"/>
      <c r="G694" s="108"/>
      <c r="H694" s="108"/>
    </row>
    <row r="695" spans="2:8" ht="30" customHeight="1" x14ac:dyDescent="0.25">
      <c r="B695" s="107"/>
      <c r="C695" s="111"/>
      <c r="D695" s="108"/>
      <c r="E695" s="69" t="str">
        <f>IF(D695="","",IFERROR(VLOOKUP(D695,CadFun!$B$8:$C$107,2,FALSE),""))</f>
        <v/>
      </c>
      <c r="F695" s="108"/>
      <c r="G695" s="108"/>
      <c r="H695" s="108"/>
    </row>
    <row r="696" spans="2:8" ht="30" customHeight="1" x14ac:dyDescent="0.25">
      <c r="B696" s="107"/>
      <c r="C696" s="111"/>
      <c r="D696" s="108"/>
      <c r="E696" s="69" t="str">
        <f>IF(D696="","",IFERROR(VLOOKUP(D696,CadFun!$B$8:$C$107,2,FALSE),""))</f>
        <v/>
      </c>
      <c r="F696" s="108"/>
      <c r="G696" s="108"/>
      <c r="H696" s="108"/>
    </row>
    <row r="697" spans="2:8" ht="30" customHeight="1" x14ac:dyDescent="0.25">
      <c r="B697" s="107"/>
      <c r="C697" s="111"/>
      <c r="D697" s="108"/>
      <c r="E697" s="69" t="str">
        <f>IF(D697="","",IFERROR(VLOOKUP(D697,CadFun!$B$8:$C$107,2,FALSE),""))</f>
        <v/>
      </c>
      <c r="F697" s="108"/>
      <c r="G697" s="108"/>
      <c r="H697" s="108"/>
    </row>
    <row r="698" spans="2:8" ht="30" customHeight="1" x14ac:dyDescent="0.25">
      <c r="B698" s="107"/>
      <c r="C698" s="111"/>
      <c r="D698" s="108"/>
      <c r="E698" s="69" t="str">
        <f>IF(D698="","",IFERROR(VLOOKUP(D698,CadFun!$B$8:$C$107,2,FALSE),""))</f>
        <v/>
      </c>
      <c r="F698" s="108"/>
      <c r="G698" s="108"/>
      <c r="H698" s="108"/>
    </row>
    <row r="699" spans="2:8" ht="30" customHeight="1" x14ac:dyDescent="0.25">
      <c r="B699" s="107"/>
      <c r="C699" s="111"/>
      <c r="D699" s="108"/>
      <c r="E699" s="69" t="str">
        <f>IF(D699="","",IFERROR(VLOOKUP(D699,CadFun!$B$8:$C$107,2,FALSE),""))</f>
        <v/>
      </c>
      <c r="F699" s="108"/>
      <c r="G699" s="108"/>
      <c r="H699" s="108"/>
    </row>
    <row r="700" spans="2:8" ht="30" customHeight="1" x14ac:dyDescent="0.25">
      <c r="B700" s="107"/>
      <c r="C700" s="111"/>
      <c r="D700" s="108"/>
      <c r="E700" s="69" t="str">
        <f>IF(D700="","",IFERROR(VLOOKUP(D700,CadFun!$B$8:$C$107,2,FALSE),""))</f>
        <v/>
      </c>
      <c r="F700" s="108"/>
      <c r="G700" s="108"/>
      <c r="H700" s="108"/>
    </row>
    <row r="701" spans="2:8" ht="30" customHeight="1" x14ac:dyDescent="0.25">
      <c r="B701" s="107"/>
      <c r="C701" s="111"/>
      <c r="D701" s="108"/>
      <c r="E701" s="69" t="str">
        <f>IF(D701="","",IFERROR(VLOOKUP(D701,CadFun!$B$8:$C$107,2,FALSE),""))</f>
        <v/>
      </c>
      <c r="F701" s="108"/>
      <c r="G701" s="108"/>
      <c r="H701" s="108"/>
    </row>
    <row r="702" spans="2:8" ht="30" customHeight="1" x14ac:dyDescent="0.25">
      <c r="B702" s="107"/>
      <c r="C702" s="111"/>
      <c r="D702" s="108"/>
      <c r="E702" s="69" t="str">
        <f>IF(D702="","",IFERROR(VLOOKUP(D702,CadFun!$B$8:$C$107,2,FALSE),""))</f>
        <v/>
      </c>
      <c r="F702" s="108"/>
      <c r="G702" s="108"/>
      <c r="H702" s="108"/>
    </row>
    <row r="703" spans="2:8" ht="30" customHeight="1" x14ac:dyDescent="0.25">
      <c r="B703" s="107"/>
      <c r="C703" s="111"/>
      <c r="D703" s="108"/>
      <c r="E703" s="69" t="str">
        <f>IF(D703="","",IFERROR(VLOOKUP(D703,CadFun!$B$8:$C$107,2,FALSE),""))</f>
        <v/>
      </c>
      <c r="F703" s="108"/>
      <c r="G703" s="108"/>
      <c r="H703" s="108"/>
    </row>
    <row r="704" spans="2:8" ht="30" customHeight="1" x14ac:dyDescent="0.25">
      <c r="B704" s="107"/>
      <c r="C704" s="111"/>
      <c r="D704" s="108"/>
      <c r="E704" s="69" t="str">
        <f>IF(D704="","",IFERROR(VLOOKUP(D704,CadFun!$B$8:$C$107,2,FALSE),""))</f>
        <v/>
      </c>
      <c r="F704" s="108"/>
      <c r="G704" s="108"/>
      <c r="H704" s="108"/>
    </row>
    <row r="705" spans="2:8" ht="30" customHeight="1" x14ac:dyDescent="0.25">
      <c r="B705" s="107"/>
      <c r="C705" s="111"/>
      <c r="D705" s="108"/>
      <c r="E705" s="69" t="str">
        <f>IF(D705="","",IFERROR(VLOOKUP(D705,CadFun!$B$8:$C$107,2,FALSE),""))</f>
        <v/>
      </c>
      <c r="F705" s="108"/>
      <c r="G705" s="108"/>
      <c r="H705" s="108"/>
    </row>
    <row r="706" spans="2:8" ht="30" customHeight="1" x14ac:dyDescent="0.25">
      <c r="B706" s="107"/>
      <c r="C706" s="111"/>
      <c r="D706" s="108"/>
      <c r="E706" s="69" t="str">
        <f>IF(D706="","",IFERROR(VLOOKUP(D706,CadFun!$B$8:$C$107,2,FALSE),""))</f>
        <v/>
      </c>
      <c r="F706" s="108"/>
      <c r="G706" s="108"/>
      <c r="H706" s="108"/>
    </row>
    <row r="707" spans="2:8" ht="30" customHeight="1" x14ac:dyDescent="0.25">
      <c r="B707" s="107"/>
      <c r="C707" s="111"/>
      <c r="D707" s="108"/>
      <c r="E707" s="69" t="str">
        <f>IF(D707="","",IFERROR(VLOOKUP(D707,CadFun!$B$8:$C$107,2,FALSE),""))</f>
        <v/>
      </c>
      <c r="F707" s="108"/>
      <c r="G707" s="108"/>
      <c r="H707" s="108"/>
    </row>
    <row r="708" spans="2:8" ht="30" customHeight="1" x14ac:dyDescent="0.25">
      <c r="B708" s="107"/>
      <c r="C708" s="111"/>
      <c r="D708" s="108"/>
      <c r="E708" s="69" t="str">
        <f>IF(D708="","",IFERROR(VLOOKUP(D708,CadFun!$B$8:$C$107,2,FALSE),""))</f>
        <v/>
      </c>
      <c r="F708" s="108"/>
      <c r="G708" s="108"/>
      <c r="H708" s="108"/>
    </row>
    <row r="709" spans="2:8" ht="30" customHeight="1" x14ac:dyDescent="0.25">
      <c r="B709" s="107"/>
      <c r="C709" s="111"/>
      <c r="D709" s="108"/>
      <c r="E709" s="69" t="str">
        <f>IF(D709="","",IFERROR(VLOOKUP(D709,CadFun!$B$8:$C$107,2,FALSE),""))</f>
        <v/>
      </c>
      <c r="F709" s="108"/>
      <c r="G709" s="108"/>
      <c r="H709" s="108"/>
    </row>
    <row r="710" spans="2:8" ht="30" customHeight="1" x14ac:dyDescent="0.25">
      <c r="B710" s="107"/>
      <c r="C710" s="111"/>
      <c r="D710" s="108"/>
      <c r="E710" s="69" t="str">
        <f>IF(D710="","",IFERROR(VLOOKUP(D710,CadFun!$B$8:$C$107,2,FALSE),""))</f>
        <v/>
      </c>
      <c r="F710" s="108"/>
      <c r="G710" s="108"/>
      <c r="H710" s="108"/>
    </row>
    <row r="711" spans="2:8" ht="30" customHeight="1" x14ac:dyDescent="0.25">
      <c r="B711" s="107"/>
      <c r="C711" s="111"/>
      <c r="D711" s="108"/>
      <c r="E711" s="69" t="str">
        <f>IF(D711="","",IFERROR(VLOOKUP(D711,CadFun!$B$8:$C$107,2,FALSE),""))</f>
        <v/>
      </c>
      <c r="F711" s="108"/>
      <c r="G711" s="108"/>
      <c r="H711" s="108"/>
    </row>
    <row r="712" spans="2:8" ht="30" customHeight="1" x14ac:dyDescent="0.25">
      <c r="B712" s="107"/>
      <c r="C712" s="111"/>
      <c r="D712" s="108"/>
      <c r="E712" s="69" t="str">
        <f>IF(D712="","",IFERROR(VLOOKUP(D712,CadFun!$B$8:$C$107,2,FALSE),""))</f>
        <v/>
      </c>
      <c r="F712" s="108"/>
      <c r="G712" s="108"/>
      <c r="H712" s="108"/>
    </row>
    <row r="713" spans="2:8" ht="30" customHeight="1" x14ac:dyDescent="0.25">
      <c r="B713" s="107"/>
      <c r="C713" s="111"/>
      <c r="D713" s="108"/>
      <c r="E713" s="69" t="str">
        <f>IF(D713="","",IFERROR(VLOOKUP(D713,CadFun!$B$8:$C$107,2,FALSE),""))</f>
        <v/>
      </c>
      <c r="F713" s="108"/>
      <c r="G713" s="108"/>
      <c r="H713" s="108"/>
    </row>
    <row r="714" spans="2:8" ht="30" customHeight="1" x14ac:dyDescent="0.25">
      <c r="B714" s="107"/>
      <c r="C714" s="111"/>
      <c r="D714" s="108"/>
      <c r="E714" s="69" t="str">
        <f>IF(D714="","",IFERROR(VLOOKUP(D714,CadFun!$B$8:$C$107,2,FALSE),""))</f>
        <v/>
      </c>
      <c r="F714" s="108"/>
      <c r="G714" s="108"/>
      <c r="H714" s="108"/>
    </row>
    <row r="715" spans="2:8" ht="30" customHeight="1" x14ac:dyDescent="0.25">
      <c r="B715" s="107"/>
      <c r="C715" s="111"/>
      <c r="D715" s="108"/>
      <c r="E715" s="69" t="str">
        <f>IF(D715="","",IFERROR(VLOOKUP(D715,CadFun!$B$8:$C$107,2,FALSE),""))</f>
        <v/>
      </c>
      <c r="F715" s="108"/>
      <c r="G715" s="108"/>
      <c r="H715" s="108"/>
    </row>
    <row r="716" spans="2:8" ht="30" customHeight="1" x14ac:dyDescent="0.25">
      <c r="B716" s="107"/>
      <c r="C716" s="111"/>
      <c r="D716" s="108"/>
      <c r="E716" s="69" t="str">
        <f>IF(D716="","",IFERROR(VLOOKUP(D716,CadFun!$B$8:$C$107,2,FALSE),""))</f>
        <v/>
      </c>
      <c r="F716" s="108"/>
      <c r="G716" s="108"/>
      <c r="H716" s="108"/>
    </row>
    <row r="717" spans="2:8" ht="30" customHeight="1" x14ac:dyDescent="0.25">
      <c r="B717" s="107"/>
      <c r="C717" s="111"/>
      <c r="D717" s="108"/>
      <c r="E717" s="69" t="str">
        <f>IF(D717="","",IFERROR(VLOOKUP(D717,CadFun!$B$8:$C$107,2,FALSE),""))</f>
        <v/>
      </c>
      <c r="F717" s="108"/>
      <c r="G717" s="108"/>
      <c r="H717" s="108"/>
    </row>
    <row r="718" spans="2:8" ht="30" customHeight="1" x14ac:dyDescent="0.25">
      <c r="B718" s="107"/>
      <c r="C718" s="111"/>
      <c r="D718" s="108"/>
      <c r="E718" s="69" t="str">
        <f>IF(D718="","",IFERROR(VLOOKUP(D718,CadFun!$B$8:$C$107,2,FALSE),""))</f>
        <v/>
      </c>
      <c r="F718" s="108"/>
      <c r="G718" s="108"/>
      <c r="H718" s="108"/>
    </row>
    <row r="719" spans="2:8" ht="30" customHeight="1" x14ac:dyDescent="0.25">
      <c r="B719" s="107"/>
      <c r="C719" s="111"/>
      <c r="D719" s="108"/>
      <c r="E719" s="69" t="str">
        <f>IF(D719="","",IFERROR(VLOOKUP(D719,CadFun!$B$8:$C$107,2,FALSE),""))</f>
        <v/>
      </c>
      <c r="F719" s="108"/>
      <c r="G719" s="108"/>
      <c r="H719" s="108"/>
    </row>
    <row r="720" spans="2:8" ht="30" customHeight="1" x14ac:dyDescent="0.25">
      <c r="B720" s="107"/>
      <c r="C720" s="111"/>
      <c r="D720" s="108"/>
      <c r="E720" s="69" t="str">
        <f>IF(D720="","",IFERROR(VLOOKUP(D720,CadFun!$B$8:$C$107,2,FALSE),""))</f>
        <v/>
      </c>
      <c r="F720" s="108"/>
      <c r="G720" s="108"/>
      <c r="H720" s="108"/>
    </row>
    <row r="721" spans="2:8" ht="30" customHeight="1" x14ac:dyDescent="0.25">
      <c r="B721" s="107"/>
      <c r="C721" s="111"/>
      <c r="D721" s="108"/>
      <c r="E721" s="69" t="str">
        <f>IF(D721="","",IFERROR(VLOOKUP(D721,CadFun!$B$8:$C$107,2,FALSE),""))</f>
        <v/>
      </c>
      <c r="F721" s="108"/>
      <c r="G721" s="108"/>
      <c r="H721" s="108"/>
    </row>
    <row r="722" spans="2:8" ht="30" customHeight="1" x14ac:dyDescent="0.25">
      <c r="B722" s="107"/>
      <c r="C722" s="111"/>
      <c r="D722" s="108"/>
      <c r="E722" s="69" t="str">
        <f>IF(D722="","",IFERROR(VLOOKUP(D722,CadFun!$B$8:$C$107,2,FALSE),""))</f>
        <v/>
      </c>
      <c r="F722" s="108"/>
      <c r="G722" s="108"/>
      <c r="H722" s="108"/>
    </row>
    <row r="723" spans="2:8" ht="30" customHeight="1" x14ac:dyDescent="0.25">
      <c r="B723" s="107"/>
      <c r="C723" s="111"/>
      <c r="D723" s="108"/>
      <c r="E723" s="69" t="str">
        <f>IF(D723="","",IFERROR(VLOOKUP(D723,CadFun!$B$8:$C$107,2,FALSE),""))</f>
        <v/>
      </c>
      <c r="F723" s="108"/>
      <c r="G723" s="108"/>
      <c r="H723" s="108"/>
    </row>
    <row r="724" spans="2:8" ht="30" customHeight="1" x14ac:dyDescent="0.25">
      <c r="B724" s="107"/>
      <c r="C724" s="111"/>
      <c r="D724" s="108"/>
      <c r="E724" s="69" t="str">
        <f>IF(D724="","",IFERROR(VLOOKUP(D724,CadFun!$B$8:$C$107,2,FALSE),""))</f>
        <v/>
      </c>
      <c r="F724" s="108"/>
      <c r="G724" s="108"/>
      <c r="H724" s="108"/>
    </row>
    <row r="725" spans="2:8" ht="30" customHeight="1" x14ac:dyDescent="0.25">
      <c r="B725" s="107"/>
      <c r="C725" s="111"/>
      <c r="D725" s="108"/>
      <c r="E725" s="69" t="str">
        <f>IF(D725="","",IFERROR(VLOOKUP(D725,CadFun!$B$8:$C$107,2,FALSE),""))</f>
        <v/>
      </c>
      <c r="F725" s="108"/>
      <c r="G725" s="108"/>
      <c r="H725" s="108"/>
    </row>
    <row r="726" spans="2:8" ht="30" customHeight="1" x14ac:dyDescent="0.25">
      <c r="B726" s="107"/>
      <c r="C726" s="111"/>
      <c r="D726" s="108"/>
      <c r="E726" s="69" t="str">
        <f>IF(D726="","",IFERROR(VLOOKUP(D726,CadFun!$B$8:$C$107,2,FALSE),""))</f>
        <v/>
      </c>
      <c r="F726" s="108"/>
      <c r="G726" s="108"/>
      <c r="H726" s="108"/>
    </row>
    <row r="727" spans="2:8" ht="30" customHeight="1" x14ac:dyDescent="0.25">
      <c r="B727" s="107"/>
      <c r="C727" s="111"/>
      <c r="D727" s="108"/>
      <c r="E727" s="69" t="str">
        <f>IF(D727="","",IFERROR(VLOOKUP(D727,CadFun!$B$8:$C$107,2,FALSE),""))</f>
        <v/>
      </c>
      <c r="F727" s="108"/>
      <c r="G727" s="108"/>
      <c r="H727" s="108"/>
    </row>
    <row r="728" spans="2:8" ht="30" customHeight="1" x14ac:dyDescent="0.25">
      <c r="B728" s="107"/>
      <c r="C728" s="111"/>
      <c r="D728" s="108"/>
      <c r="E728" s="69" t="str">
        <f>IF(D728="","",IFERROR(VLOOKUP(D728,CadFun!$B$8:$C$107,2,FALSE),""))</f>
        <v/>
      </c>
      <c r="F728" s="108"/>
      <c r="G728" s="108"/>
      <c r="H728" s="108"/>
    </row>
    <row r="729" spans="2:8" ht="30" customHeight="1" x14ac:dyDescent="0.25">
      <c r="B729" s="107"/>
      <c r="C729" s="111"/>
      <c r="D729" s="108"/>
      <c r="E729" s="69" t="str">
        <f>IF(D729="","",IFERROR(VLOOKUP(D729,CadFun!$B$8:$C$107,2,FALSE),""))</f>
        <v/>
      </c>
      <c r="F729" s="108"/>
      <c r="G729" s="108"/>
      <c r="H729" s="108"/>
    </row>
    <row r="730" spans="2:8" ht="30" customHeight="1" x14ac:dyDescent="0.25">
      <c r="B730" s="107"/>
      <c r="C730" s="111"/>
      <c r="D730" s="108"/>
      <c r="E730" s="69" t="str">
        <f>IF(D730="","",IFERROR(VLOOKUP(D730,CadFun!$B$8:$C$107,2,FALSE),""))</f>
        <v/>
      </c>
      <c r="F730" s="108"/>
      <c r="G730" s="108"/>
      <c r="H730" s="108"/>
    </row>
    <row r="731" spans="2:8" ht="30" customHeight="1" x14ac:dyDescent="0.25">
      <c r="B731" s="107"/>
      <c r="C731" s="111"/>
      <c r="D731" s="108"/>
      <c r="E731" s="69" t="str">
        <f>IF(D731="","",IFERROR(VLOOKUP(D731,CadFun!$B$8:$C$107,2,FALSE),""))</f>
        <v/>
      </c>
      <c r="F731" s="108"/>
      <c r="G731" s="108"/>
      <c r="H731" s="108"/>
    </row>
    <row r="732" spans="2:8" ht="30" customHeight="1" x14ac:dyDescent="0.25">
      <c r="B732" s="107"/>
      <c r="C732" s="111"/>
      <c r="D732" s="108"/>
      <c r="E732" s="69" t="str">
        <f>IF(D732="","",IFERROR(VLOOKUP(D732,CadFun!$B$8:$C$107,2,FALSE),""))</f>
        <v/>
      </c>
      <c r="F732" s="108"/>
      <c r="G732" s="108"/>
      <c r="H732" s="108"/>
    </row>
    <row r="733" spans="2:8" ht="30" customHeight="1" x14ac:dyDescent="0.25">
      <c r="B733" s="107"/>
      <c r="C733" s="111"/>
      <c r="D733" s="108"/>
      <c r="E733" s="69" t="str">
        <f>IF(D733="","",IFERROR(VLOOKUP(D733,CadFun!$B$8:$C$107,2,FALSE),""))</f>
        <v/>
      </c>
      <c r="F733" s="108"/>
      <c r="G733" s="108"/>
      <c r="H733" s="108"/>
    </row>
    <row r="734" spans="2:8" ht="30" customHeight="1" x14ac:dyDescent="0.25">
      <c r="B734" s="107"/>
      <c r="C734" s="111"/>
      <c r="D734" s="108"/>
      <c r="E734" s="69" t="str">
        <f>IF(D734="","",IFERROR(VLOOKUP(D734,CadFun!$B$8:$C$107,2,FALSE),""))</f>
        <v/>
      </c>
      <c r="F734" s="108"/>
      <c r="G734" s="108"/>
      <c r="H734" s="108"/>
    </row>
    <row r="735" spans="2:8" ht="30" customHeight="1" x14ac:dyDescent="0.25">
      <c r="B735" s="107"/>
      <c r="C735" s="111"/>
      <c r="D735" s="108"/>
      <c r="E735" s="69" t="str">
        <f>IF(D735="","",IFERROR(VLOOKUP(D735,CadFun!$B$8:$C$107,2,FALSE),""))</f>
        <v/>
      </c>
      <c r="F735" s="108"/>
      <c r="G735" s="108"/>
      <c r="H735" s="108"/>
    </row>
    <row r="736" spans="2:8" ht="30" customHeight="1" x14ac:dyDescent="0.25">
      <c r="B736" s="107"/>
      <c r="C736" s="111"/>
      <c r="D736" s="108"/>
      <c r="E736" s="69" t="str">
        <f>IF(D736="","",IFERROR(VLOOKUP(D736,CadFun!$B$8:$C$107,2,FALSE),""))</f>
        <v/>
      </c>
      <c r="F736" s="108"/>
      <c r="G736" s="108"/>
      <c r="H736" s="108"/>
    </row>
    <row r="737" spans="2:8" ht="30" customHeight="1" x14ac:dyDescent="0.25">
      <c r="B737" s="107"/>
      <c r="C737" s="111"/>
      <c r="D737" s="108"/>
      <c r="E737" s="69" t="str">
        <f>IF(D737="","",IFERROR(VLOOKUP(D737,CadFun!$B$8:$C$107,2,FALSE),""))</f>
        <v/>
      </c>
      <c r="F737" s="108"/>
      <c r="G737" s="108"/>
      <c r="H737" s="108"/>
    </row>
    <row r="738" spans="2:8" ht="30" customHeight="1" x14ac:dyDescent="0.25">
      <c r="B738" s="107"/>
      <c r="C738" s="111"/>
      <c r="D738" s="108"/>
      <c r="E738" s="69" t="str">
        <f>IF(D738="","",IFERROR(VLOOKUP(D738,CadFun!$B$8:$C$107,2,FALSE),""))</f>
        <v/>
      </c>
      <c r="F738" s="108"/>
      <c r="G738" s="108"/>
      <c r="H738" s="108"/>
    </row>
    <row r="739" spans="2:8" ht="30" customHeight="1" x14ac:dyDescent="0.25">
      <c r="B739" s="107"/>
      <c r="C739" s="111"/>
      <c r="D739" s="108"/>
      <c r="E739" s="69" t="str">
        <f>IF(D739="","",IFERROR(VLOOKUP(D739,CadFun!$B$8:$C$107,2,FALSE),""))</f>
        <v/>
      </c>
      <c r="F739" s="108"/>
      <c r="G739" s="108"/>
      <c r="H739" s="108"/>
    </row>
    <row r="740" spans="2:8" ht="30" customHeight="1" x14ac:dyDescent="0.25">
      <c r="B740" s="107"/>
      <c r="C740" s="111"/>
      <c r="D740" s="108"/>
      <c r="E740" s="69" t="str">
        <f>IF(D740="","",IFERROR(VLOOKUP(D740,CadFun!$B$8:$C$107,2,FALSE),""))</f>
        <v/>
      </c>
      <c r="F740" s="108"/>
      <c r="G740" s="108"/>
      <c r="H740" s="108"/>
    </row>
    <row r="741" spans="2:8" ht="30" customHeight="1" x14ac:dyDescent="0.25">
      <c r="B741" s="107"/>
      <c r="C741" s="111"/>
      <c r="D741" s="108"/>
      <c r="E741" s="69" t="str">
        <f>IF(D741="","",IFERROR(VLOOKUP(D741,CadFun!$B$8:$C$107,2,FALSE),""))</f>
        <v/>
      </c>
      <c r="F741" s="108"/>
      <c r="G741" s="108"/>
      <c r="H741" s="108"/>
    </row>
    <row r="742" spans="2:8" ht="30" customHeight="1" x14ac:dyDescent="0.25">
      <c r="B742" s="107"/>
      <c r="C742" s="111"/>
      <c r="D742" s="108"/>
      <c r="E742" s="69" t="str">
        <f>IF(D742="","",IFERROR(VLOOKUP(D742,CadFun!$B$8:$C$107,2,FALSE),""))</f>
        <v/>
      </c>
      <c r="F742" s="108"/>
      <c r="G742" s="108"/>
      <c r="H742" s="108"/>
    </row>
    <row r="743" spans="2:8" ht="30" customHeight="1" x14ac:dyDescent="0.25">
      <c r="B743" s="107"/>
      <c r="C743" s="111"/>
      <c r="D743" s="108"/>
      <c r="E743" s="69" t="str">
        <f>IF(D743="","",IFERROR(VLOOKUP(D743,CadFun!$B$8:$C$107,2,FALSE),""))</f>
        <v/>
      </c>
      <c r="F743" s="108"/>
      <c r="G743" s="108"/>
      <c r="H743" s="108"/>
    </row>
    <row r="744" spans="2:8" ht="30" customHeight="1" x14ac:dyDescent="0.25">
      <c r="B744" s="107"/>
      <c r="C744" s="111"/>
      <c r="D744" s="108"/>
      <c r="E744" s="69" t="str">
        <f>IF(D744="","",IFERROR(VLOOKUP(D744,CadFun!$B$8:$C$107,2,FALSE),""))</f>
        <v/>
      </c>
      <c r="F744" s="108"/>
      <c r="G744" s="108"/>
      <c r="H744" s="108"/>
    </row>
    <row r="745" spans="2:8" ht="30" customHeight="1" x14ac:dyDescent="0.25">
      <c r="B745" s="107"/>
      <c r="C745" s="111"/>
      <c r="D745" s="108"/>
      <c r="E745" s="69" t="str">
        <f>IF(D745="","",IFERROR(VLOOKUP(D745,CadFun!$B$8:$C$107,2,FALSE),""))</f>
        <v/>
      </c>
      <c r="F745" s="108"/>
      <c r="G745" s="108"/>
      <c r="H745" s="108"/>
    </row>
    <row r="746" spans="2:8" ht="30" customHeight="1" x14ac:dyDescent="0.25">
      <c r="B746" s="107"/>
      <c r="C746" s="111"/>
      <c r="D746" s="108"/>
      <c r="E746" s="69" t="str">
        <f>IF(D746="","",IFERROR(VLOOKUP(D746,CadFun!$B$8:$C$107,2,FALSE),""))</f>
        <v/>
      </c>
      <c r="F746" s="108"/>
      <c r="G746" s="108"/>
      <c r="H746" s="108"/>
    </row>
    <row r="747" spans="2:8" ht="30" customHeight="1" x14ac:dyDescent="0.25">
      <c r="B747" s="107"/>
      <c r="C747" s="111"/>
      <c r="D747" s="108"/>
      <c r="E747" s="69" t="str">
        <f>IF(D747="","",IFERROR(VLOOKUP(D747,CadFun!$B$8:$C$107,2,FALSE),""))</f>
        <v/>
      </c>
      <c r="F747" s="108"/>
      <c r="G747" s="108"/>
      <c r="H747" s="108"/>
    </row>
    <row r="748" spans="2:8" ht="30" customHeight="1" x14ac:dyDescent="0.25">
      <c r="B748" s="107"/>
      <c r="C748" s="111"/>
      <c r="D748" s="108"/>
      <c r="E748" s="69" t="str">
        <f>IF(D748="","",IFERROR(VLOOKUP(D748,CadFun!$B$8:$C$107,2,FALSE),""))</f>
        <v/>
      </c>
      <c r="F748" s="108"/>
      <c r="G748" s="108"/>
      <c r="H748" s="108"/>
    </row>
    <row r="749" spans="2:8" ht="30" customHeight="1" x14ac:dyDescent="0.25">
      <c r="B749" s="107"/>
      <c r="C749" s="111"/>
      <c r="D749" s="108"/>
      <c r="E749" s="69" t="str">
        <f>IF(D749="","",IFERROR(VLOOKUP(D749,CadFun!$B$8:$C$107,2,FALSE),""))</f>
        <v/>
      </c>
      <c r="F749" s="108"/>
      <c r="G749" s="108"/>
      <c r="H749" s="108"/>
    </row>
    <row r="750" spans="2:8" ht="30" customHeight="1" x14ac:dyDescent="0.25">
      <c r="B750" s="107"/>
      <c r="C750" s="111"/>
      <c r="D750" s="108"/>
      <c r="E750" s="69" t="str">
        <f>IF(D750="","",IFERROR(VLOOKUP(D750,CadFun!$B$8:$C$107,2,FALSE),""))</f>
        <v/>
      </c>
      <c r="F750" s="108"/>
      <c r="G750" s="108"/>
      <c r="H750" s="108"/>
    </row>
    <row r="751" spans="2:8" ht="30" customHeight="1" x14ac:dyDescent="0.25">
      <c r="B751" s="107"/>
      <c r="C751" s="111"/>
      <c r="D751" s="108"/>
      <c r="E751" s="69" t="str">
        <f>IF(D751="","",IFERROR(VLOOKUP(D751,CadFun!$B$8:$C$107,2,FALSE),""))</f>
        <v/>
      </c>
      <c r="F751" s="108"/>
      <c r="G751" s="108"/>
      <c r="H751" s="108"/>
    </row>
    <row r="752" spans="2:8" ht="30" customHeight="1" x14ac:dyDescent="0.25">
      <c r="B752" s="107"/>
      <c r="C752" s="111"/>
      <c r="D752" s="108"/>
      <c r="E752" s="69" t="str">
        <f>IF(D752="","",IFERROR(VLOOKUP(D752,CadFun!$B$8:$C$107,2,FALSE),""))</f>
        <v/>
      </c>
      <c r="F752" s="108"/>
      <c r="G752" s="108"/>
      <c r="H752" s="108"/>
    </row>
    <row r="753" spans="2:8" ht="30" customHeight="1" x14ac:dyDescent="0.25">
      <c r="B753" s="107"/>
      <c r="C753" s="111"/>
      <c r="D753" s="108"/>
      <c r="E753" s="69" t="str">
        <f>IF(D753="","",IFERROR(VLOOKUP(D753,CadFun!$B$8:$C$107,2,FALSE),""))</f>
        <v/>
      </c>
      <c r="F753" s="108"/>
      <c r="G753" s="108"/>
      <c r="H753" s="108"/>
    </row>
    <row r="754" spans="2:8" ht="30" customHeight="1" x14ac:dyDescent="0.25">
      <c r="B754" s="107"/>
      <c r="C754" s="111"/>
      <c r="D754" s="108"/>
      <c r="E754" s="69" t="str">
        <f>IF(D754="","",IFERROR(VLOOKUP(D754,CadFun!$B$8:$C$107,2,FALSE),""))</f>
        <v/>
      </c>
      <c r="F754" s="108"/>
      <c r="G754" s="108"/>
      <c r="H754" s="108"/>
    </row>
    <row r="755" spans="2:8" ht="30" customHeight="1" x14ac:dyDescent="0.25">
      <c r="B755" s="107"/>
      <c r="C755" s="111"/>
      <c r="D755" s="108"/>
      <c r="E755" s="69" t="str">
        <f>IF(D755="","",IFERROR(VLOOKUP(D755,CadFun!$B$8:$C$107,2,FALSE),""))</f>
        <v/>
      </c>
      <c r="F755" s="108"/>
      <c r="G755" s="108"/>
      <c r="H755" s="108"/>
    </row>
    <row r="756" spans="2:8" ht="30" customHeight="1" x14ac:dyDescent="0.25">
      <c r="B756" s="107"/>
      <c r="C756" s="111"/>
      <c r="D756" s="108"/>
      <c r="E756" s="69" t="str">
        <f>IF(D756="","",IFERROR(VLOOKUP(D756,CadFun!$B$8:$C$107,2,FALSE),""))</f>
        <v/>
      </c>
      <c r="F756" s="108"/>
      <c r="G756" s="108"/>
      <c r="H756" s="108"/>
    </row>
    <row r="757" spans="2:8" ht="30" customHeight="1" x14ac:dyDescent="0.25">
      <c r="B757" s="107"/>
      <c r="C757" s="111"/>
      <c r="D757" s="108"/>
      <c r="E757" s="69" t="str">
        <f>IF(D757="","",IFERROR(VLOOKUP(D757,CadFun!$B$8:$C$107,2,FALSE),""))</f>
        <v/>
      </c>
      <c r="F757" s="108"/>
      <c r="G757" s="108"/>
      <c r="H757" s="108"/>
    </row>
    <row r="758" spans="2:8" ht="30" customHeight="1" x14ac:dyDescent="0.25">
      <c r="B758" s="107"/>
      <c r="C758" s="111"/>
      <c r="D758" s="108"/>
      <c r="E758" s="69" t="str">
        <f>IF(D758="","",IFERROR(VLOOKUP(D758,CadFun!$B$8:$C$107,2,FALSE),""))</f>
        <v/>
      </c>
      <c r="F758" s="108"/>
      <c r="G758" s="108"/>
      <c r="H758" s="108"/>
    </row>
    <row r="759" spans="2:8" ht="30" customHeight="1" x14ac:dyDescent="0.25">
      <c r="B759" s="107"/>
      <c r="C759" s="111"/>
      <c r="D759" s="108"/>
      <c r="E759" s="69" t="str">
        <f>IF(D759="","",IFERROR(VLOOKUP(D759,CadFun!$B$8:$C$107,2,FALSE),""))</f>
        <v/>
      </c>
      <c r="F759" s="108"/>
      <c r="G759" s="108"/>
      <c r="H759" s="108"/>
    </row>
    <row r="760" spans="2:8" ht="30" customHeight="1" x14ac:dyDescent="0.25">
      <c r="B760" s="107"/>
      <c r="C760" s="111"/>
      <c r="D760" s="108"/>
      <c r="E760" s="69" t="str">
        <f>IF(D760="","",IFERROR(VLOOKUP(D760,CadFun!$B$8:$C$107,2,FALSE),""))</f>
        <v/>
      </c>
      <c r="F760" s="108"/>
      <c r="G760" s="108"/>
      <c r="H760" s="108"/>
    </row>
    <row r="761" spans="2:8" ht="30" customHeight="1" x14ac:dyDescent="0.25">
      <c r="B761" s="107"/>
      <c r="C761" s="111"/>
      <c r="D761" s="108"/>
      <c r="E761" s="69" t="str">
        <f>IF(D761="","",IFERROR(VLOOKUP(D761,CadFun!$B$8:$C$107,2,FALSE),""))</f>
        <v/>
      </c>
      <c r="F761" s="108"/>
      <c r="G761" s="108"/>
      <c r="H761" s="108"/>
    </row>
    <row r="762" spans="2:8" ht="30" customHeight="1" x14ac:dyDescent="0.25">
      <c r="B762" s="107"/>
      <c r="C762" s="111"/>
      <c r="D762" s="108"/>
      <c r="E762" s="69" t="str">
        <f>IF(D762="","",IFERROR(VLOOKUP(D762,CadFun!$B$8:$C$107,2,FALSE),""))</f>
        <v/>
      </c>
      <c r="F762" s="108"/>
      <c r="G762" s="108"/>
      <c r="H762" s="108"/>
    </row>
    <row r="763" spans="2:8" ht="30" customHeight="1" x14ac:dyDescent="0.25">
      <c r="B763" s="107"/>
      <c r="C763" s="111"/>
      <c r="D763" s="108"/>
      <c r="E763" s="69" t="str">
        <f>IF(D763="","",IFERROR(VLOOKUP(D763,CadFun!$B$8:$C$107,2,FALSE),""))</f>
        <v/>
      </c>
      <c r="F763" s="108"/>
      <c r="G763" s="108"/>
      <c r="H763" s="108"/>
    </row>
    <row r="764" spans="2:8" ht="30" customHeight="1" x14ac:dyDescent="0.25">
      <c r="B764" s="107"/>
      <c r="C764" s="111"/>
      <c r="D764" s="108"/>
      <c r="E764" s="69" t="str">
        <f>IF(D764="","",IFERROR(VLOOKUP(D764,CadFun!$B$8:$C$107,2,FALSE),""))</f>
        <v/>
      </c>
      <c r="F764" s="108"/>
      <c r="G764" s="108"/>
      <c r="H764" s="108"/>
    </row>
    <row r="765" spans="2:8" ht="30" customHeight="1" x14ac:dyDescent="0.25">
      <c r="B765" s="107"/>
      <c r="C765" s="111"/>
      <c r="D765" s="108"/>
      <c r="E765" s="69" t="str">
        <f>IF(D765="","",IFERROR(VLOOKUP(D765,CadFun!$B$8:$C$107,2,FALSE),""))</f>
        <v/>
      </c>
      <c r="F765" s="108"/>
      <c r="G765" s="108"/>
      <c r="H765" s="108"/>
    </row>
    <row r="766" spans="2:8" ht="30" customHeight="1" x14ac:dyDescent="0.25">
      <c r="B766" s="107"/>
      <c r="C766" s="111"/>
      <c r="D766" s="108"/>
      <c r="E766" s="69" t="str">
        <f>IF(D766="","",IFERROR(VLOOKUP(D766,CadFun!$B$8:$C$107,2,FALSE),""))</f>
        <v/>
      </c>
      <c r="F766" s="108"/>
      <c r="G766" s="108"/>
      <c r="H766" s="108"/>
    </row>
    <row r="767" spans="2:8" ht="30" customHeight="1" x14ac:dyDescent="0.25">
      <c r="B767" s="107"/>
      <c r="C767" s="111"/>
      <c r="D767" s="108"/>
      <c r="E767" s="69" t="str">
        <f>IF(D767="","",IFERROR(VLOOKUP(D767,CadFun!$B$8:$C$107,2,FALSE),""))</f>
        <v/>
      </c>
      <c r="F767" s="108"/>
      <c r="G767" s="108"/>
      <c r="H767" s="108"/>
    </row>
    <row r="768" spans="2:8" ht="30" customHeight="1" x14ac:dyDescent="0.25">
      <c r="B768" s="107"/>
      <c r="C768" s="111"/>
      <c r="D768" s="108"/>
      <c r="E768" s="69" t="str">
        <f>IF(D768="","",IFERROR(VLOOKUP(D768,CadFun!$B$8:$C$107,2,FALSE),""))</f>
        <v/>
      </c>
      <c r="F768" s="108"/>
      <c r="G768" s="108"/>
      <c r="H768" s="108"/>
    </row>
    <row r="769" spans="2:8" ht="30" customHeight="1" x14ac:dyDescent="0.25">
      <c r="B769" s="107"/>
      <c r="C769" s="111"/>
      <c r="D769" s="108"/>
      <c r="E769" s="69" t="str">
        <f>IF(D769="","",IFERROR(VLOOKUP(D769,CadFun!$B$8:$C$107,2,FALSE),""))</f>
        <v/>
      </c>
      <c r="F769" s="108"/>
      <c r="G769" s="108"/>
      <c r="H769" s="108"/>
    </row>
    <row r="770" spans="2:8" ht="30" customHeight="1" x14ac:dyDescent="0.25">
      <c r="B770" s="107"/>
      <c r="C770" s="111"/>
      <c r="D770" s="108"/>
      <c r="E770" s="69" t="str">
        <f>IF(D770="","",IFERROR(VLOOKUP(D770,CadFun!$B$8:$C$107,2,FALSE),""))</f>
        <v/>
      </c>
      <c r="F770" s="108"/>
      <c r="G770" s="108"/>
      <c r="H770" s="108"/>
    </row>
    <row r="771" spans="2:8" ht="30" customHeight="1" x14ac:dyDescent="0.25">
      <c r="B771" s="107"/>
      <c r="C771" s="111"/>
      <c r="D771" s="108"/>
      <c r="E771" s="69" t="str">
        <f>IF(D771="","",IFERROR(VLOOKUP(D771,CadFun!$B$8:$C$107,2,FALSE),""))</f>
        <v/>
      </c>
      <c r="F771" s="108"/>
      <c r="G771" s="108"/>
      <c r="H771" s="108"/>
    </row>
    <row r="772" spans="2:8" ht="30" customHeight="1" x14ac:dyDescent="0.25">
      <c r="B772" s="107"/>
      <c r="C772" s="111"/>
      <c r="D772" s="108"/>
      <c r="E772" s="69" t="str">
        <f>IF(D772="","",IFERROR(VLOOKUP(D772,CadFun!$B$8:$C$107,2,FALSE),""))</f>
        <v/>
      </c>
      <c r="F772" s="108"/>
      <c r="G772" s="108"/>
      <c r="H772" s="108"/>
    </row>
    <row r="773" spans="2:8" ht="30" customHeight="1" x14ac:dyDescent="0.25">
      <c r="B773" s="107"/>
      <c r="C773" s="111"/>
      <c r="D773" s="108"/>
      <c r="E773" s="69" t="str">
        <f>IF(D773="","",IFERROR(VLOOKUP(D773,CadFun!$B$8:$C$107,2,FALSE),""))</f>
        <v/>
      </c>
      <c r="F773" s="108"/>
      <c r="G773" s="108"/>
      <c r="H773" s="108"/>
    </row>
    <row r="774" spans="2:8" ht="30" customHeight="1" x14ac:dyDescent="0.25">
      <c r="B774" s="107"/>
      <c r="C774" s="111"/>
      <c r="D774" s="108"/>
      <c r="E774" s="69" t="str">
        <f>IF(D774="","",IFERROR(VLOOKUP(D774,CadFun!$B$8:$C$107,2,FALSE),""))</f>
        <v/>
      </c>
      <c r="F774" s="108"/>
      <c r="G774" s="108"/>
      <c r="H774" s="108"/>
    </row>
    <row r="775" spans="2:8" ht="30" customHeight="1" x14ac:dyDescent="0.25">
      <c r="B775" s="107"/>
      <c r="C775" s="111"/>
      <c r="D775" s="108"/>
      <c r="E775" s="69" t="str">
        <f>IF(D775="","",IFERROR(VLOOKUP(D775,CadFun!$B$8:$C$107,2,FALSE),""))</f>
        <v/>
      </c>
      <c r="F775" s="108"/>
      <c r="G775" s="108"/>
      <c r="H775" s="108"/>
    </row>
    <row r="776" spans="2:8" ht="30" customHeight="1" x14ac:dyDescent="0.25">
      <c r="B776" s="107"/>
      <c r="C776" s="111"/>
      <c r="D776" s="108"/>
      <c r="E776" s="69" t="str">
        <f>IF(D776="","",IFERROR(VLOOKUP(D776,CadFun!$B$8:$C$107,2,FALSE),""))</f>
        <v/>
      </c>
      <c r="F776" s="108"/>
      <c r="G776" s="108"/>
      <c r="H776" s="108"/>
    </row>
    <row r="777" spans="2:8" ht="30" customHeight="1" x14ac:dyDescent="0.25">
      <c r="B777" s="107"/>
      <c r="C777" s="111"/>
      <c r="D777" s="108"/>
      <c r="E777" s="69" t="str">
        <f>IF(D777="","",IFERROR(VLOOKUP(D777,CadFun!$B$8:$C$107,2,FALSE),""))</f>
        <v/>
      </c>
      <c r="F777" s="108"/>
      <c r="G777" s="108"/>
      <c r="H777" s="108"/>
    </row>
    <row r="778" spans="2:8" ht="30" customHeight="1" x14ac:dyDescent="0.25">
      <c r="B778" s="107"/>
      <c r="C778" s="111"/>
      <c r="D778" s="108"/>
      <c r="E778" s="69" t="str">
        <f>IF(D778="","",IFERROR(VLOOKUP(D778,CadFun!$B$8:$C$107,2,FALSE),""))</f>
        <v/>
      </c>
      <c r="F778" s="108"/>
      <c r="G778" s="108"/>
      <c r="H778" s="108"/>
    </row>
    <row r="779" spans="2:8" ht="30" customHeight="1" x14ac:dyDescent="0.25">
      <c r="B779" s="107"/>
      <c r="C779" s="111"/>
      <c r="D779" s="108"/>
      <c r="E779" s="69" t="str">
        <f>IF(D779="","",IFERROR(VLOOKUP(D779,CadFun!$B$8:$C$107,2,FALSE),""))</f>
        <v/>
      </c>
      <c r="F779" s="108"/>
      <c r="G779" s="108"/>
      <c r="H779" s="108"/>
    </row>
    <row r="780" spans="2:8" ht="30" customHeight="1" x14ac:dyDescent="0.25">
      <c r="B780" s="107"/>
      <c r="C780" s="111"/>
      <c r="D780" s="108"/>
      <c r="E780" s="69" t="str">
        <f>IF(D780="","",IFERROR(VLOOKUP(D780,CadFun!$B$8:$C$107,2,FALSE),""))</f>
        <v/>
      </c>
      <c r="F780" s="108"/>
      <c r="G780" s="108"/>
      <c r="H780" s="108"/>
    </row>
    <row r="781" spans="2:8" ht="30" customHeight="1" x14ac:dyDescent="0.25">
      <c r="B781" s="107"/>
      <c r="C781" s="111"/>
      <c r="D781" s="108"/>
      <c r="E781" s="69" t="str">
        <f>IF(D781="","",IFERROR(VLOOKUP(D781,CadFun!$B$8:$C$107,2,FALSE),""))</f>
        <v/>
      </c>
      <c r="F781" s="108"/>
      <c r="G781" s="108"/>
      <c r="H781" s="108"/>
    </row>
    <row r="782" spans="2:8" ht="30" customHeight="1" x14ac:dyDescent="0.25">
      <c r="B782" s="107"/>
      <c r="C782" s="111"/>
      <c r="D782" s="108"/>
      <c r="E782" s="69" t="str">
        <f>IF(D782="","",IFERROR(VLOOKUP(D782,CadFun!$B$8:$C$107,2,FALSE),""))</f>
        <v/>
      </c>
      <c r="F782" s="108"/>
      <c r="G782" s="108"/>
      <c r="H782" s="108"/>
    </row>
    <row r="783" spans="2:8" ht="30" customHeight="1" x14ac:dyDescent="0.25">
      <c r="B783" s="107"/>
      <c r="C783" s="111"/>
      <c r="D783" s="108"/>
      <c r="E783" s="69" t="str">
        <f>IF(D783="","",IFERROR(VLOOKUP(D783,CadFun!$B$8:$C$107,2,FALSE),""))</f>
        <v/>
      </c>
      <c r="F783" s="108"/>
      <c r="G783" s="108"/>
      <c r="H783" s="108"/>
    </row>
    <row r="784" spans="2:8" ht="30" customHeight="1" x14ac:dyDescent="0.25">
      <c r="B784" s="107"/>
      <c r="C784" s="111"/>
      <c r="D784" s="108"/>
      <c r="E784" s="69" t="str">
        <f>IF(D784="","",IFERROR(VLOOKUP(D784,CadFun!$B$8:$C$107,2,FALSE),""))</f>
        <v/>
      </c>
      <c r="F784" s="108"/>
      <c r="G784" s="108"/>
      <c r="H784" s="108"/>
    </row>
    <row r="785" spans="2:8" ht="30" customHeight="1" x14ac:dyDescent="0.25">
      <c r="B785" s="107"/>
      <c r="C785" s="111"/>
      <c r="D785" s="108"/>
      <c r="E785" s="69" t="str">
        <f>IF(D785="","",IFERROR(VLOOKUP(D785,CadFun!$B$8:$C$107,2,FALSE),""))</f>
        <v/>
      </c>
      <c r="F785" s="108"/>
      <c r="G785" s="108"/>
      <c r="H785" s="108"/>
    </row>
    <row r="786" spans="2:8" ht="30" customHeight="1" x14ac:dyDescent="0.25">
      <c r="B786" s="107"/>
      <c r="C786" s="111"/>
      <c r="D786" s="108"/>
      <c r="E786" s="69" t="str">
        <f>IF(D786="","",IFERROR(VLOOKUP(D786,CadFun!$B$8:$C$107,2,FALSE),""))</f>
        <v/>
      </c>
      <c r="F786" s="108"/>
      <c r="G786" s="108"/>
      <c r="H786" s="108"/>
    </row>
    <row r="787" spans="2:8" ht="30" customHeight="1" x14ac:dyDescent="0.25">
      <c r="B787" s="107"/>
      <c r="C787" s="111"/>
      <c r="D787" s="108"/>
      <c r="E787" s="69" t="str">
        <f>IF(D787="","",IFERROR(VLOOKUP(D787,CadFun!$B$8:$C$107,2,FALSE),""))</f>
        <v/>
      </c>
      <c r="F787" s="108"/>
      <c r="G787" s="108"/>
      <c r="H787" s="108"/>
    </row>
    <row r="788" spans="2:8" ht="30" customHeight="1" x14ac:dyDescent="0.25">
      <c r="B788" s="107"/>
      <c r="C788" s="111"/>
      <c r="D788" s="108"/>
      <c r="E788" s="69" t="str">
        <f>IF(D788="","",IFERROR(VLOOKUP(D788,CadFun!$B$8:$C$107,2,FALSE),""))</f>
        <v/>
      </c>
      <c r="F788" s="108"/>
      <c r="G788" s="108"/>
      <c r="H788" s="108"/>
    </row>
    <row r="789" spans="2:8" ht="30" customHeight="1" x14ac:dyDescent="0.25">
      <c r="B789" s="107"/>
      <c r="C789" s="111"/>
      <c r="D789" s="108"/>
      <c r="E789" s="69" t="str">
        <f>IF(D789="","",IFERROR(VLOOKUP(D789,CadFun!$B$8:$C$107,2,FALSE),""))</f>
        <v/>
      </c>
      <c r="F789" s="108"/>
      <c r="G789" s="108"/>
      <c r="H789" s="108"/>
    </row>
    <row r="790" spans="2:8" ht="30" customHeight="1" x14ac:dyDescent="0.25">
      <c r="B790" s="107"/>
      <c r="C790" s="111"/>
      <c r="D790" s="108"/>
      <c r="E790" s="69" t="str">
        <f>IF(D790="","",IFERROR(VLOOKUP(D790,CadFun!$B$8:$C$107,2,FALSE),""))</f>
        <v/>
      </c>
      <c r="F790" s="108"/>
      <c r="G790" s="108"/>
      <c r="H790" s="108"/>
    </row>
    <row r="791" spans="2:8" ht="30" customHeight="1" x14ac:dyDescent="0.25">
      <c r="B791" s="107"/>
      <c r="C791" s="111"/>
      <c r="D791" s="108"/>
      <c r="E791" s="69" t="str">
        <f>IF(D791="","",IFERROR(VLOOKUP(D791,CadFun!$B$8:$C$107,2,FALSE),""))</f>
        <v/>
      </c>
      <c r="F791" s="108"/>
      <c r="G791" s="108"/>
      <c r="H791" s="108"/>
    </row>
    <row r="792" spans="2:8" ht="30" customHeight="1" x14ac:dyDescent="0.25">
      <c r="B792" s="107"/>
      <c r="C792" s="111"/>
      <c r="D792" s="108"/>
      <c r="E792" s="69" t="str">
        <f>IF(D792="","",IFERROR(VLOOKUP(D792,CadFun!$B$8:$C$107,2,FALSE),""))</f>
        <v/>
      </c>
      <c r="F792" s="108"/>
      <c r="G792" s="108"/>
      <c r="H792" s="108"/>
    </row>
    <row r="793" spans="2:8" ht="30" customHeight="1" x14ac:dyDescent="0.25">
      <c r="B793" s="107"/>
      <c r="C793" s="111"/>
      <c r="D793" s="108"/>
      <c r="E793" s="69" t="str">
        <f>IF(D793="","",IFERROR(VLOOKUP(D793,CadFun!$B$8:$C$107,2,FALSE),""))</f>
        <v/>
      </c>
      <c r="F793" s="108"/>
      <c r="G793" s="108"/>
      <c r="H793" s="108"/>
    </row>
    <row r="794" spans="2:8" ht="30" customHeight="1" x14ac:dyDescent="0.25">
      <c r="B794" s="107"/>
      <c r="C794" s="111"/>
      <c r="D794" s="108"/>
      <c r="E794" s="69" t="str">
        <f>IF(D794="","",IFERROR(VLOOKUP(D794,CadFun!$B$8:$C$107,2,FALSE),""))</f>
        <v/>
      </c>
      <c r="F794" s="108"/>
      <c r="G794" s="108"/>
      <c r="H794" s="108"/>
    </row>
    <row r="795" spans="2:8" ht="30" customHeight="1" x14ac:dyDescent="0.25">
      <c r="B795" s="107"/>
      <c r="C795" s="111"/>
      <c r="D795" s="108"/>
      <c r="E795" s="69" t="str">
        <f>IF(D795="","",IFERROR(VLOOKUP(D795,CadFun!$B$8:$C$107,2,FALSE),""))</f>
        <v/>
      </c>
      <c r="F795" s="108"/>
      <c r="G795" s="108"/>
      <c r="H795" s="108"/>
    </row>
    <row r="796" spans="2:8" ht="30" customHeight="1" x14ac:dyDescent="0.25">
      <c r="B796" s="107"/>
      <c r="C796" s="111"/>
      <c r="D796" s="108"/>
      <c r="E796" s="69" t="str">
        <f>IF(D796="","",IFERROR(VLOOKUP(D796,CadFun!$B$8:$C$107,2,FALSE),""))</f>
        <v/>
      </c>
      <c r="F796" s="108"/>
      <c r="G796" s="108"/>
      <c r="H796" s="108"/>
    </row>
    <row r="797" spans="2:8" ht="30" customHeight="1" x14ac:dyDescent="0.25">
      <c r="B797" s="107"/>
      <c r="C797" s="111"/>
      <c r="D797" s="108"/>
      <c r="E797" s="69" t="str">
        <f>IF(D797="","",IFERROR(VLOOKUP(D797,CadFun!$B$8:$C$107,2,FALSE),""))</f>
        <v/>
      </c>
      <c r="F797" s="108"/>
      <c r="G797" s="108"/>
      <c r="H797" s="108"/>
    </row>
    <row r="798" spans="2:8" ht="30" customHeight="1" x14ac:dyDescent="0.25">
      <c r="B798" s="107"/>
      <c r="C798" s="111"/>
      <c r="D798" s="108"/>
      <c r="E798" s="69" t="str">
        <f>IF(D798="","",IFERROR(VLOOKUP(D798,CadFun!$B$8:$C$107,2,FALSE),""))</f>
        <v/>
      </c>
      <c r="F798" s="108"/>
      <c r="G798" s="108"/>
      <c r="H798" s="108"/>
    </row>
    <row r="799" spans="2:8" ht="30" customHeight="1" x14ac:dyDescent="0.25">
      <c r="B799" s="107"/>
      <c r="C799" s="111"/>
      <c r="D799" s="108"/>
      <c r="E799" s="69" t="str">
        <f>IF(D799="","",IFERROR(VLOOKUP(D799,CadFun!$B$8:$C$107,2,FALSE),""))</f>
        <v/>
      </c>
      <c r="F799" s="108"/>
      <c r="G799" s="108"/>
      <c r="H799" s="108"/>
    </row>
    <row r="800" spans="2:8" ht="30" customHeight="1" x14ac:dyDescent="0.25">
      <c r="B800" s="107"/>
      <c r="C800" s="111"/>
      <c r="D800" s="108"/>
      <c r="E800" s="69" t="str">
        <f>IF(D800="","",IFERROR(VLOOKUP(D800,CadFun!$B$8:$C$107,2,FALSE),""))</f>
        <v/>
      </c>
      <c r="F800" s="108"/>
      <c r="G800" s="108"/>
      <c r="H800" s="108"/>
    </row>
    <row r="801" spans="2:8" ht="30" customHeight="1" x14ac:dyDescent="0.25">
      <c r="B801" s="107"/>
      <c r="C801" s="111"/>
      <c r="D801" s="108"/>
      <c r="E801" s="69" t="str">
        <f>IF(D801="","",IFERROR(VLOOKUP(D801,CadFun!$B$8:$C$107,2,FALSE),""))</f>
        <v/>
      </c>
      <c r="F801" s="108"/>
      <c r="G801" s="108"/>
      <c r="H801" s="108"/>
    </row>
    <row r="802" spans="2:8" ht="30" customHeight="1" x14ac:dyDescent="0.25">
      <c r="B802" s="107"/>
      <c r="C802" s="111"/>
      <c r="D802" s="108"/>
      <c r="E802" s="69" t="str">
        <f>IF(D802="","",IFERROR(VLOOKUP(D802,CadFun!$B$8:$C$107,2,FALSE),""))</f>
        <v/>
      </c>
      <c r="F802" s="108"/>
      <c r="G802" s="108"/>
      <c r="H802" s="108"/>
    </row>
    <row r="803" spans="2:8" ht="30" customHeight="1" x14ac:dyDescent="0.25">
      <c r="B803" s="107"/>
      <c r="C803" s="111"/>
      <c r="D803" s="108"/>
      <c r="E803" s="69" t="str">
        <f>IF(D803="","",IFERROR(VLOOKUP(D803,CadFun!$B$8:$C$107,2,FALSE),""))</f>
        <v/>
      </c>
      <c r="F803" s="108"/>
      <c r="G803" s="108"/>
      <c r="H803" s="108"/>
    </row>
    <row r="804" spans="2:8" ht="30" customHeight="1" x14ac:dyDescent="0.25">
      <c r="B804" s="107"/>
      <c r="C804" s="111"/>
      <c r="D804" s="108"/>
      <c r="E804" s="69" t="str">
        <f>IF(D804="","",IFERROR(VLOOKUP(D804,CadFun!$B$8:$C$107,2,FALSE),""))</f>
        <v/>
      </c>
      <c r="F804" s="108"/>
      <c r="G804" s="108"/>
      <c r="H804" s="108"/>
    </row>
    <row r="805" spans="2:8" ht="30" customHeight="1" x14ac:dyDescent="0.25">
      <c r="B805" s="107"/>
      <c r="C805" s="111"/>
      <c r="D805" s="108"/>
      <c r="E805" s="69" t="str">
        <f>IF(D805="","",IFERROR(VLOOKUP(D805,CadFun!$B$8:$C$107,2,FALSE),""))</f>
        <v/>
      </c>
      <c r="F805" s="108"/>
      <c r="G805" s="108"/>
      <c r="H805" s="108"/>
    </row>
    <row r="806" spans="2:8" ht="30" customHeight="1" x14ac:dyDescent="0.25">
      <c r="B806" s="107"/>
      <c r="C806" s="111"/>
      <c r="D806" s="108"/>
      <c r="E806" s="69" t="str">
        <f>IF(D806="","",IFERROR(VLOOKUP(D806,CadFun!$B$8:$C$107,2,FALSE),""))</f>
        <v/>
      </c>
      <c r="F806" s="108"/>
      <c r="G806" s="108"/>
      <c r="H806" s="108"/>
    </row>
    <row r="807" spans="2:8" ht="30" customHeight="1" x14ac:dyDescent="0.25">
      <c r="B807" s="107"/>
      <c r="C807" s="111"/>
      <c r="D807" s="108"/>
      <c r="E807" s="69" t="str">
        <f>IF(D807="","",IFERROR(VLOOKUP(D807,CadFun!$B$8:$C$107,2,FALSE),""))</f>
        <v/>
      </c>
      <c r="F807" s="108"/>
      <c r="G807" s="108"/>
      <c r="H807" s="108"/>
    </row>
    <row r="808" spans="2:8" ht="30" customHeight="1" x14ac:dyDescent="0.25">
      <c r="B808" s="107"/>
      <c r="C808" s="111"/>
      <c r="D808" s="108"/>
      <c r="E808" s="69" t="str">
        <f>IF(D808="","",IFERROR(VLOOKUP(D808,CadFun!$B$8:$C$107,2,FALSE),""))</f>
        <v/>
      </c>
      <c r="F808" s="108"/>
      <c r="G808" s="108"/>
      <c r="H808" s="108"/>
    </row>
    <row r="809" spans="2:8" ht="30" customHeight="1" x14ac:dyDescent="0.25">
      <c r="B809" s="107"/>
      <c r="C809" s="111"/>
      <c r="D809" s="108"/>
      <c r="E809" s="69" t="str">
        <f>IF(D809="","",IFERROR(VLOOKUP(D809,CadFun!$B$8:$C$107,2,FALSE),""))</f>
        <v/>
      </c>
      <c r="F809" s="108"/>
      <c r="G809" s="108"/>
      <c r="H809" s="108"/>
    </row>
    <row r="810" spans="2:8" ht="30" customHeight="1" x14ac:dyDescent="0.25">
      <c r="B810" s="107"/>
      <c r="C810" s="111"/>
      <c r="D810" s="108"/>
      <c r="E810" s="69" t="str">
        <f>IF(D810="","",IFERROR(VLOOKUP(D810,CadFun!$B$8:$C$107,2,FALSE),""))</f>
        <v/>
      </c>
      <c r="F810" s="108"/>
      <c r="G810" s="108"/>
      <c r="H810" s="108"/>
    </row>
    <row r="811" spans="2:8" ht="30" customHeight="1" x14ac:dyDescent="0.25">
      <c r="B811" s="107"/>
      <c r="C811" s="111"/>
      <c r="D811" s="108"/>
      <c r="E811" s="69" t="str">
        <f>IF(D811="","",IFERROR(VLOOKUP(D811,CadFun!$B$8:$C$107,2,FALSE),""))</f>
        <v/>
      </c>
      <c r="F811" s="108"/>
      <c r="G811" s="108"/>
      <c r="H811" s="108"/>
    </row>
    <row r="812" spans="2:8" ht="30" customHeight="1" x14ac:dyDescent="0.25">
      <c r="B812" s="107"/>
      <c r="C812" s="111"/>
      <c r="D812" s="108"/>
      <c r="E812" s="69" t="str">
        <f>IF(D812="","",IFERROR(VLOOKUP(D812,CadFun!$B$8:$C$107,2,FALSE),""))</f>
        <v/>
      </c>
      <c r="F812" s="108"/>
      <c r="G812" s="108"/>
      <c r="H812" s="108"/>
    </row>
    <row r="813" spans="2:8" ht="30" customHeight="1" x14ac:dyDescent="0.25">
      <c r="B813" s="107"/>
      <c r="C813" s="111"/>
      <c r="D813" s="108"/>
      <c r="E813" s="69" t="str">
        <f>IF(D813="","",IFERROR(VLOOKUP(D813,CadFun!$B$8:$C$107,2,FALSE),""))</f>
        <v/>
      </c>
      <c r="F813" s="108"/>
      <c r="G813" s="108"/>
      <c r="H813" s="108"/>
    </row>
    <row r="814" spans="2:8" ht="30" customHeight="1" x14ac:dyDescent="0.25">
      <c r="B814" s="107"/>
      <c r="C814" s="111"/>
      <c r="D814" s="108"/>
      <c r="E814" s="69" t="str">
        <f>IF(D814="","",IFERROR(VLOOKUP(D814,CadFun!$B$8:$C$107,2,FALSE),""))</f>
        <v/>
      </c>
      <c r="F814" s="108"/>
      <c r="G814" s="108"/>
      <c r="H814" s="108"/>
    </row>
    <row r="815" spans="2:8" ht="30" customHeight="1" x14ac:dyDescent="0.25">
      <c r="B815" s="107"/>
      <c r="C815" s="111"/>
      <c r="D815" s="108"/>
      <c r="E815" s="69" t="str">
        <f>IF(D815="","",IFERROR(VLOOKUP(D815,CadFun!$B$8:$C$107,2,FALSE),""))</f>
        <v/>
      </c>
      <c r="F815" s="108"/>
      <c r="G815" s="108"/>
      <c r="H815" s="108"/>
    </row>
    <row r="816" spans="2:8" ht="30" customHeight="1" x14ac:dyDescent="0.25">
      <c r="B816" s="107"/>
      <c r="C816" s="111"/>
      <c r="D816" s="108"/>
      <c r="E816" s="69" t="str">
        <f>IF(D816="","",IFERROR(VLOOKUP(D816,CadFun!$B$8:$C$107,2,FALSE),""))</f>
        <v/>
      </c>
      <c r="F816" s="108"/>
      <c r="G816" s="108"/>
      <c r="H816" s="108"/>
    </row>
    <row r="817" spans="2:8" ht="30" customHeight="1" x14ac:dyDescent="0.25">
      <c r="B817" s="107"/>
      <c r="C817" s="111"/>
      <c r="D817" s="108"/>
      <c r="E817" s="69" t="str">
        <f>IF(D817="","",IFERROR(VLOOKUP(D817,CadFun!$B$8:$C$107,2,FALSE),""))</f>
        <v/>
      </c>
      <c r="F817" s="108"/>
      <c r="G817" s="108"/>
      <c r="H817" s="108"/>
    </row>
    <row r="818" spans="2:8" ht="30" customHeight="1" x14ac:dyDescent="0.25">
      <c r="B818" s="107"/>
      <c r="C818" s="111"/>
      <c r="D818" s="108"/>
      <c r="E818" s="69" t="str">
        <f>IF(D818="","",IFERROR(VLOOKUP(D818,CadFun!$B$8:$C$107,2,FALSE),""))</f>
        <v/>
      </c>
      <c r="F818" s="108"/>
      <c r="G818" s="108"/>
      <c r="H818" s="108"/>
    </row>
    <row r="819" spans="2:8" ht="30" customHeight="1" x14ac:dyDescent="0.25">
      <c r="B819" s="107"/>
      <c r="C819" s="111"/>
      <c r="D819" s="108"/>
      <c r="E819" s="69" t="str">
        <f>IF(D819="","",IFERROR(VLOOKUP(D819,CadFun!$B$8:$C$107,2,FALSE),""))</f>
        <v/>
      </c>
      <c r="F819" s="108"/>
      <c r="G819" s="108"/>
      <c r="H819" s="108"/>
    </row>
    <row r="820" spans="2:8" ht="30" customHeight="1" x14ac:dyDescent="0.25">
      <c r="B820" s="107"/>
      <c r="C820" s="111"/>
      <c r="D820" s="108"/>
      <c r="E820" s="69" t="str">
        <f>IF(D820="","",IFERROR(VLOOKUP(D820,CadFun!$B$8:$C$107,2,FALSE),""))</f>
        <v/>
      </c>
      <c r="F820" s="108"/>
      <c r="G820" s="108"/>
      <c r="H820" s="108"/>
    </row>
    <row r="821" spans="2:8" ht="30" customHeight="1" x14ac:dyDescent="0.25">
      <c r="B821" s="107"/>
      <c r="C821" s="111"/>
      <c r="D821" s="108"/>
      <c r="E821" s="69" t="str">
        <f>IF(D821="","",IFERROR(VLOOKUP(D821,CadFun!$B$8:$C$107,2,FALSE),""))</f>
        <v/>
      </c>
      <c r="F821" s="108"/>
      <c r="G821" s="108"/>
      <c r="H821" s="108"/>
    </row>
    <row r="822" spans="2:8" ht="30" customHeight="1" x14ac:dyDescent="0.25">
      <c r="B822" s="107"/>
      <c r="C822" s="111"/>
      <c r="D822" s="108"/>
      <c r="E822" s="69" t="str">
        <f>IF(D822="","",IFERROR(VLOOKUP(D822,CadFun!$B$8:$C$107,2,FALSE),""))</f>
        <v/>
      </c>
      <c r="F822" s="108"/>
      <c r="G822" s="108"/>
      <c r="H822" s="108"/>
    </row>
    <row r="823" spans="2:8" ht="30" customHeight="1" x14ac:dyDescent="0.25">
      <c r="B823" s="107"/>
      <c r="C823" s="111"/>
      <c r="D823" s="108"/>
      <c r="E823" s="69" t="str">
        <f>IF(D823="","",IFERROR(VLOOKUP(D823,CadFun!$B$8:$C$107,2,FALSE),""))</f>
        <v/>
      </c>
      <c r="F823" s="108"/>
      <c r="G823" s="108"/>
      <c r="H823" s="108"/>
    </row>
    <row r="824" spans="2:8" ht="30" customHeight="1" x14ac:dyDescent="0.25">
      <c r="B824" s="107"/>
      <c r="C824" s="111"/>
      <c r="D824" s="108"/>
      <c r="E824" s="69" t="str">
        <f>IF(D824="","",IFERROR(VLOOKUP(D824,CadFun!$B$8:$C$107,2,FALSE),""))</f>
        <v/>
      </c>
      <c r="F824" s="108"/>
      <c r="G824" s="108"/>
      <c r="H824" s="108"/>
    </row>
    <row r="825" spans="2:8" ht="30" customHeight="1" x14ac:dyDescent="0.25">
      <c r="B825" s="107"/>
      <c r="C825" s="111"/>
      <c r="D825" s="108"/>
      <c r="E825" s="69" t="str">
        <f>IF(D825="","",IFERROR(VLOOKUP(D825,CadFun!$B$8:$C$107,2,FALSE),""))</f>
        <v/>
      </c>
      <c r="F825" s="108"/>
      <c r="G825" s="108"/>
      <c r="H825" s="108"/>
    </row>
    <row r="826" spans="2:8" ht="30" customHeight="1" x14ac:dyDescent="0.25">
      <c r="B826" s="107"/>
      <c r="C826" s="111"/>
      <c r="D826" s="108"/>
      <c r="E826" s="69" t="str">
        <f>IF(D826="","",IFERROR(VLOOKUP(D826,CadFun!$B$8:$C$107,2,FALSE),""))</f>
        <v/>
      </c>
      <c r="F826" s="108"/>
      <c r="G826" s="108"/>
      <c r="H826" s="108"/>
    </row>
    <row r="827" spans="2:8" ht="30" customHeight="1" x14ac:dyDescent="0.25">
      <c r="B827" s="107"/>
      <c r="C827" s="111"/>
      <c r="D827" s="108"/>
      <c r="E827" s="69" t="str">
        <f>IF(D827="","",IFERROR(VLOOKUP(D827,CadFun!$B$8:$C$107,2,FALSE),""))</f>
        <v/>
      </c>
      <c r="F827" s="108"/>
      <c r="G827" s="108"/>
      <c r="H827" s="108"/>
    </row>
    <row r="828" spans="2:8" ht="30" customHeight="1" x14ac:dyDescent="0.25">
      <c r="B828" s="107"/>
      <c r="C828" s="111"/>
      <c r="D828" s="108"/>
      <c r="E828" s="69" t="str">
        <f>IF(D828="","",IFERROR(VLOOKUP(D828,CadFun!$B$8:$C$107,2,FALSE),""))</f>
        <v/>
      </c>
      <c r="F828" s="108"/>
      <c r="G828" s="108"/>
      <c r="H828" s="108"/>
    </row>
    <row r="829" spans="2:8" ht="30" customHeight="1" x14ac:dyDescent="0.25">
      <c r="B829" s="107"/>
      <c r="C829" s="111"/>
      <c r="D829" s="108"/>
      <c r="E829" s="69" t="str">
        <f>IF(D829="","",IFERROR(VLOOKUP(D829,CadFun!$B$8:$C$107,2,FALSE),""))</f>
        <v/>
      </c>
      <c r="F829" s="108"/>
      <c r="G829" s="108"/>
      <c r="H829" s="108"/>
    </row>
    <row r="830" spans="2:8" ht="30" customHeight="1" x14ac:dyDescent="0.25">
      <c r="B830" s="107"/>
      <c r="C830" s="111"/>
      <c r="D830" s="108"/>
      <c r="E830" s="69" t="str">
        <f>IF(D830="","",IFERROR(VLOOKUP(D830,CadFun!$B$8:$C$107,2,FALSE),""))</f>
        <v/>
      </c>
      <c r="F830" s="108"/>
      <c r="G830" s="108"/>
      <c r="H830" s="108"/>
    </row>
    <row r="831" spans="2:8" ht="30" customHeight="1" x14ac:dyDescent="0.25">
      <c r="B831" s="107"/>
      <c r="C831" s="111"/>
      <c r="D831" s="108"/>
      <c r="E831" s="69" t="str">
        <f>IF(D831="","",IFERROR(VLOOKUP(D831,CadFun!$B$8:$C$107,2,FALSE),""))</f>
        <v/>
      </c>
      <c r="F831" s="108"/>
      <c r="G831" s="108"/>
      <c r="H831" s="108"/>
    </row>
    <row r="832" spans="2:8" ht="30" customHeight="1" x14ac:dyDescent="0.25">
      <c r="B832" s="107"/>
      <c r="C832" s="111"/>
      <c r="D832" s="108"/>
      <c r="E832" s="69" t="str">
        <f>IF(D832="","",IFERROR(VLOOKUP(D832,CadFun!$B$8:$C$107,2,FALSE),""))</f>
        <v/>
      </c>
      <c r="F832" s="108"/>
      <c r="G832" s="108"/>
      <c r="H832" s="108"/>
    </row>
    <row r="833" spans="2:8" ht="30" customHeight="1" x14ac:dyDescent="0.25">
      <c r="B833" s="107"/>
      <c r="C833" s="111"/>
      <c r="D833" s="108"/>
      <c r="E833" s="69" t="str">
        <f>IF(D833="","",IFERROR(VLOOKUP(D833,CadFun!$B$8:$C$107,2,FALSE),""))</f>
        <v/>
      </c>
      <c r="F833" s="108"/>
      <c r="G833" s="108"/>
      <c r="H833" s="108"/>
    </row>
    <row r="834" spans="2:8" ht="30" customHeight="1" x14ac:dyDescent="0.25">
      <c r="B834" s="107"/>
      <c r="C834" s="111"/>
      <c r="D834" s="108"/>
      <c r="E834" s="69" t="str">
        <f>IF(D834="","",IFERROR(VLOOKUP(D834,CadFun!$B$8:$C$107,2,FALSE),""))</f>
        <v/>
      </c>
      <c r="F834" s="108"/>
      <c r="G834" s="108"/>
      <c r="H834" s="108"/>
    </row>
    <row r="835" spans="2:8" ht="30" customHeight="1" x14ac:dyDescent="0.25">
      <c r="B835" s="107"/>
      <c r="C835" s="111"/>
      <c r="D835" s="108"/>
      <c r="E835" s="69" t="str">
        <f>IF(D835="","",IFERROR(VLOOKUP(D835,CadFun!$B$8:$C$107,2,FALSE),""))</f>
        <v/>
      </c>
      <c r="F835" s="108"/>
      <c r="G835" s="108"/>
      <c r="H835" s="108"/>
    </row>
    <row r="836" spans="2:8" ht="30" customHeight="1" x14ac:dyDescent="0.25">
      <c r="B836" s="107"/>
      <c r="C836" s="111"/>
      <c r="D836" s="108"/>
      <c r="E836" s="69" t="str">
        <f>IF(D836="","",IFERROR(VLOOKUP(D836,CadFun!$B$8:$C$107,2,FALSE),""))</f>
        <v/>
      </c>
      <c r="F836" s="108"/>
      <c r="G836" s="108"/>
      <c r="H836" s="108"/>
    </row>
    <row r="837" spans="2:8" ht="30" customHeight="1" x14ac:dyDescent="0.25">
      <c r="B837" s="107"/>
      <c r="C837" s="111"/>
      <c r="D837" s="108"/>
      <c r="E837" s="69" t="str">
        <f>IF(D837="","",IFERROR(VLOOKUP(D837,CadFun!$B$8:$C$107,2,FALSE),""))</f>
        <v/>
      </c>
      <c r="F837" s="108"/>
      <c r="G837" s="108"/>
      <c r="H837" s="108"/>
    </row>
    <row r="838" spans="2:8" ht="30" customHeight="1" x14ac:dyDescent="0.25">
      <c r="B838" s="107"/>
      <c r="C838" s="111"/>
      <c r="D838" s="108"/>
      <c r="E838" s="69" t="str">
        <f>IF(D838="","",IFERROR(VLOOKUP(D838,CadFun!$B$8:$C$107,2,FALSE),""))</f>
        <v/>
      </c>
      <c r="F838" s="108"/>
      <c r="G838" s="108"/>
      <c r="H838" s="108"/>
    </row>
    <row r="839" spans="2:8" ht="30" customHeight="1" x14ac:dyDescent="0.25">
      <c r="B839" s="107"/>
      <c r="C839" s="111"/>
      <c r="D839" s="108"/>
      <c r="E839" s="69" t="str">
        <f>IF(D839="","",IFERROR(VLOOKUP(D839,CadFun!$B$8:$C$107,2,FALSE),""))</f>
        <v/>
      </c>
      <c r="F839" s="108"/>
      <c r="G839" s="108"/>
      <c r="H839" s="108"/>
    </row>
    <row r="840" spans="2:8" ht="30" customHeight="1" x14ac:dyDescent="0.25">
      <c r="B840" s="107"/>
      <c r="C840" s="111"/>
      <c r="D840" s="108"/>
      <c r="E840" s="69" t="str">
        <f>IF(D840="","",IFERROR(VLOOKUP(D840,CadFun!$B$8:$C$107,2,FALSE),""))</f>
        <v/>
      </c>
      <c r="F840" s="108"/>
      <c r="G840" s="108"/>
      <c r="H840" s="108"/>
    </row>
    <row r="841" spans="2:8" ht="30" customHeight="1" x14ac:dyDescent="0.25">
      <c r="B841" s="107"/>
      <c r="C841" s="111"/>
      <c r="D841" s="108"/>
      <c r="E841" s="69" t="str">
        <f>IF(D841="","",IFERROR(VLOOKUP(D841,CadFun!$B$8:$C$107,2,FALSE),""))</f>
        <v/>
      </c>
      <c r="F841" s="108"/>
      <c r="G841" s="108"/>
      <c r="H841" s="108"/>
    </row>
    <row r="842" spans="2:8" ht="30" customHeight="1" x14ac:dyDescent="0.25">
      <c r="B842" s="107"/>
      <c r="C842" s="111"/>
      <c r="D842" s="108"/>
      <c r="E842" s="69" t="str">
        <f>IF(D842="","",IFERROR(VLOOKUP(D842,CadFun!$B$8:$C$107,2,FALSE),""))</f>
        <v/>
      </c>
      <c r="F842" s="108"/>
      <c r="G842" s="108"/>
      <c r="H842" s="108"/>
    </row>
    <row r="843" spans="2:8" ht="30" customHeight="1" x14ac:dyDescent="0.25">
      <c r="B843" s="107"/>
      <c r="C843" s="111"/>
      <c r="D843" s="108"/>
      <c r="E843" s="69" t="str">
        <f>IF(D843="","",IFERROR(VLOOKUP(D843,CadFun!$B$8:$C$107,2,FALSE),""))</f>
        <v/>
      </c>
      <c r="F843" s="108"/>
      <c r="G843" s="108"/>
      <c r="H843" s="108"/>
    </row>
    <row r="844" spans="2:8" ht="30" customHeight="1" x14ac:dyDescent="0.25">
      <c r="B844" s="107"/>
      <c r="C844" s="111"/>
      <c r="D844" s="108"/>
      <c r="E844" s="69" t="str">
        <f>IF(D844="","",IFERROR(VLOOKUP(D844,CadFun!$B$8:$C$107,2,FALSE),""))</f>
        <v/>
      </c>
      <c r="F844" s="108"/>
      <c r="G844" s="108"/>
      <c r="H844" s="108"/>
    </row>
    <row r="845" spans="2:8" ht="30" customHeight="1" x14ac:dyDescent="0.25">
      <c r="B845" s="107"/>
      <c r="C845" s="111"/>
      <c r="D845" s="108"/>
      <c r="E845" s="69" t="str">
        <f>IF(D845="","",IFERROR(VLOOKUP(D845,CadFun!$B$8:$C$107,2,FALSE),""))</f>
        <v/>
      </c>
      <c r="F845" s="108"/>
      <c r="G845" s="108"/>
      <c r="H845" s="108"/>
    </row>
    <row r="846" spans="2:8" ht="30" customHeight="1" x14ac:dyDescent="0.25">
      <c r="B846" s="107"/>
      <c r="C846" s="111"/>
      <c r="D846" s="108"/>
      <c r="E846" s="69" t="str">
        <f>IF(D846="","",IFERROR(VLOOKUP(D846,CadFun!$B$8:$C$107,2,FALSE),""))</f>
        <v/>
      </c>
      <c r="F846" s="108"/>
      <c r="G846" s="108"/>
      <c r="H846" s="108"/>
    </row>
    <row r="847" spans="2:8" ht="30" customHeight="1" x14ac:dyDescent="0.25">
      <c r="B847" s="107"/>
      <c r="C847" s="111"/>
      <c r="D847" s="108"/>
      <c r="E847" s="69" t="str">
        <f>IF(D847="","",IFERROR(VLOOKUP(D847,CadFun!$B$8:$C$107,2,FALSE),""))</f>
        <v/>
      </c>
      <c r="F847" s="108"/>
      <c r="G847" s="108"/>
      <c r="H847" s="108"/>
    </row>
    <row r="848" spans="2:8" ht="30" customHeight="1" x14ac:dyDescent="0.25">
      <c r="B848" s="107"/>
      <c r="C848" s="111"/>
      <c r="D848" s="108"/>
      <c r="E848" s="69" t="str">
        <f>IF(D848="","",IFERROR(VLOOKUP(D848,CadFun!$B$8:$C$107,2,FALSE),""))</f>
        <v/>
      </c>
      <c r="F848" s="108"/>
      <c r="G848" s="108"/>
      <c r="H848" s="108"/>
    </row>
    <row r="849" spans="2:8" ht="30" customHeight="1" x14ac:dyDescent="0.25">
      <c r="B849" s="107"/>
      <c r="C849" s="111"/>
      <c r="D849" s="108"/>
      <c r="E849" s="69" t="str">
        <f>IF(D849="","",IFERROR(VLOOKUP(D849,CadFun!$B$8:$C$107,2,FALSE),""))</f>
        <v/>
      </c>
      <c r="F849" s="108"/>
      <c r="G849" s="108"/>
      <c r="H849" s="108"/>
    </row>
    <row r="850" spans="2:8" ht="30" customHeight="1" x14ac:dyDescent="0.25">
      <c r="B850" s="107"/>
      <c r="C850" s="111"/>
      <c r="D850" s="108"/>
      <c r="E850" s="69" t="str">
        <f>IF(D850="","",IFERROR(VLOOKUP(D850,CadFun!$B$8:$C$107,2,FALSE),""))</f>
        <v/>
      </c>
      <c r="F850" s="108"/>
      <c r="G850" s="108"/>
      <c r="H850" s="108"/>
    </row>
    <row r="851" spans="2:8" ht="30" customHeight="1" x14ac:dyDescent="0.25">
      <c r="B851" s="107"/>
      <c r="C851" s="111"/>
      <c r="D851" s="108"/>
      <c r="E851" s="69" t="str">
        <f>IF(D851="","",IFERROR(VLOOKUP(D851,CadFun!$B$8:$C$107,2,FALSE),""))</f>
        <v/>
      </c>
      <c r="F851" s="108"/>
      <c r="G851" s="108"/>
      <c r="H851" s="108"/>
    </row>
    <row r="852" spans="2:8" ht="30" customHeight="1" x14ac:dyDescent="0.25">
      <c r="B852" s="107"/>
      <c r="C852" s="111"/>
      <c r="D852" s="108"/>
      <c r="E852" s="69" t="str">
        <f>IF(D852="","",IFERROR(VLOOKUP(D852,CadFun!$B$8:$C$107,2,FALSE),""))</f>
        <v/>
      </c>
      <c r="F852" s="108"/>
      <c r="G852" s="108"/>
      <c r="H852" s="108"/>
    </row>
    <row r="853" spans="2:8" ht="30" customHeight="1" x14ac:dyDescent="0.25">
      <c r="B853" s="107"/>
      <c r="C853" s="111"/>
      <c r="D853" s="108"/>
      <c r="E853" s="69" t="str">
        <f>IF(D853="","",IFERROR(VLOOKUP(D853,CadFun!$B$8:$C$107,2,FALSE),""))</f>
        <v/>
      </c>
      <c r="F853" s="108"/>
      <c r="G853" s="108"/>
      <c r="H853" s="108"/>
    </row>
    <row r="854" spans="2:8" ht="30" customHeight="1" x14ac:dyDescent="0.25">
      <c r="B854" s="107"/>
      <c r="C854" s="111"/>
      <c r="D854" s="108"/>
      <c r="E854" s="69" t="str">
        <f>IF(D854="","",IFERROR(VLOOKUP(D854,CadFun!$B$8:$C$107,2,FALSE),""))</f>
        <v/>
      </c>
      <c r="F854" s="108"/>
      <c r="G854" s="108"/>
      <c r="H854" s="108"/>
    </row>
    <row r="855" spans="2:8" ht="30" customHeight="1" x14ac:dyDescent="0.25">
      <c r="B855" s="107"/>
      <c r="C855" s="111"/>
      <c r="D855" s="108"/>
      <c r="E855" s="69" t="str">
        <f>IF(D855="","",IFERROR(VLOOKUP(D855,CadFun!$B$8:$C$107,2,FALSE),""))</f>
        <v/>
      </c>
      <c r="F855" s="108"/>
      <c r="G855" s="108"/>
      <c r="H855" s="108"/>
    </row>
    <row r="856" spans="2:8" ht="30" customHeight="1" x14ac:dyDescent="0.25">
      <c r="B856" s="107"/>
      <c r="C856" s="111"/>
      <c r="D856" s="108"/>
      <c r="E856" s="69" t="str">
        <f>IF(D856="","",IFERROR(VLOOKUP(D856,CadFun!$B$8:$C$107,2,FALSE),""))</f>
        <v/>
      </c>
      <c r="F856" s="108"/>
      <c r="G856" s="108"/>
      <c r="H856" s="108"/>
    </row>
    <row r="857" spans="2:8" ht="30" customHeight="1" x14ac:dyDescent="0.25">
      <c r="B857" s="107"/>
      <c r="C857" s="111"/>
      <c r="D857" s="108"/>
      <c r="E857" s="69" t="str">
        <f>IF(D857="","",IFERROR(VLOOKUP(D857,CadFun!$B$8:$C$107,2,FALSE),""))</f>
        <v/>
      </c>
      <c r="F857" s="108"/>
      <c r="G857" s="108"/>
      <c r="H857" s="108"/>
    </row>
    <row r="858" spans="2:8" ht="30" customHeight="1" x14ac:dyDescent="0.25">
      <c r="B858" s="107"/>
      <c r="C858" s="111"/>
      <c r="D858" s="108"/>
      <c r="E858" s="69" t="str">
        <f>IF(D858="","",IFERROR(VLOOKUP(D858,CadFun!$B$8:$C$107,2,FALSE),""))</f>
        <v/>
      </c>
      <c r="F858" s="108"/>
      <c r="G858" s="108"/>
      <c r="H858" s="108"/>
    </row>
    <row r="859" spans="2:8" ht="30" customHeight="1" x14ac:dyDescent="0.25">
      <c r="B859" s="107"/>
      <c r="C859" s="111"/>
      <c r="D859" s="108"/>
      <c r="E859" s="69" t="str">
        <f>IF(D859="","",IFERROR(VLOOKUP(D859,CadFun!$B$8:$C$107,2,FALSE),""))</f>
        <v/>
      </c>
      <c r="F859" s="108"/>
      <c r="G859" s="108"/>
      <c r="H859" s="108"/>
    </row>
    <row r="860" spans="2:8" ht="30" customHeight="1" x14ac:dyDescent="0.25">
      <c r="B860" s="107"/>
      <c r="C860" s="111"/>
      <c r="D860" s="108"/>
      <c r="E860" s="69" t="str">
        <f>IF(D860="","",IFERROR(VLOOKUP(D860,CadFun!$B$8:$C$107,2,FALSE),""))</f>
        <v/>
      </c>
      <c r="F860" s="108"/>
      <c r="G860" s="108"/>
      <c r="H860" s="108"/>
    </row>
    <row r="861" spans="2:8" ht="30" customHeight="1" x14ac:dyDescent="0.25">
      <c r="B861" s="107"/>
      <c r="C861" s="111"/>
      <c r="D861" s="108"/>
      <c r="E861" s="69" t="str">
        <f>IF(D861="","",IFERROR(VLOOKUP(D861,CadFun!$B$8:$C$107,2,FALSE),""))</f>
        <v/>
      </c>
      <c r="F861" s="108"/>
      <c r="G861" s="108"/>
      <c r="H861" s="108"/>
    </row>
    <row r="862" spans="2:8" ht="30" customHeight="1" x14ac:dyDescent="0.25">
      <c r="B862" s="107"/>
      <c r="C862" s="111"/>
      <c r="D862" s="108"/>
      <c r="E862" s="69" t="str">
        <f>IF(D862="","",IFERROR(VLOOKUP(D862,CadFun!$B$8:$C$107,2,FALSE),""))</f>
        <v/>
      </c>
      <c r="F862" s="108"/>
      <c r="G862" s="108"/>
      <c r="H862" s="108"/>
    </row>
    <row r="863" spans="2:8" ht="30" customHeight="1" x14ac:dyDescent="0.25">
      <c r="B863" s="107"/>
      <c r="C863" s="111"/>
      <c r="D863" s="108"/>
      <c r="E863" s="69" t="str">
        <f>IF(D863="","",IFERROR(VLOOKUP(D863,CadFun!$B$8:$C$107,2,FALSE),""))</f>
        <v/>
      </c>
      <c r="F863" s="108"/>
      <c r="G863" s="108"/>
      <c r="H863" s="108"/>
    </row>
    <row r="864" spans="2:8" ht="30" customHeight="1" x14ac:dyDescent="0.25">
      <c r="B864" s="107"/>
      <c r="C864" s="111"/>
      <c r="D864" s="108"/>
      <c r="E864" s="69" t="str">
        <f>IF(D864="","",IFERROR(VLOOKUP(D864,CadFun!$B$8:$C$107,2,FALSE),""))</f>
        <v/>
      </c>
      <c r="F864" s="108"/>
      <c r="G864" s="108"/>
      <c r="H864" s="108"/>
    </row>
    <row r="865" spans="2:8" ht="30" customHeight="1" x14ac:dyDescent="0.25">
      <c r="B865" s="107"/>
      <c r="C865" s="111"/>
      <c r="D865" s="108"/>
      <c r="E865" s="69" t="str">
        <f>IF(D865="","",IFERROR(VLOOKUP(D865,CadFun!$B$8:$C$107,2,FALSE),""))</f>
        <v/>
      </c>
      <c r="F865" s="108"/>
      <c r="G865" s="108"/>
      <c r="H865" s="108"/>
    </row>
    <row r="866" spans="2:8" ht="30" customHeight="1" x14ac:dyDescent="0.25">
      <c r="B866" s="107"/>
      <c r="C866" s="111"/>
      <c r="D866" s="108"/>
      <c r="E866" s="69" t="str">
        <f>IF(D866="","",IFERROR(VLOOKUP(D866,CadFun!$B$8:$C$107,2,FALSE),""))</f>
        <v/>
      </c>
      <c r="F866" s="108"/>
      <c r="G866" s="108"/>
      <c r="H866" s="108"/>
    </row>
    <row r="867" spans="2:8" ht="30" customHeight="1" x14ac:dyDescent="0.25">
      <c r="B867" s="107"/>
      <c r="C867" s="111"/>
      <c r="D867" s="108"/>
      <c r="E867" s="69" t="str">
        <f>IF(D867="","",IFERROR(VLOOKUP(D867,CadFun!$B$8:$C$107,2,FALSE),""))</f>
        <v/>
      </c>
      <c r="F867" s="108"/>
      <c r="G867" s="108"/>
      <c r="H867" s="108"/>
    </row>
    <row r="868" spans="2:8" ht="30" customHeight="1" x14ac:dyDescent="0.25">
      <c r="B868" s="107"/>
      <c r="C868" s="111"/>
      <c r="D868" s="108"/>
      <c r="E868" s="69" t="str">
        <f>IF(D868="","",IFERROR(VLOOKUP(D868,CadFun!$B$8:$C$107,2,FALSE),""))</f>
        <v/>
      </c>
      <c r="F868" s="108"/>
      <c r="G868" s="108"/>
      <c r="H868" s="108"/>
    </row>
    <row r="869" spans="2:8" ht="30" customHeight="1" x14ac:dyDescent="0.25">
      <c r="B869" s="107"/>
      <c r="C869" s="111"/>
      <c r="D869" s="108"/>
      <c r="E869" s="69" t="str">
        <f>IF(D869="","",IFERROR(VLOOKUP(D869,CadFun!$B$8:$C$107,2,FALSE),""))</f>
        <v/>
      </c>
      <c r="F869" s="108"/>
      <c r="G869" s="108"/>
      <c r="H869" s="108"/>
    </row>
    <row r="870" spans="2:8" ht="30" customHeight="1" x14ac:dyDescent="0.25">
      <c r="B870" s="107"/>
      <c r="C870" s="111"/>
      <c r="D870" s="108"/>
      <c r="E870" s="69" t="str">
        <f>IF(D870="","",IFERROR(VLOOKUP(D870,CadFun!$B$8:$C$107,2,FALSE),""))</f>
        <v/>
      </c>
      <c r="F870" s="108"/>
      <c r="G870" s="108"/>
      <c r="H870" s="108"/>
    </row>
    <row r="871" spans="2:8" ht="30" customHeight="1" x14ac:dyDescent="0.25">
      <c r="B871" s="107"/>
      <c r="C871" s="111"/>
      <c r="D871" s="108"/>
      <c r="E871" s="69" t="str">
        <f>IF(D871="","",IFERROR(VLOOKUP(D871,CadFun!$B$8:$C$107,2,FALSE),""))</f>
        <v/>
      </c>
      <c r="F871" s="108"/>
      <c r="G871" s="108"/>
      <c r="H871" s="108"/>
    </row>
    <row r="872" spans="2:8" ht="30" customHeight="1" x14ac:dyDescent="0.25">
      <c r="B872" s="107"/>
      <c r="C872" s="111"/>
      <c r="D872" s="108"/>
      <c r="E872" s="69" t="str">
        <f>IF(D872="","",IFERROR(VLOOKUP(D872,CadFun!$B$8:$C$107,2,FALSE),""))</f>
        <v/>
      </c>
      <c r="F872" s="108"/>
      <c r="G872" s="108"/>
      <c r="H872" s="108"/>
    </row>
    <row r="873" spans="2:8" ht="30" customHeight="1" x14ac:dyDescent="0.25">
      <c r="B873" s="107"/>
      <c r="C873" s="111"/>
      <c r="D873" s="108"/>
      <c r="E873" s="69" t="str">
        <f>IF(D873="","",IFERROR(VLOOKUP(D873,CadFun!$B$8:$C$107,2,FALSE),""))</f>
        <v/>
      </c>
      <c r="F873" s="108"/>
      <c r="G873" s="108"/>
      <c r="H873" s="108"/>
    </row>
    <row r="874" spans="2:8" ht="30" customHeight="1" x14ac:dyDescent="0.25">
      <c r="B874" s="107"/>
      <c r="C874" s="111"/>
      <c r="D874" s="108"/>
      <c r="E874" s="69" t="str">
        <f>IF(D874="","",IFERROR(VLOOKUP(D874,CadFun!$B$8:$C$107,2,FALSE),""))</f>
        <v/>
      </c>
      <c r="F874" s="108"/>
      <c r="G874" s="108"/>
      <c r="H874" s="108"/>
    </row>
    <row r="875" spans="2:8" ht="30" customHeight="1" x14ac:dyDescent="0.25">
      <c r="B875" s="107"/>
      <c r="C875" s="111"/>
      <c r="D875" s="108"/>
      <c r="E875" s="69" t="str">
        <f>IF(D875="","",IFERROR(VLOOKUP(D875,CadFun!$B$8:$C$107,2,FALSE),""))</f>
        <v/>
      </c>
      <c r="F875" s="108"/>
      <c r="G875" s="108"/>
      <c r="H875" s="108"/>
    </row>
    <row r="876" spans="2:8" ht="30" customHeight="1" x14ac:dyDescent="0.25">
      <c r="B876" s="107"/>
      <c r="C876" s="111"/>
      <c r="D876" s="108"/>
      <c r="E876" s="69" t="str">
        <f>IF(D876="","",IFERROR(VLOOKUP(D876,CadFun!$B$8:$C$107,2,FALSE),""))</f>
        <v/>
      </c>
      <c r="F876" s="108"/>
      <c r="G876" s="108"/>
      <c r="H876" s="108"/>
    </row>
    <row r="877" spans="2:8" ht="30" customHeight="1" x14ac:dyDescent="0.25">
      <c r="B877" s="107"/>
      <c r="C877" s="111"/>
      <c r="D877" s="108"/>
      <c r="E877" s="69" t="str">
        <f>IF(D877="","",IFERROR(VLOOKUP(D877,CadFun!$B$8:$C$107,2,FALSE),""))</f>
        <v/>
      </c>
      <c r="F877" s="108"/>
      <c r="G877" s="108"/>
      <c r="H877" s="108"/>
    </row>
    <row r="878" spans="2:8" ht="30" customHeight="1" x14ac:dyDescent="0.25">
      <c r="B878" s="107"/>
      <c r="C878" s="111"/>
      <c r="D878" s="108"/>
      <c r="E878" s="69" t="str">
        <f>IF(D878="","",IFERROR(VLOOKUP(D878,CadFun!$B$8:$C$107,2,FALSE),""))</f>
        <v/>
      </c>
      <c r="F878" s="108"/>
      <c r="G878" s="108"/>
      <c r="H878" s="108"/>
    </row>
    <row r="879" spans="2:8" ht="30" customHeight="1" x14ac:dyDescent="0.25">
      <c r="B879" s="107"/>
      <c r="C879" s="111"/>
      <c r="D879" s="108"/>
      <c r="E879" s="69" t="str">
        <f>IF(D879="","",IFERROR(VLOOKUP(D879,CadFun!$B$8:$C$107,2,FALSE),""))</f>
        <v/>
      </c>
      <c r="F879" s="108"/>
      <c r="G879" s="108"/>
      <c r="H879" s="108"/>
    </row>
    <row r="880" spans="2:8" ht="30" customHeight="1" x14ac:dyDescent="0.25">
      <c r="B880" s="107"/>
      <c r="C880" s="111"/>
      <c r="D880" s="108"/>
      <c r="E880" s="69" t="str">
        <f>IF(D880="","",IFERROR(VLOOKUP(D880,CadFun!$B$8:$C$107,2,FALSE),""))</f>
        <v/>
      </c>
      <c r="F880" s="108"/>
      <c r="G880" s="108"/>
      <c r="H880" s="108"/>
    </row>
    <row r="881" spans="2:8" ht="30" customHeight="1" x14ac:dyDescent="0.25">
      <c r="B881" s="107"/>
      <c r="C881" s="111"/>
      <c r="D881" s="108"/>
      <c r="E881" s="69" t="str">
        <f>IF(D881="","",IFERROR(VLOOKUP(D881,CadFun!$B$8:$C$107,2,FALSE),""))</f>
        <v/>
      </c>
      <c r="F881" s="108"/>
      <c r="G881" s="108"/>
      <c r="H881" s="108"/>
    </row>
    <row r="882" spans="2:8" ht="30" customHeight="1" x14ac:dyDescent="0.25">
      <c r="B882" s="107"/>
      <c r="C882" s="111"/>
      <c r="D882" s="108"/>
      <c r="E882" s="69" t="str">
        <f>IF(D882="","",IFERROR(VLOOKUP(D882,CadFun!$B$8:$C$107,2,FALSE),""))</f>
        <v/>
      </c>
      <c r="F882" s="108"/>
      <c r="G882" s="108"/>
      <c r="H882" s="108"/>
    </row>
    <row r="883" spans="2:8" ht="30" customHeight="1" x14ac:dyDescent="0.25">
      <c r="B883" s="107"/>
      <c r="C883" s="111"/>
      <c r="D883" s="108"/>
      <c r="E883" s="69" t="str">
        <f>IF(D883="","",IFERROR(VLOOKUP(D883,CadFun!$B$8:$C$107,2,FALSE),""))</f>
        <v/>
      </c>
      <c r="F883" s="108"/>
      <c r="G883" s="108"/>
      <c r="H883" s="108"/>
    </row>
    <row r="884" spans="2:8" ht="30" customHeight="1" x14ac:dyDescent="0.25">
      <c r="B884" s="107"/>
      <c r="C884" s="111"/>
      <c r="D884" s="108"/>
      <c r="E884" s="69" t="str">
        <f>IF(D884="","",IFERROR(VLOOKUP(D884,CadFun!$B$8:$C$107,2,FALSE),""))</f>
        <v/>
      </c>
      <c r="F884" s="108"/>
      <c r="G884" s="108"/>
      <c r="H884" s="108"/>
    </row>
    <row r="885" spans="2:8" ht="30" customHeight="1" x14ac:dyDescent="0.25">
      <c r="B885" s="107"/>
      <c r="C885" s="111"/>
      <c r="D885" s="108"/>
      <c r="E885" s="69" t="str">
        <f>IF(D885="","",IFERROR(VLOOKUP(D885,CadFun!$B$8:$C$107,2,FALSE),""))</f>
        <v/>
      </c>
      <c r="F885" s="108"/>
      <c r="G885" s="108"/>
      <c r="H885" s="108"/>
    </row>
    <row r="886" spans="2:8" ht="30" customHeight="1" x14ac:dyDescent="0.25">
      <c r="B886" s="107"/>
      <c r="C886" s="111"/>
      <c r="D886" s="108"/>
      <c r="E886" s="69" t="str">
        <f>IF(D886="","",IFERROR(VLOOKUP(D886,CadFun!$B$8:$C$107,2,FALSE),""))</f>
        <v/>
      </c>
      <c r="F886" s="108"/>
      <c r="G886" s="108"/>
      <c r="H886" s="108"/>
    </row>
    <row r="887" spans="2:8" ht="30" customHeight="1" x14ac:dyDescent="0.25">
      <c r="B887" s="107"/>
      <c r="C887" s="111"/>
      <c r="D887" s="108"/>
      <c r="E887" s="69" t="str">
        <f>IF(D887="","",IFERROR(VLOOKUP(D887,CadFun!$B$8:$C$107,2,FALSE),""))</f>
        <v/>
      </c>
      <c r="F887" s="108"/>
      <c r="G887" s="108"/>
      <c r="H887" s="108"/>
    </row>
    <row r="888" spans="2:8" ht="30" customHeight="1" x14ac:dyDescent="0.25">
      <c r="B888" s="107"/>
      <c r="C888" s="111"/>
      <c r="D888" s="108"/>
      <c r="E888" s="69" t="str">
        <f>IF(D888="","",IFERROR(VLOOKUP(D888,CadFun!$B$8:$C$107,2,FALSE),""))</f>
        <v/>
      </c>
      <c r="F888" s="108"/>
      <c r="G888" s="108"/>
      <c r="H888" s="108"/>
    </row>
    <row r="889" spans="2:8" ht="30" customHeight="1" x14ac:dyDescent="0.25">
      <c r="B889" s="107"/>
      <c r="C889" s="111"/>
      <c r="D889" s="108"/>
      <c r="E889" s="69" t="str">
        <f>IF(D889="","",IFERROR(VLOOKUP(D889,CadFun!$B$8:$C$107,2,FALSE),""))</f>
        <v/>
      </c>
      <c r="F889" s="108"/>
      <c r="G889" s="108"/>
      <c r="H889" s="108"/>
    </row>
    <row r="890" spans="2:8" ht="30" customHeight="1" x14ac:dyDescent="0.25">
      <c r="B890" s="107"/>
      <c r="C890" s="111"/>
      <c r="D890" s="108"/>
      <c r="E890" s="69" t="str">
        <f>IF(D890="","",IFERROR(VLOOKUP(D890,CadFun!$B$8:$C$107,2,FALSE),""))</f>
        <v/>
      </c>
      <c r="F890" s="108"/>
      <c r="G890" s="108"/>
      <c r="H890" s="108"/>
    </row>
    <row r="891" spans="2:8" ht="30" customHeight="1" x14ac:dyDescent="0.25">
      <c r="B891" s="107"/>
      <c r="C891" s="111"/>
      <c r="D891" s="108"/>
      <c r="E891" s="69" t="str">
        <f>IF(D891="","",IFERROR(VLOOKUP(D891,CadFun!$B$8:$C$107,2,FALSE),""))</f>
        <v/>
      </c>
      <c r="F891" s="108"/>
      <c r="G891" s="108"/>
      <c r="H891" s="108"/>
    </row>
    <row r="892" spans="2:8" ht="30" customHeight="1" x14ac:dyDescent="0.25">
      <c r="B892" s="107"/>
      <c r="C892" s="111"/>
      <c r="D892" s="108"/>
      <c r="E892" s="69" t="str">
        <f>IF(D892="","",IFERROR(VLOOKUP(D892,CadFun!$B$8:$C$107,2,FALSE),""))</f>
        <v/>
      </c>
      <c r="F892" s="108"/>
      <c r="G892" s="108"/>
      <c r="H892" s="108"/>
    </row>
    <row r="893" spans="2:8" ht="30" customHeight="1" x14ac:dyDescent="0.25">
      <c r="B893" s="107"/>
      <c r="C893" s="111"/>
      <c r="D893" s="108"/>
      <c r="E893" s="69" t="str">
        <f>IF(D893="","",IFERROR(VLOOKUP(D893,CadFun!$B$8:$C$107,2,FALSE),""))</f>
        <v/>
      </c>
      <c r="F893" s="108"/>
      <c r="G893" s="108"/>
      <c r="H893" s="108"/>
    </row>
    <row r="894" spans="2:8" ht="30" customHeight="1" x14ac:dyDescent="0.25">
      <c r="B894" s="107"/>
      <c r="C894" s="111"/>
      <c r="D894" s="108"/>
      <c r="E894" s="69" t="str">
        <f>IF(D894="","",IFERROR(VLOOKUP(D894,CadFun!$B$8:$C$107,2,FALSE),""))</f>
        <v/>
      </c>
      <c r="F894" s="108"/>
      <c r="G894" s="108"/>
      <c r="H894" s="108"/>
    </row>
    <row r="895" spans="2:8" ht="30" customHeight="1" x14ac:dyDescent="0.25">
      <c r="B895" s="107"/>
      <c r="C895" s="111"/>
      <c r="D895" s="108"/>
      <c r="E895" s="69" t="str">
        <f>IF(D895="","",IFERROR(VLOOKUP(D895,CadFun!$B$8:$C$107,2,FALSE),""))</f>
        <v/>
      </c>
      <c r="F895" s="108"/>
      <c r="G895" s="108"/>
      <c r="H895" s="108"/>
    </row>
    <row r="896" spans="2:8" ht="30" customHeight="1" x14ac:dyDescent="0.25">
      <c r="B896" s="107"/>
      <c r="C896" s="111"/>
      <c r="D896" s="108"/>
      <c r="E896" s="69" t="str">
        <f>IF(D896="","",IFERROR(VLOOKUP(D896,CadFun!$B$8:$C$107,2,FALSE),""))</f>
        <v/>
      </c>
      <c r="F896" s="108"/>
      <c r="G896" s="108"/>
      <c r="H896" s="108"/>
    </row>
    <row r="897" spans="2:8" ht="30" customHeight="1" x14ac:dyDescent="0.25">
      <c r="B897" s="107"/>
      <c r="C897" s="111"/>
      <c r="D897" s="108"/>
      <c r="E897" s="69" t="str">
        <f>IF(D897="","",IFERROR(VLOOKUP(D897,CadFun!$B$8:$C$107,2,FALSE),""))</f>
        <v/>
      </c>
      <c r="F897" s="108"/>
      <c r="G897" s="108"/>
      <c r="H897" s="108"/>
    </row>
    <row r="898" spans="2:8" ht="30" customHeight="1" x14ac:dyDescent="0.25">
      <c r="B898" s="107"/>
      <c r="C898" s="111"/>
      <c r="D898" s="108"/>
      <c r="E898" s="69" t="str">
        <f>IF(D898="","",IFERROR(VLOOKUP(D898,CadFun!$B$8:$C$107,2,FALSE),""))</f>
        <v/>
      </c>
      <c r="F898" s="108"/>
      <c r="G898" s="108"/>
      <c r="H898" s="108"/>
    </row>
    <row r="899" spans="2:8" ht="30" customHeight="1" x14ac:dyDescent="0.25">
      <c r="B899" s="107"/>
      <c r="C899" s="111"/>
      <c r="D899" s="108"/>
      <c r="E899" s="69" t="str">
        <f>IF(D899="","",IFERROR(VLOOKUP(D899,CadFun!$B$8:$C$107,2,FALSE),""))</f>
        <v/>
      </c>
      <c r="F899" s="108"/>
      <c r="G899" s="108"/>
      <c r="H899" s="108"/>
    </row>
    <row r="900" spans="2:8" ht="30" customHeight="1" x14ac:dyDescent="0.25">
      <c r="B900" s="107"/>
      <c r="C900" s="111"/>
      <c r="D900" s="108"/>
      <c r="E900" s="69" t="str">
        <f>IF(D900="","",IFERROR(VLOOKUP(D900,CadFun!$B$8:$C$107,2,FALSE),""))</f>
        <v/>
      </c>
      <c r="F900" s="108"/>
      <c r="G900" s="108"/>
      <c r="H900" s="108"/>
    </row>
    <row r="901" spans="2:8" ht="30" customHeight="1" x14ac:dyDescent="0.25">
      <c r="B901" s="107"/>
      <c r="C901" s="111"/>
      <c r="D901" s="108"/>
      <c r="E901" s="69" t="str">
        <f>IF(D901="","",IFERROR(VLOOKUP(D901,CadFun!$B$8:$C$107,2,FALSE),""))</f>
        <v/>
      </c>
      <c r="F901" s="108"/>
      <c r="G901" s="108"/>
      <c r="H901" s="108"/>
    </row>
    <row r="902" spans="2:8" ht="30" customHeight="1" x14ac:dyDescent="0.25">
      <c r="B902" s="107"/>
      <c r="C902" s="111"/>
      <c r="D902" s="108"/>
      <c r="E902" s="69" t="str">
        <f>IF(D902="","",IFERROR(VLOOKUP(D902,CadFun!$B$8:$C$107,2,FALSE),""))</f>
        <v/>
      </c>
      <c r="F902" s="108"/>
      <c r="G902" s="108"/>
      <c r="H902" s="108"/>
    </row>
    <row r="903" spans="2:8" ht="30" customHeight="1" x14ac:dyDescent="0.25">
      <c r="B903" s="107"/>
      <c r="C903" s="111"/>
      <c r="D903" s="108"/>
      <c r="E903" s="69" t="str">
        <f>IF(D903="","",IFERROR(VLOOKUP(D903,CadFun!$B$8:$C$107,2,FALSE),""))</f>
        <v/>
      </c>
      <c r="F903" s="108"/>
      <c r="G903" s="108"/>
      <c r="H903" s="108"/>
    </row>
    <row r="904" spans="2:8" ht="30" customHeight="1" x14ac:dyDescent="0.25">
      <c r="B904" s="107"/>
      <c r="C904" s="111"/>
      <c r="D904" s="108"/>
      <c r="E904" s="69" t="str">
        <f>IF(D904="","",IFERROR(VLOOKUP(D904,CadFun!$B$8:$C$107,2,FALSE),""))</f>
        <v/>
      </c>
      <c r="F904" s="108"/>
      <c r="G904" s="108"/>
      <c r="H904" s="108"/>
    </row>
    <row r="905" spans="2:8" ht="30" customHeight="1" x14ac:dyDescent="0.25">
      <c r="B905" s="107"/>
      <c r="C905" s="111"/>
      <c r="D905" s="108"/>
      <c r="E905" s="69" t="str">
        <f>IF(D905="","",IFERROR(VLOOKUP(D905,CadFun!$B$8:$C$107,2,FALSE),""))</f>
        <v/>
      </c>
      <c r="F905" s="108"/>
      <c r="G905" s="108"/>
      <c r="H905" s="108"/>
    </row>
    <row r="906" spans="2:8" ht="30" customHeight="1" x14ac:dyDescent="0.25">
      <c r="B906" s="107"/>
      <c r="C906" s="111"/>
      <c r="D906" s="108"/>
      <c r="E906" s="69" t="str">
        <f>IF(D906="","",IFERROR(VLOOKUP(D906,CadFun!$B$8:$C$107,2,FALSE),""))</f>
        <v/>
      </c>
      <c r="F906" s="108"/>
      <c r="G906" s="108"/>
      <c r="H906" s="108"/>
    </row>
    <row r="907" spans="2:8" ht="30" customHeight="1" x14ac:dyDescent="0.25">
      <c r="B907" s="107"/>
      <c r="C907" s="111"/>
      <c r="D907" s="108"/>
      <c r="E907" s="69" t="str">
        <f>IF(D907="","",IFERROR(VLOOKUP(D907,CadFun!$B$8:$C$107,2,FALSE),""))</f>
        <v/>
      </c>
      <c r="F907" s="108"/>
      <c r="G907" s="108"/>
      <c r="H907" s="108"/>
    </row>
    <row r="908" spans="2:8" ht="30" customHeight="1" x14ac:dyDescent="0.25">
      <c r="B908" s="107"/>
      <c r="C908" s="111"/>
      <c r="D908" s="108"/>
      <c r="E908" s="69" t="str">
        <f>IF(D908="","",IFERROR(VLOOKUP(D908,CadFun!$B$8:$C$107,2,FALSE),""))</f>
        <v/>
      </c>
      <c r="F908" s="108"/>
      <c r="G908" s="108"/>
      <c r="H908" s="108"/>
    </row>
    <row r="909" spans="2:8" ht="30" customHeight="1" x14ac:dyDescent="0.25">
      <c r="B909" s="107"/>
      <c r="C909" s="111"/>
      <c r="D909" s="108"/>
      <c r="E909" s="69" t="str">
        <f>IF(D909="","",IFERROR(VLOOKUP(D909,CadFun!$B$8:$C$107,2,FALSE),""))</f>
        <v/>
      </c>
      <c r="F909" s="108"/>
      <c r="G909" s="108"/>
      <c r="H909" s="108"/>
    </row>
    <row r="910" spans="2:8" ht="30" customHeight="1" x14ac:dyDescent="0.25">
      <c r="B910" s="107"/>
      <c r="C910" s="111"/>
      <c r="D910" s="108"/>
      <c r="E910" s="69" t="str">
        <f>IF(D910="","",IFERROR(VLOOKUP(D910,CadFun!$B$8:$C$107,2,FALSE),""))</f>
        <v/>
      </c>
      <c r="F910" s="108"/>
      <c r="G910" s="108"/>
      <c r="H910" s="108"/>
    </row>
    <row r="911" spans="2:8" ht="30" customHeight="1" x14ac:dyDescent="0.25">
      <c r="B911" s="107"/>
      <c r="C911" s="111"/>
      <c r="D911" s="108"/>
      <c r="E911" s="69" t="str">
        <f>IF(D911="","",IFERROR(VLOOKUP(D911,CadFun!$B$8:$C$107,2,FALSE),""))</f>
        <v/>
      </c>
      <c r="F911" s="108"/>
      <c r="G911" s="108"/>
      <c r="H911" s="108"/>
    </row>
    <row r="912" spans="2:8" ht="30" customHeight="1" x14ac:dyDescent="0.25">
      <c r="B912" s="107"/>
      <c r="C912" s="111"/>
      <c r="D912" s="108"/>
      <c r="E912" s="69" t="str">
        <f>IF(D912="","",IFERROR(VLOOKUP(D912,CadFun!$B$8:$C$107,2,FALSE),""))</f>
        <v/>
      </c>
      <c r="F912" s="108"/>
      <c r="G912" s="108"/>
      <c r="H912" s="108"/>
    </row>
    <row r="913" spans="2:8" ht="30" customHeight="1" x14ac:dyDescent="0.25">
      <c r="B913" s="107"/>
      <c r="C913" s="111"/>
      <c r="D913" s="108"/>
      <c r="E913" s="69" t="str">
        <f>IF(D913="","",IFERROR(VLOOKUP(D913,CadFun!$B$8:$C$107,2,FALSE),""))</f>
        <v/>
      </c>
      <c r="F913" s="108"/>
      <c r="G913" s="108"/>
      <c r="H913" s="108"/>
    </row>
    <row r="914" spans="2:8" ht="30" customHeight="1" x14ac:dyDescent="0.25">
      <c r="B914" s="107"/>
      <c r="C914" s="111"/>
      <c r="D914" s="108"/>
      <c r="E914" s="69" t="str">
        <f>IF(D914="","",IFERROR(VLOOKUP(D914,CadFun!$B$8:$C$107,2,FALSE),""))</f>
        <v/>
      </c>
      <c r="F914" s="108"/>
      <c r="G914" s="108"/>
      <c r="H914" s="108"/>
    </row>
    <row r="915" spans="2:8" ht="30" customHeight="1" x14ac:dyDescent="0.25">
      <c r="B915" s="107"/>
      <c r="C915" s="111"/>
      <c r="D915" s="108"/>
      <c r="E915" s="69" t="str">
        <f>IF(D915="","",IFERROR(VLOOKUP(D915,CadFun!$B$8:$C$107,2,FALSE),""))</f>
        <v/>
      </c>
      <c r="F915" s="108"/>
      <c r="G915" s="108"/>
      <c r="H915" s="108"/>
    </row>
    <row r="916" spans="2:8" ht="30" customHeight="1" x14ac:dyDescent="0.25">
      <c r="B916" s="107"/>
      <c r="C916" s="111"/>
      <c r="D916" s="108"/>
      <c r="E916" s="69" t="str">
        <f>IF(D916="","",IFERROR(VLOOKUP(D916,CadFun!$B$8:$C$107,2,FALSE),""))</f>
        <v/>
      </c>
      <c r="F916" s="108"/>
      <c r="G916" s="108"/>
      <c r="H916" s="108"/>
    </row>
    <row r="917" spans="2:8" ht="30" customHeight="1" x14ac:dyDescent="0.25">
      <c r="B917" s="107"/>
      <c r="C917" s="111"/>
      <c r="D917" s="108"/>
      <c r="E917" s="69" t="str">
        <f>IF(D917="","",IFERROR(VLOOKUP(D917,CadFun!$B$8:$C$107,2,FALSE),""))</f>
        <v/>
      </c>
      <c r="F917" s="108"/>
      <c r="G917" s="108"/>
      <c r="H917" s="108"/>
    </row>
    <row r="918" spans="2:8" ht="30" customHeight="1" x14ac:dyDescent="0.25">
      <c r="B918" s="107"/>
      <c r="C918" s="111"/>
      <c r="D918" s="108"/>
      <c r="E918" s="69" t="str">
        <f>IF(D918="","",IFERROR(VLOOKUP(D918,CadFun!$B$8:$C$107,2,FALSE),""))</f>
        <v/>
      </c>
      <c r="F918" s="108"/>
      <c r="G918" s="108"/>
      <c r="H918" s="108"/>
    </row>
    <row r="919" spans="2:8" ht="30" customHeight="1" x14ac:dyDescent="0.25">
      <c r="B919" s="107"/>
      <c r="C919" s="111"/>
      <c r="D919" s="108"/>
      <c r="E919" s="69" t="str">
        <f>IF(D919="","",IFERROR(VLOOKUP(D919,CadFun!$B$8:$C$107,2,FALSE),""))</f>
        <v/>
      </c>
      <c r="F919" s="108"/>
      <c r="G919" s="108"/>
      <c r="H919" s="108"/>
    </row>
    <row r="920" spans="2:8" ht="30" customHeight="1" x14ac:dyDescent="0.25">
      <c r="B920" s="107"/>
      <c r="C920" s="111"/>
      <c r="D920" s="108"/>
      <c r="E920" s="69" t="str">
        <f>IF(D920="","",IFERROR(VLOOKUP(D920,CadFun!$B$8:$C$107,2,FALSE),""))</f>
        <v/>
      </c>
      <c r="F920" s="108"/>
      <c r="G920" s="108"/>
      <c r="H920" s="108"/>
    </row>
    <row r="921" spans="2:8" ht="30" customHeight="1" x14ac:dyDescent="0.25">
      <c r="B921" s="107"/>
      <c r="C921" s="111"/>
      <c r="D921" s="108"/>
      <c r="E921" s="69" t="str">
        <f>IF(D921="","",IFERROR(VLOOKUP(D921,CadFun!$B$8:$C$107,2,FALSE),""))</f>
        <v/>
      </c>
      <c r="F921" s="108"/>
      <c r="G921" s="108"/>
      <c r="H921" s="108"/>
    </row>
    <row r="922" spans="2:8" ht="30" customHeight="1" x14ac:dyDescent="0.25">
      <c r="B922" s="107"/>
      <c r="C922" s="111"/>
      <c r="D922" s="108"/>
      <c r="E922" s="69" t="str">
        <f>IF(D922="","",IFERROR(VLOOKUP(D922,CadFun!$B$8:$C$107,2,FALSE),""))</f>
        <v/>
      </c>
      <c r="F922" s="108"/>
      <c r="G922" s="108"/>
      <c r="H922" s="108"/>
    </row>
    <row r="923" spans="2:8" ht="30" customHeight="1" x14ac:dyDescent="0.25">
      <c r="B923" s="107"/>
      <c r="C923" s="111"/>
      <c r="D923" s="108"/>
      <c r="E923" s="69" t="str">
        <f>IF(D923="","",IFERROR(VLOOKUP(D923,CadFun!$B$8:$C$107,2,FALSE),""))</f>
        <v/>
      </c>
      <c r="F923" s="108"/>
      <c r="G923" s="108"/>
      <c r="H923" s="108"/>
    </row>
    <row r="924" spans="2:8" ht="30" customHeight="1" x14ac:dyDescent="0.25">
      <c r="B924" s="107"/>
      <c r="C924" s="111"/>
      <c r="D924" s="108"/>
      <c r="E924" s="69" t="str">
        <f>IF(D924="","",IFERROR(VLOOKUP(D924,CadFun!$B$8:$C$107,2,FALSE),""))</f>
        <v/>
      </c>
      <c r="F924" s="108"/>
      <c r="G924" s="108"/>
      <c r="H924" s="108"/>
    </row>
    <row r="925" spans="2:8" ht="30" customHeight="1" x14ac:dyDescent="0.25">
      <c r="B925" s="107"/>
      <c r="C925" s="111"/>
      <c r="D925" s="108"/>
      <c r="E925" s="69" t="str">
        <f>IF(D925="","",IFERROR(VLOOKUP(D925,CadFun!$B$8:$C$107,2,FALSE),""))</f>
        <v/>
      </c>
      <c r="F925" s="108"/>
      <c r="G925" s="108"/>
      <c r="H925" s="108"/>
    </row>
    <row r="926" spans="2:8" ht="30" customHeight="1" x14ac:dyDescent="0.25">
      <c r="B926" s="107"/>
      <c r="C926" s="111"/>
      <c r="D926" s="108"/>
      <c r="E926" s="69" t="str">
        <f>IF(D926="","",IFERROR(VLOOKUP(D926,CadFun!$B$8:$C$107,2,FALSE),""))</f>
        <v/>
      </c>
      <c r="F926" s="108"/>
      <c r="G926" s="108"/>
      <c r="H926" s="108"/>
    </row>
    <row r="927" spans="2:8" ht="30" customHeight="1" x14ac:dyDescent="0.25">
      <c r="B927" s="107"/>
      <c r="C927" s="111"/>
      <c r="D927" s="108"/>
      <c r="E927" s="69" t="str">
        <f>IF(D927="","",IFERROR(VLOOKUP(D927,CadFun!$B$8:$C$107,2,FALSE),""))</f>
        <v/>
      </c>
      <c r="F927" s="108"/>
      <c r="G927" s="108"/>
      <c r="H927" s="108"/>
    </row>
    <row r="928" spans="2:8" ht="30" customHeight="1" x14ac:dyDescent="0.25">
      <c r="B928" s="107"/>
      <c r="C928" s="111"/>
      <c r="D928" s="108"/>
      <c r="E928" s="69" t="str">
        <f>IF(D928="","",IFERROR(VLOOKUP(D928,CadFun!$B$8:$C$107,2,FALSE),""))</f>
        <v/>
      </c>
      <c r="F928" s="108"/>
      <c r="G928" s="108"/>
      <c r="H928" s="108"/>
    </row>
    <row r="929" spans="2:8" ht="30" customHeight="1" x14ac:dyDescent="0.25">
      <c r="B929" s="107"/>
      <c r="C929" s="111"/>
      <c r="D929" s="108"/>
      <c r="E929" s="69" t="str">
        <f>IF(D929="","",IFERROR(VLOOKUP(D929,CadFun!$B$8:$C$107,2,FALSE),""))</f>
        <v/>
      </c>
      <c r="F929" s="108"/>
      <c r="G929" s="108"/>
      <c r="H929" s="108"/>
    </row>
    <row r="930" spans="2:8" ht="30" customHeight="1" x14ac:dyDescent="0.25">
      <c r="B930" s="107"/>
      <c r="C930" s="111"/>
      <c r="D930" s="108"/>
      <c r="E930" s="69" t="str">
        <f>IF(D930="","",IFERROR(VLOOKUP(D930,CadFun!$B$8:$C$107,2,FALSE),""))</f>
        <v/>
      </c>
      <c r="F930" s="108"/>
      <c r="G930" s="108"/>
      <c r="H930" s="108"/>
    </row>
    <row r="931" spans="2:8" ht="30" customHeight="1" x14ac:dyDescent="0.25">
      <c r="B931" s="107"/>
      <c r="C931" s="111"/>
      <c r="D931" s="108"/>
      <c r="E931" s="69" t="str">
        <f>IF(D931="","",IFERROR(VLOOKUP(D931,CadFun!$B$8:$C$107,2,FALSE),""))</f>
        <v/>
      </c>
      <c r="F931" s="108"/>
      <c r="G931" s="108"/>
      <c r="H931" s="108"/>
    </row>
    <row r="932" spans="2:8" ht="30" customHeight="1" x14ac:dyDescent="0.25">
      <c r="B932" s="107"/>
      <c r="C932" s="111"/>
      <c r="D932" s="108"/>
      <c r="E932" s="69" t="str">
        <f>IF(D932="","",IFERROR(VLOOKUP(D932,CadFun!$B$8:$C$107,2,FALSE),""))</f>
        <v/>
      </c>
      <c r="F932" s="108"/>
      <c r="G932" s="108"/>
      <c r="H932" s="108"/>
    </row>
    <row r="933" spans="2:8" ht="30" customHeight="1" x14ac:dyDescent="0.25">
      <c r="B933" s="107"/>
      <c r="C933" s="111"/>
      <c r="D933" s="108"/>
      <c r="E933" s="69" t="str">
        <f>IF(D933="","",IFERROR(VLOOKUP(D933,CadFun!$B$8:$C$107,2,FALSE),""))</f>
        <v/>
      </c>
      <c r="F933" s="108"/>
      <c r="G933" s="108"/>
      <c r="H933" s="108"/>
    </row>
    <row r="934" spans="2:8" ht="30" customHeight="1" x14ac:dyDescent="0.25">
      <c r="B934" s="107"/>
      <c r="C934" s="111"/>
      <c r="D934" s="108"/>
      <c r="E934" s="69" t="str">
        <f>IF(D934="","",IFERROR(VLOOKUP(D934,CadFun!$B$8:$C$107,2,FALSE),""))</f>
        <v/>
      </c>
      <c r="F934" s="108"/>
      <c r="G934" s="108"/>
      <c r="H934" s="108"/>
    </row>
    <row r="935" spans="2:8" ht="30" customHeight="1" x14ac:dyDescent="0.25">
      <c r="B935" s="107"/>
      <c r="C935" s="111"/>
      <c r="D935" s="108"/>
      <c r="E935" s="69" t="str">
        <f>IF(D935="","",IFERROR(VLOOKUP(D935,CadFun!$B$8:$C$107,2,FALSE),""))</f>
        <v/>
      </c>
      <c r="F935" s="108"/>
      <c r="G935" s="108"/>
      <c r="H935" s="108"/>
    </row>
    <row r="936" spans="2:8" ht="30" customHeight="1" x14ac:dyDescent="0.25">
      <c r="B936" s="107"/>
      <c r="C936" s="111"/>
      <c r="D936" s="108"/>
      <c r="E936" s="69" t="str">
        <f>IF(D936="","",IFERROR(VLOOKUP(D936,CadFun!$B$8:$C$107,2,FALSE),""))</f>
        <v/>
      </c>
      <c r="F936" s="108"/>
      <c r="G936" s="108"/>
      <c r="H936" s="108"/>
    </row>
    <row r="937" spans="2:8" ht="30" customHeight="1" x14ac:dyDescent="0.25">
      <c r="B937" s="107"/>
      <c r="C937" s="111"/>
      <c r="D937" s="108"/>
      <c r="E937" s="69" t="str">
        <f>IF(D937="","",IFERROR(VLOOKUP(D937,CadFun!$B$8:$C$107,2,FALSE),""))</f>
        <v/>
      </c>
      <c r="F937" s="108"/>
      <c r="G937" s="108"/>
      <c r="H937" s="108"/>
    </row>
    <row r="938" spans="2:8" ht="30" customHeight="1" x14ac:dyDescent="0.25">
      <c r="B938" s="107"/>
      <c r="C938" s="111"/>
      <c r="D938" s="108"/>
      <c r="E938" s="69" t="str">
        <f>IF(D938="","",IFERROR(VLOOKUP(D938,CadFun!$B$8:$C$107,2,FALSE),""))</f>
        <v/>
      </c>
      <c r="F938" s="108"/>
      <c r="G938" s="108"/>
      <c r="H938" s="108"/>
    </row>
    <row r="939" spans="2:8" ht="30" customHeight="1" x14ac:dyDescent="0.25">
      <c r="B939" s="107"/>
      <c r="C939" s="111"/>
      <c r="D939" s="108"/>
      <c r="E939" s="69" t="str">
        <f>IF(D939="","",IFERROR(VLOOKUP(D939,CadFun!$B$8:$C$107,2,FALSE),""))</f>
        <v/>
      </c>
      <c r="F939" s="108"/>
      <c r="G939" s="108"/>
      <c r="H939" s="108"/>
    </row>
    <row r="940" spans="2:8" ht="30" customHeight="1" x14ac:dyDescent="0.25">
      <c r="B940" s="107"/>
      <c r="C940" s="111"/>
      <c r="D940" s="108"/>
      <c r="E940" s="69" t="str">
        <f>IF(D940="","",IFERROR(VLOOKUP(D940,CadFun!$B$8:$C$107,2,FALSE),""))</f>
        <v/>
      </c>
      <c r="F940" s="108"/>
      <c r="G940" s="108"/>
      <c r="H940" s="108"/>
    </row>
    <row r="941" spans="2:8" ht="30" customHeight="1" x14ac:dyDescent="0.25">
      <c r="B941" s="107"/>
      <c r="C941" s="111"/>
      <c r="D941" s="108"/>
      <c r="E941" s="69" t="str">
        <f>IF(D941="","",IFERROR(VLOOKUP(D941,CadFun!$B$8:$C$107,2,FALSE),""))</f>
        <v/>
      </c>
      <c r="F941" s="108"/>
      <c r="G941" s="108"/>
      <c r="H941" s="108"/>
    </row>
    <row r="942" spans="2:8" ht="30" customHeight="1" x14ac:dyDescent="0.25">
      <c r="B942" s="107"/>
      <c r="C942" s="111"/>
      <c r="D942" s="108"/>
      <c r="E942" s="69" t="str">
        <f>IF(D942="","",IFERROR(VLOOKUP(D942,CadFun!$B$8:$C$107,2,FALSE),""))</f>
        <v/>
      </c>
      <c r="F942" s="108"/>
      <c r="G942" s="108"/>
      <c r="H942" s="108"/>
    </row>
    <row r="943" spans="2:8" ht="30" customHeight="1" x14ac:dyDescent="0.25">
      <c r="B943" s="107"/>
      <c r="C943" s="111"/>
      <c r="D943" s="108"/>
      <c r="E943" s="69" t="str">
        <f>IF(D943="","",IFERROR(VLOOKUP(D943,CadFun!$B$8:$C$107,2,FALSE),""))</f>
        <v/>
      </c>
      <c r="F943" s="108"/>
      <c r="G943" s="108"/>
      <c r="H943" s="108"/>
    </row>
    <row r="944" spans="2:8" ht="30" customHeight="1" x14ac:dyDescent="0.25">
      <c r="B944" s="107"/>
      <c r="C944" s="111"/>
      <c r="D944" s="108"/>
      <c r="E944" s="69" t="str">
        <f>IF(D944="","",IFERROR(VLOOKUP(D944,CadFun!$B$8:$C$107,2,FALSE),""))</f>
        <v/>
      </c>
      <c r="F944" s="108"/>
      <c r="G944" s="108"/>
      <c r="H944" s="108"/>
    </row>
    <row r="945" spans="2:8" ht="30" customHeight="1" x14ac:dyDescent="0.25">
      <c r="B945" s="107"/>
      <c r="C945" s="111"/>
      <c r="D945" s="108"/>
      <c r="E945" s="69" t="str">
        <f>IF(D945="","",IFERROR(VLOOKUP(D945,CadFun!$B$8:$C$107,2,FALSE),""))</f>
        <v/>
      </c>
      <c r="F945" s="108"/>
      <c r="G945" s="108"/>
      <c r="H945" s="108"/>
    </row>
    <row r="946" spans="2:8" ht="30" customHeight="1" x14ac:dyDescent="0.25">
      <c r="B946" s="107"/>
      <c r="C946" s="111"/>
      <c r="D946" s="108"/>
      <c r="E946" s="69" t="str">
        <f>IF(D946="","",IFERROR(VLOOKUP(D946,CadFun!$B$8:$C$107,2,FALSE),""))</f>
        <v/>
      </c>
      <c r="F946" s="108"/>
      <c r="G946" s="108"/>
      <c r="H946" s="108"/>
    </row>
    <row r="947" spans="2:8" ht="30" customHeight="1" x14ac:dyDescent="0.25">
      <c r="B947" s="107"/>
      <c r="C947" s="111"/>
      <c r="D947" s="108"/>
      <c r="E947" s="69" t="str">
        <f>IF(D947="","",IFERROR(VLOOKUP(D947,CadFun!$B$8:$C$107,2,FALSE),""))</f>
        <v/>
      </c>
      <c r="F947" s="108"/>
      <c r="G947" s="108"/>
      <c r="H947" s="108"/>
    </row>
    <row r="948" spans="2:8" ht="30" customHeight="1" x14ac:dyDescent="0.25">
      <c r="B948" s="107"/>
      <c r="C948" s="111"/>
      <c r="D948" s="108"/>
      <c r="E948" s="69" t="str">
        <f>IF(D948="","",IFERROR(VLOOKUP(D948,CadFun!$B$8:$C$107,2,FALSE),""))</f>
        <v/>
      </c>
      <c r="F948" s="108"/>
      <c r="G948" s="108"/>
      <c r="H948" s="108"/>
    </row>
    <row r="949" spans="2:8" ht="30" customHeight="1" x14ac:dyDescent="0.25">
      <c r="B949" s="107"/>
      <c r="C949" s="111"/>
      <c r="D949" s="108"/>
      <c r="E949" s="69" t="str">
        <f>IF(D949="","",IFERROR(VLOOKUP(D949,CadFun!$B$8:$C$107,2,FALSE),""))</f>
        <v/>
      </c>
      <c r="F949" s="108"/>
      <c r="G949" s="108"/>
      <c r="H949" s="108"/>
    </row>
    <row r="950" spans="2:8" ht="30" customHeight="1" x14ac:dyDescent="0.25">
      <c r="B950" s="107"/>
      <c r="C950" s="111"/>
      <c r="D950" s="108"/>
      <c r="E950" s="69" t="str">
        <f>IF(D950="","",IFERROR(VLOOKUP(D950,CadFun!$B$8:$C$107,2,FALSE),""))</f>
        <v/>
      </c>
      <c r="F950" s="108"/>
      <c r="G950" s="108"/>
      <c r="H950" s="108"/>
    </row>
    <row r="951" spans="2:8" ht="30" customHeight="1" x14ac:dyDescent="0.25">
      <c r="B951" s="107"/>
      <c r="C951" s="111"/>
      <c r="D951" s="108"/>
      <c r="E951" s="69" t="str">
        <f>IF(D951="","",IFERROR(VLOOKUP(D951,CadFun!$B$8:$C$107,2,FALSE),""))</f>
        <v/>
      </c>
      <c r="F951" s="108"/>
      <c r="G951" s="108"/>
      <c r="H951" s="108"/>
    </row>
    <row r="952" spans="2:8" ht="30" customHeight="1" x14ac:dyDescent="0.25">
      <c r="B952" s="107"/>
      <c r="C952" s="111"/>
      <c r="D952" s="108"/>
      <c r="E952" s="69" t="str">
        <f>IF(D952="","",IFERROR(VLOOKUP(D952,CadFun!$B$8:$C$107,2,FALSE),""))</f>
        <v/>
      </c>
      <c r="F952" s="108"/>
      <c r="G952" s="108"/>
      <c r="H952" s="108"/>
    </row>
    <row r="953" spans="2:8" ht="30" customHeight="1" x14ac:dyDescent="0.25">
      <c r="B953" s="107"/>
      <c r="C953" s="111"/>
      <c r="D953" s="108"/>
      <c r="E953" s="69" t="str">
        <f>IF(D953="","",IFERROR(VLOOKUP(D953,CadFun!$B$8:$C$107,2,FALSE),""))</f>
        <v/>
      </c>
      <c r="F953" s="108"/>
      <c r="G953" s="108"/>
      <c r="H953" s="108"/>
    </row>
    <row r="954" spans="2:8" ht="30" customHeight="1" x14ac:dyDescent="0.25">
      <c r="B954" s="107"/>
      <c r="C954" s="111"/>
      <c r="D954" s="108"/>
      <c r="E954" s="69" t="str">
        <f>IF(D954="","",IFERROR(VLOOKUP(D954,CadFun!$B$8:$C$107,2,FALSE),""))</f>
        <v/>
      </c>
      <c r="F954" s="108"/>
      <c r="G954" s="108"/>
      <c r="H954" s="108"/>
    </row>
    <row r="955" spans="2:8" ht="30" customHeight="1" x14ac:dyDescent="0.25">
      <c r="B955" s="107"/>
      <c r="C955" s="111"/>
      <c r="D955" s="108"/>
      <c r="E955" s="69" t="str">
        <f>IF(D955="","",IFERROR(VLOOKUP(D955,CadFun!$B$8:$C$107,2,FALSE),""))</f>
        <v/>
      </c>
      <c r="F955" s="108"/>
      <c r="G955" s="108"/>
      <c r="H955" s="108"/>
    </row>
    <row r="956" spans="2:8" ht="30" customHeight="1" x14ac:dyDescent="0.25">
      <c r="B956" s="107"/>
      <c r="C956" s="111"/>
      <c r="D956" s="108"/>
      <c r="E956" s="69" t="str">
        <f>IF(D956="","",IFERROR(VLOOKUP(D956,CadFun!$B$8:$C$107,2,FALSE),""))</f>
        <v/>
      </c>
      <c r="F956" s="108"/>
      <c r="G956" s="108"/>
      <c r="H956" s="108"/>
    </row>
    <row r="957" spans="2:8" ht="30" customHeight="1" x14ac:dyDescent="0.25">
      <c r="B957" s="107"/>
      <c r="C957" s="111"/>
      <c r="D957" s="108"/>
      <c r="E957" s="69" t="str">
        <f>IF(D957="","",IFERROR(VLOOKUP(D957,CadFun!$B$8:$C$107,2,FALSE),""))</f>
        <v/>
      </c>
      <c r="F957" s="108"/>
      <c r="G957" s="108"/>
      <c r="H957" s="108"/>
    </row>
    <row r="958" spans="2:8" ht="30" customHeight="1" x14ac:dyDescent="0.25">
      <c r="B958" s="107"/>
      <c r="C958" s="111"/>
      <c r="D958" s="108"/>
      <c r="E958" s="69" t="str">
        <f>IF(D958="","",IFERROR(VLOOKUP(D958,CadFun!$B$8:$C$107,2,FALSE),""))</f>
        <v/>
      </c>
      <c r="F958" s="108"/>
      <c r="G958" s="108"/>
      <c r="H958" s="108"/>
    </row>
    <row r="959" spans="2:8" ht="30" customHeight="1" x14ac:dyDescent="0.25">
      <c r="B959" s="107"/>
      <c r="C959" s="111"/>
      <c r="D959" s="108"/>
      <c r="E959" s="69" t="str">
        <f>IF(D959="","",IFERROR(VLOOKUP(D959,CadFun!$B$8:$C$107,2,FALSE),""))</f>
        <v/>
      </c>
      <c r="F959" s="108"/>
      <c r="G959" s="108"/>
      <c r="H959" s="108"/>
    </row>
    <row r="960" spans="2:8" ht="30" customHeight="1" x14ac:dyDescent="0.25">
      <c r="B960" s="107"/>
      <c r="C960" s="111"/>
      <c r="D960" s="108"/>
      <c r="E960" s="69" t="str">
        <f>IF(D960="","",IFERROR(VLOOKUP(D960,CadFun!$B$8:$C$107,2,FALSE),""))</f>
        <v/>
      </c>
      <c r="F960" s="108"/>
      <c r="G960" s="108"/>
      <c r="H960" s="108"/>
    </row>
    <row r="961" spans="2:8" ht="30" customHeight="1" x14ac:dyDescent="0.25">
      <c r="B961" s="107"/>
      <c r="C961" s="111"/>
      <c r="D961" s="108"/>
      <c r="E961" s="69" t="str">
        <f>IF(D961="","",IFERROR(VLOOKUP(D961,CadFun!$B$8:$C$107,2,FALSE),""))</f>
        <v/>
      </c>
      <c r="F961" s="108"/>
      <c r="G961" s="108"/>
      <c r="H961" s="108"/>
    </row>
    <row r="962" spans="2:8" ht="30" customHeight="1" x14ac:dyDescent="0.25">
      <c r="B962" s="107"/>
      <c r="C962" s="111"/>
      <c r="D962" s="108"/>
      <c r="E962" s="69" t="str">
        <f>IF(D962="","",IFERROR(VLOOKUP(D962,CadFun!$B$8:$C$107,2,FALSE),""))</f>
        <v/>
      </c>
      <c r="F962" s="108"/>
      <c r="G962" s="108"/>
      <c r="H962" s="108"/>
    </row>
    <row r="963" spans="2:8" ht="30" customHeight="1" x14ac:dyDescent="0.25">
      <c r="B963" s="107"/>
      <c r="C963" s="111"/>
      <c r="D963" s="108"/>
      <c r="E963" s="69" t="str">
        <f>IF(D963="","",IFERROR(VLOOKUP(D963,CadFun!$B$8:$C$107,2,FALSE),""))</f>
        <v/>
      </c>
      <c r="F963" s="108"/>
      <c r="G963" s="108"/>
      <c r="H963" s="108"/>
    </row>
    <row r="964" spans="2:8" ht="30" customHeight="1" x14ac:dyDescent="0.25">
      <c r="B964" s="107"/>
      <c r="C964" s="111"/>
      <c r="D964" s="108"/>
      <c r="E964" s="69" t="str">
        <f>IF(D964="","",IFERROR(VLOOKUP(D964,CadFun!$B$8:$C$107,2,FALSE),""))</f>
        <v/>
      </c>
      <c r="F964" s="108"/>
      <c r="G964" s="108"/>
      <c r="H964" s="108"/>
    </row>
    <row r="965" spans="2:8" ht="30" customHeight="1" x14ac:dyDescent="0.25">
      <c r="B965" s="107"/>
      <c r="C965" s="111"/>
      <c r="D965" s="108"/>
      <c r="E965" s="69" t="str">
        <f>IF(D965="","",IFERROR(VLOOKUP(D965,CadFun!$B$8:$C$107,2,FALSE),""))</f>
        <v/>
      </c>
      <c r="F965" s="108"/>
      <c r="G965" s="108"/>
      <c r="H965" s="108"/>
    </row>
    <row r="966" spans="2:8" ht="30" customHeight="1" x14ac:dyDescent="0.25">
      <c r="B966" s="107"/>
      <c r="C966" s="111"/>
      <c r="D966" s="108"/>
      <c r="E966" s="69" t="str">
        <f>IF(D966="","",IFERROR(VLOOKUP(D966,CadFun!$B$8:$C$107,2,FALSE),""))</f>
        <v/>
      </c>
      <c r="F966" s="108"/>
      <c r="G966" s="108"/>
      <c r="H966" s="108"/>
    </row>
    <row r="967" spans="2:8" ht="30" customHeight="1" x14ac:dyDescent="0.25">
      <c r="B967" s="107"/>
      <c r="C967" s="111"/>
      <c r="D967" s="108"/>
      <c r="E967" s="69" t="str">
        <f>IF(D967="","",IFERROR(VLOOKUP(D967,CadFun!$B$8:$C$107,2,FALSE),""))</f>
        <v/>
      </c>
      <c r="F967" s="108"/>
      <c r="G967" s="108"/>
      <c r="H967" s="108"/>
    </row>
    <row r="968" spans="2:8" ht="30" customHeight="1" x14ac:dyDescent="0.25">
      <c r="B968" s="107"/>
      <c r="C968" s="111"/>
      <c r="D968" s="108"/>
      <c r="E968" s="69" t="str">
        <f>IF(D968="","",IFERROR(VLOOKUP(D968,CadFun!$B$8:$C$107,2,FALSE),""))</f>
        <v/>
      </c>
      <c r="F968" s="108"/>
      <c r="G968" s="108"/>
      <c r="H968" s="108"/>
    </row>
    <row r="969" spans="2:8" ht="30" customHeight="1" x14ac:dyDescent="0.25">
      <c r="B969" s="107"/>
      <c r="C969" s="111"/>
      <c r="D969" s="108"/>
      <c r="E969" s="69" t="str">
        <f>IF(D969="","",IFERROR(VLOOKUP(D969,CadFun!$B$8:$C$107,2,FALSE),""))</f>
        <v/>
      </c>
      <c r="F969" s="108"/>
      <c r="G969" s="108"/>
      <c r="H969" s="108"/>
    </row>
    <row r="970" spans="2:8" ht="30" customHeight="1" x14ac:dyDescent="0.25">
      <c r="B970" s="107"/>
      <c r="C970" s="111"/>
      <c r="D970" s="108"/>
      <c r="E970" s="69" t="str">
        <f>IF(D970="","",IFERROR(VLOOKUP(D970,CadFun!$B$8:$C$107,2,FALSE),""))</f>
        <v/>
      </c>
      <c r="F970" s="108"/>
      <c r="G970" s="108"/>
      <c r="H970" s="108"/>
    </row>
    <row r="971" spans="2:8" ht="30" customHeight="1" x14ac:dyDescent="0.25">
      <c r="B971" s="107"/>
      <c r="C971" s="111"/>
      <c r="D971" s="108"/>
      <c r="E971" s="69" t="str">
        <f>IF(D971="","",IFERROR(VLOOKUP(D971,CadFun!$B$8:$C$107,2,FALSE),""))</f>
        <v/>
      </c>
      <c r="F971" s="108"/>
      <c r="G971" s="108"/>
      <c r="H971" s="108"/>
    </row>
    <row r="972" spans="2:8" ht="30" customHeight="1" x14ac:dyDescent="0.25">
      <c r="B972" s="107"/>
      <c r="C972" s="111"/>
      <c r="D972" s="108"/>
      <c r="E972" s="69" t="str">
        <f>IF(D972="","",IFERROR(VLOOKUP(D972,CadFun!$B$8:$C$107,2,FALSE),""))</f>
        <v/>
      </c>
      <c r="F972" s="108"/>
      <c r="G972" s="108"/>
      <c r="H972" s="108"/>
    </row>
    <row r="973" spans="2:8" ht="30" customHeight="1" x14ac:dyDescent="0.25">
      <c r="B973" s="107"/>
      <c r="C973" s="111"/>
      <c r="D973" s="108"/>
      <c r="E973" s="69" t="str">
        <f>IF(D973="","",IFERROR(VLOOKUP(D973,CadFun!$B$8:$C$107,2,FALSE),""))</f>
        <v/>
      </c>
      <c r="F973" s="108"/>
      <c r="G973" s="108"/>
      <c r="H973" s="108"/>
    </row>
    <row r="974" spans="2:8" ht="30" customHeight="1" x14ac:dyDescent="0.25">
      <c r="B974" s="107"/>
      <c r="C974" s="111"/>
      <c r="D974" s="108"/>
      <c r="E974" s="69" t="str">
        <f>IF(D974="","",IFERROR(VLOOKUP(D974,CadFun!$B$8:$C$107,2,FALSE),""))</f>
        <v/>
      </c>
      <c r="F974" s="108"/>
      <c r="G974" s="108"/>
      <c r="H974" s="108"/>
    </row>
    <row r="975" spans="2:8" ht="30" customHeight="1" x14ac:dyDescent="0.25">
      <c r="B975" s="107"/>
      <c r="C975" s="111"/>
      <c r="D975" s="108"/>
      <c r="E975" s="69" t="str">
        <f>IF(D975="","",IFERROR(VLOOKUP(D975,CadFun!$B$8:$C$107,2,FALSE),""))</f>
        <v/>
      </c>
      <c r="F975" s="108"/>
      <c r="G975" s="108"/>
      <c r="H975" s="108"/>
    </row>
    <row r="976" spans="2:8" ht="30" customHeight="1" x14ac:dyDescent="0.25">
      <c r="B976" s="107"/>
      <c r="C976" s="111"/>
      <c r="D976" s="108"/>
      <c r="E976" s="69" t="str">
        <f>IF(D976="","",IFERROR(VLOOKUP(D976,CadFun!$B$8:$C$107,2,FALSE),""))</f>
        <v/>
      </c>
      <c r="F976" s="108"/>
      <c r="G976" s="108"/>
      <c r="H976" s="108"/>
    </row>
    <row r="977" spans="2:8" ht="30" customHeight="1" x14ac:dyDescent="0.25">
      <c r="B977" s="107"/>
      <c r="C977" s="111"/>
      <c r="D977" s="108"/>
      <c r="E977" s="69" t="str">
        <f>IF(D977="","",IFERROR(VLOOKUP(D977,CadFun!$B$8:$C$107,2,FALSE),""))</f>
        <v/>
      </c>
      <c r="F977" s="108"/>
      <c r="G977" s="108"/>
      <c r="H977" s="108"/>
    </row>
    <row r="978" spans="2:8" ht="30" customHeight="1" x14ac:dyDescent="0.25">
      <c r="B978" s="107"/>
      <c r="C978" s="111"/>
      <c r="D978" s="108"/>
      <c r="E978" s="69" t="str">
        <f>IF(D978="","",IFERROR(VLOOKUP(D978,CadFun!$B$8:$C$107,2,FALSE),""))</f>
        <v/>
      </c>
      <c r="F978" s="108"/>
      <c r="G978" s="108"/>
      <c r="H978" s="108"/>
    </row>
    <row r="979" spans="2:8" ht="30" customHeight="1" x14ac:dyDescent="0.25">
      <c r="B979" s="107"/>
      <c r="C979" s="111"/>
      <c r="D979" s="108"/>
      <c r="E979" s="69" t="str">
        <f>IF(D979="","",IFERROR(VLOOKUP(D979,CadFun!$B$8:$C$107,2,FALSE),""))</f>
        <v/>
      </c>
      <c r="F979" s="108"/>
      <c r="G979" s="108"/>
      <c r="H979" s="108"/>
    </row>
    <row r="980" spans="2:8" ht="30" customHeight="1" x14ac:dyDescent="0.25">
      <c r="B980" s="107"/>
      <c r="C980" s="111"/>
      <c r="D980" s="108"/>
      <c r="E980" s="69" t="str">
        <f>IF(D980="","",IFERROR(VLOOKUP(D980,CadFun!$B$8:$C$107,2,FALSE),""))</f>
        <v/>
      </c>
      <c r="F980" s="108"/>
      <c r="G980" s="108"/>
      <c r="H980" s="108"/>
    </row>
    <row r="981" spans="2:8" ht="30" customHeight="1" x14ac:dyDescent="0.25">
      <c r="B981" s="107"/>
      <c r="C981" s="111"/>
      <c r="D981" s="108"/>
      <c r="E981" s="69" t="str">
        <f>IF(D981="","",IFERROR(VLOOKUP(D981,CadFun!$B$8:$C$107,2,FALSE),""))</f>
        <v/>
      </c>
      <c r="F981" s="108"/>
      <c r="G981" s="108"/>
      <c r="H981" s="108"/>
    </row>
    <row r="982" spans="2:8" ht="30" customHeight="1" x14ac:dyDescent="0.25">
      <c r="B982" s="107"/>
      <c r="C982" s="111"/>
      <c r="D982" s="108"/>
      <c r="E982" s="69" t="str">
        <f>IF(D982="","",IFERROR(VLOOKUP(D982,CadFun!$B$8:$C$107,2,FALSE),""))</f>
        <v/>
      </c>
      <c r="F982" s="108"/>
      <c r="G982" s="108"/>
      <c r="H982" s="108"/>
    </row>
    <row r="983" spans="2:8" ht="30" customHeight="1" x14ac:dyDescent="0.25">
      <c r="B983" s="107"/>
      <c r="C983" s="111"/>
      <c r="D983" s="108"/>
      <c r="E983" s="69" t="str">
        <f>IF(D983="","",IFERROR(VLOOKUP(D983,CadFun!$B$8:$C$107,2,FALSE),""))</f>
        <v/>
      </c>
      <c r="F983" s="108"/>
      <c r="G983" s="108"/>
      <c r="H983" s="108"/>
    </row>
    <row r="984" spans="2:8" ht="30" customHeight="1" x14ac:dyDescent="0.25">
      <c r="B984" s="107"/>
      <c r="C984" s="111"/>
      <c r="D984" s="108"/>
      <c r="E984" s="69" t="str">
        <f>IF(D984="","",IFERROR(VLOOKUP(D984,CadFun!$B$8:$C$107,2,FALSE),""))</f>
        <v/>
      </c>
      <c r="F984" s="108"/>
      <c r="G984" s="108"/>
      <c r="H984" s="108"/>
    </row>
    <row r="985" spans="2:8" ht="30" customHeight="1" x14ac:dyDescent="0.25">
      <c r="B985" s="107"/>
      <c r="C985" s="111"/>
      <c r="D985" s="108"/>
      <c r="E985" s="69" t="str">
        <f>IF(D985="","",IFERROR(VLOOKUP(D985,CadFun!$B$8:$C$107,2,FALSE),""))</f>
        <v/>
      </c>
      <c r="F985" s="108"/>
      <c r="G985" s="108"/>
      <c r="H985" s="108"/>
    </row>
    <row r="986" spans="2:8" ht="30" customHeight="1" x14ac:dyDescent="0.25">
      <c r="B986" s="107"/>
      <c r="C986" s="111"/>
      <c r="D986" s="108"/>
      <c r="E986" s="69" t="str">
        <f>IF(D986="","",IFERROR(VLOOKUP(D986,CadFun!$B$8:$C$107,2,FALSE),""))</f>
        <v/>
      </c>
      <c r="F986" s="108"/>
      <c r="G986" s="108"/>
      <c r="H986" s="108"/>
    </row>
    <row r="987" spans="2:8" ht="30" customHeight="1" x14ac:dyDescent="0.25">
      <c r="B987" s="107"/>
      <c r="C987" s="111"/>
      <c r="D987" s="108"/>
      <c r="E987" s="69" t="str">
        <f>IF(D987="","",IFERROR(VLOOKUP(D987,CadFun!$B$8:$C$107,2,FALSE),""))</f>
        <v/>
      </c>
      <c r="F987" s="108"/>
      <c r="G987" s="108"/>
      <c r="H987" s="108"/>
    </row>
    <row r="988" spans="2:8" ht="30" customHeight="1" x14ac:dyDescent="0.25">
      <c r="B988" s="107"/>
      <c r="C988" s="111"/>
      <c r="D988" s="108"/>
      <c r="E988" s="69" t="str">
        <f>IF(D988="","",IFERROR(VLOOKUP(D988,CadFun!$B$8:$C$107,2,FALSE),""))</f>
        <v/>
      </c>
      <c r="F988" s="108"/>
      <c r="G988" s="108"/>
      <c r="H988" s="108"/>
    </row>
    <row r="989" spans="2:8" ht="30" customHeight="1" x14ac:dyDescent="0.25">
      <c r="B989" s="107"/>
      <c r="C989" s="111"/>
      <c r="D989" s="108"/>
      <c r="E989" s="69" t="str">
        <f>IF(D989="","",IFERROR(VLOOKUP(D989,CadFun!$B$8:$C$107,2,FALSE),""))</f>
        <v/>
      </c>
      <c r="F989" s="108"/>
      <c r="G989" s="108"/>
      <c r="H989" s="108"/>
    </row>
    <row r="990" spans="2:8" ht="30" customHeight="1" x14ac:dyDescent="0.25">
      <c r="B990" s="107"/>
      <c r="C990" s="111"/>
      <c r="D990" s="108"/>
      <c r="E990" s="69" t="str">
        <f>IF(D990="","",IFERROR(VLOOKUP(D990,CadFun!$B$8:$C$107,2,FALSE),""))</f>
        <v/>
      </c>
      <c r="F990" s="108"/>
      <c r="G990" s="108"/>
      <c r="H990" s="108"/>
    </row>
    <row r="991" spans="2:8" ht="30" customHeight="1" x14ac:dyDescent="0.25">
      <c r="B991" s="107"/>
      <c r="C991" s="111"/>
      <c r="D991" s="108"/>
      <c r="E991" s="69" t="str">
        <f>IF(D991="","",IFERROR(VLOOKUP(D991,CadFun!$B$8:$C$107,2,FALSE),""))</f>
        <v/>
      </c>
      <c r="F991" s="108"/>
      <c r="G991" s="108"/>
      <c r="H991" s="108"/>
    </row>
    <row r="992" spans="2:8" ht="30" customHeight="1" x14ac:dyDescent="0.25">
      <c r="B992" s="107"/>
      <c r="C992" s="111"/>
      <c r="D992" s="108"/>
      <c r="E992" s="69" t="str">
        <f>IF(D992="","",IFERROR(VLOOKUP(D992,CadFun!$B$8:$C$107,2,FALSE),""))</f>
        <v/>
      </c>
      <c r="F992" s="108"/>
      <c r="G992" s="108"/>
      <c r="H992" s="108"/>
    </row>
    <row r="993" spans="2:8" ht="30" customHeight="1" x14ac:dyDescent="0.25">
      <c r="B993" s="107"/>
      <c r="C993" s="111"/>
      <c r="D993" s="108"/>
      <c r="E993" s="69" t="str">
        <f>IF(D993="","",IFERROR(VLOOKUP(D993,CadFun!$B$8:$C$107,2,FALSE),""))</f>
        <v/>
      </c>
      <c r="F993" s="108"/>
      <c r="G993" s="108"/>
      <c r="H993" s="108"/>
    </row>
    <row r="994" spans="2:8" ht="30" customHeight="1" x14ac:dyDescent="0.25">
      <c r="B994" s="107"/>
      <c r="C994" s="111"/>
      <c r="D994" s="108"/>
      <c r="E994" s="69" t="str">
        <f>IF(D994="","",IFERROR(VLOOKUP(D994,CadFun!$B$8:$C$107,2,FALSE),""))</f>
        <v/>
      </c>
      <c r="F994" s="108"/>
      <c r="G994" s="108"/>
      <c r="H994" s="108"/>
    </row>
    <row r="995" spans="2:8" ht="30" customHeight="1" x14ac:dyDescent="0.25">
      <c r="B995" s="107"/>
      <c r="C995" s="111"/>
      <c r="D995" s="108"/>
      <c r="E995" s="69" t="str">
        <f>IF(D995="","",IFERROR(VLOOKUP(D995,CadFun!$B$8:$C$107,2,FALSE),""))</f>
        <v/>
      </c>
      <c r="F995" s="108"/>
      <c r="G995" s="108"/>
      <c r="H995" s="108"/>
    </row>
    <row r="996" spans="2:8" ht="30" customHeight="1" x14ac:dyDescent="0.25">
      <c r="B996" s="107"/>
      <c r="C996" s="111"/>
      <c r="D996" s="108"/>
      <c r="E996" s="69" t="str">
        <f>IF(D996="","",IFERROR(VLOOKUP(D996,CadFun!$B$8:$C$107,2,FALSE),""))</f>
        <v/>
      </c>
      <c r="F996" s="108"/>
      <c r="G996" s="108"/>
      <c r="H996" s="108"/>
    </row>
    <row r="997" spans="2:8" ht="30" customHeight="1" x14ac:dyDescent="0.25">
      <c r="B997" s="107"/>
      <c r="C997" s="111"/>
      <c r="D997" s="108"/>
      <c r="E997" s="69" t="str">
        <f>IF(D997="","",IFERROR(VLOOKUP(D997,CadFun!$B$8:$C$107,2,FALSE),""))</f>
        <v/>
      </c>
      <c r="F997" s="108"/>
      <c r="G997" s="108"/>
      <c r="H997" s="108"/>
    </row>
    <row r="998" spans="2:8" ht="30" customHeight="1" x14ac:dyDescent="0.25">
      <c r="B998" s="107"/>
      <c r="C998" s="111"/>
      <c r="D998" s="108"/>
      <c r="E998" s="69" t="str">
        <f>IF(D998="","",IFERROR(VLOOKUP(D998,CadFun!$B$8:$C$107,2,FALSE),""))</f>
        <v/>
      </c>
      <c r="F998" s="108"/>
      <c r="G998" s="108"/>
      <c r="H998" s="108"/>
    </row>
    <row r="999" spans="2:8" ht="30" customHeight="1" x14ac:dyDescent="0.25">
      <c r="B999" s="107"/>
      <c r="C999" s="111"/>
      <c r="D999" s="108"/>
      <c r="E999" s="69" t="str">
        <f>IF(D999="","",IFERROR(VLOOKUP(D999,CadFun!$B$8:$C$107,2,FALSE),""))</f>
        <v/>
      </c>
      <c r="F999" s="108"/>
      <c r="G999" s="108"/>
      <c r="H999" s="108"/>
    </row>
    <row r="1000" spans="2:8" ht="30" customHeight="1" x14ac:dyDescent="0.25">
      <c r="B1000" s="107"/>
      <c r="C1000" s="111"/>
      <c r="D1000" s="108"/>
      <c r="E1000" s="69" t="str">
        <f>IF(D1000="","",IFERROR(VLOOKUP(D1000,CadFun!$B$8:$C$107,2,FALSE),""))</f>
        <v/>
      </c>
      <c r="F1000" s="108"/>
      <c r="G1000" s="108"/>
      <c r="H1000" s="108"/>
    </row>
    <row r="1001" spans="2:8" ht="30" customHeight="1" x14ac:dyDescent="0.25">
      <c r="B1001" s="107"/>
      <c r="C1001" s="111"/>
      <c r="D1001" s="108"/>
      <c r="E1001" s="69" t="str">
        <f>IF(D1001="","",IFERROR(VLOOKUP(D1001,CadFun!$B$8:$C$107,2,FALSE),""))</f>
        <v/>
      </c>
      <c r="F1001" s="108"/>
      <c r="G1001" s="108"/>
      <c r="H1001" s="108"/>
    </row>
    <row r="1002" spans="2:8" ht="30" customHeight="1" x14ac:dyDescent="0.25">
      <c r="B1002" s="107"/>
      <c r="C1002" s="111"/>
      <c r="D1002" s="108"/>
      <c r="E1002" s="69" t="str">
        <f>IF(D1002="","",IFERROR(VLOOKUP(D1002,CadFun!$B$8:$C$107,2,FALSE),""))</f>
        <v/>
      </c>
      <c r="F1002" s="108"/>
      <c r="G1002" s="108"/>
      <c r="H1002" s="108"/>
    </row>
    <row r="1003" spans="2:8" ht="30" customHeight="1" x14ac:dyDescent="0.25">
      <c r="B1003" s="107"/>
      <c r="C1003" s="111"/>
      <c r="D1003" s="108"/>
      <c r="E1003" s="69" t="str">
        <f>IF(D1003="","",IFERROR(VLOOKUP(D1003,CadFun!$B$8:$C$107,2,FALSE),""))</f>
        <v/>
      </c>
      <c r="F1003" s="108"/>
      <c r="G1003" s="108"/>
      <c r="H1003" s="108"/>
    </row>
    <row r="1004" spans="2:8" ht="30" customHeight="1" x14ac:dyDescent="0.25">
      <c r="B1004" s="107"/>
      <c r="C1004" s="111"/>
      <c r="D1004" s="108"/>
      <c r="E1004" s="69" t="str">
        <f>IF(D1004="","",IFERROR(VLOOKUP(D1004,CadFun!$B$8:$C$107,2,FALSE),""))</f>
        <v/>
      </c>
      <c r="F1004" s="108"/>
      <c r="G1004" s="108"/>
      <c r="H1004" s="108"/>
    </row>
    <row r="1005" spans="2:8" ht="30" customHeight="1" x14ac:dyDescent="0.25">
      <c r="B1005" s="109"/>
      <c r="C1005" s="112"/>
      <c r="D1005" s="110"/>
      <c r="E1005" s="70" t="str">
        <f>IF(D1005="","",IFERROR(VLOOKUP(D1005,CadFun!$B$8:$C$107,2,FALSE),""))</f>
        <v/>
      </c>
      <c r="F1005" s="110"/>
      <c r="G1005" s="110"/>
      <c r="H1005" s="110"/>
    </row>
  </sheetData>
  <sheetProtection password="9084" sheet="1" objects="1" scenarios="1"/>
  <dataValidations count="4">
    <dataValidation type="list" allowBlank="1" showInputMessage="1" showErrorMessage="1" errorTitle="Erro de operação!" error="_x000a_O valor inserido é inválido._x000a_Selecione um valor da lista." sqref="D8:D1005">
      <formula1>_FuncionarioNome</formula1>
    </dataValidation>
    <dataValidation type="list" allowBlank="1" showInputMessage="1" showErrorMessage="1" errorTitle="Erro de operação!" error="_x000a_O valor inserido é inválido._x000a_Selecione um valor da lista." sqref="F8:F1005">
      <formula1>_PostoServico</formula1>
    </dataValidation>
    <dataValidation type="decimal" operator="greaterThan" allowBlank="1" showInputMessage="1" showErrorMessage="1" errorTitle="Erro de operação!" error="_x000a_O valor inserido é inváido._x000a_Informe um número maior que zero." sqref="C39:C1005">
      <formula1>0</formula1>
    </dataValidation>
    <dataValidation type="decimal" operator="greaterThan" allowBlank="1" showInputMessage="1" showErrorMessage="1" sqref="C8:C38">
      <formula1>0</formula1>
    </dataValidation>
  </dataValidations>
  <pageMargins left="0.7" right="0.7" top="0.75" bottom="0.75" header="0.3" footer="0.3"/>
  <drawing r:id="rId1"/>
  <legacy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7"/>
  <dimension ref="B1:G1005"/>
  <sheetViews>
    <sheetView showGridLines="0" workbookViewId="0">
      <selection activeCell="F8" activeCellId="1" sqref="B8:D10 F8:G10"/>
    </sheetView>
  </sheetViews>
  <sheetFormatPr defaultRowHeight="15" x14ac:dyDescent="0.25"/>
  <cols>
    <col min="1" max="1" width="2.7109375" style="26" customWidth="1"/>
    <col min="2" max="2" width="10.7109375" style="30" bestFit="1" customWidth="1"/>
    <col min="3" max="3" width="10.7109375" style="30" customWidth="1"/>
    <col min="4" max="4" width="26.42578125" style="30" customWidth="1"/>
    <col min="5" max="5" width="11.5703125" style="30" customWidth="1"/>
    <col min="6" max="6" width="37.5703125" style="30" customWidth="1"/>
    <col min="7" max="7" width="73.42578125" style="30" customWidth="1"/>
    <col min="8" max="16384" width="9.140625" style="26"/>
  </cols>
  <sheetData>
    <row r="1" spans="2:7" s="18" customFormat="1" ht="35.1" customHeight="1" x14ac:dyDescent="0.25">
      <c r="B1" s="16"/>
      <c r="C1" s="16"/>
      <c r="D1" s="16"/>
      <c r="E1" s="16"/>
      <c r="F1" s="16"/>
      <c r="G1" s="16"/>
    </row>
    <row r="2" spans="2:7" s="22" customFormat="1" ht="24.95" customHeight="1" x14ac:dyDescent="0.25">
      <c r="B2" s="20"/>
      <c r="C2" s="20"/>
      <c r="D2" s="20"/>
      <c r="E2" s="20"/>
      <c r="F2" s="20"/>
      <c r="G2" s="20"/>
    </row>
    <row r="4" spans="2:7" ht="21" x14ac:dyDescent="0.25">
      <c r="B4" s="24" t="s">
        <v>11</v>
      </c>
      <c r="C4" s="24"/>
    </row>
    <row r="6" spans="2:7" ht="20.100000000000001" customHeight="1" x14ac:dyDescent="0.25">
      <c r="B6" s="67" t="s">
        <v>67</v>
      </c>
      <c r="C6" s="67"/>
      <c r="D6" s="67"/>
      <c r="E6" s="67"/>
      <c r="F6" s="67"/>
      <c r="G6" s="67"/>
    </row>
    <row r="7" spans="2:7" ht="20.100000000000001" customHeight="1" x14ac:dyDescent="0.25">
      <c r="B7" s="68" t="s">
        <v>13</v>
      </c>
      <c r="C7" s="68" t="s">
        <v>18</v>
      </c>
      <c r="D7" s="68" t="s">
        <v>14</v>
      </c>
      <c r="E7" s="68" t="s">
        <v>3</v>
      </c>
      <c r="F7" s="68" t="s">
        <v>4</v>
      </c>
      <c r="G7" s="68" t="s">
        <v>16</v>
      </c>
    </row>
    <row r="8" spans="2:7" ht="30" customHeight="1" x14ac:dyDescent="0.25">
      <c r="B8" s="71">
        <v>45061</v>
      </c>
      <c r="C8" s="73">
        <v>9</v>
      </c>
      <c r="D8" s="72" t="s">
        <v>81</v>
      </c>
      <c r="E8" s="69">
        <f>IF(D8="","",IFERROR(VLOOKUP(D8,CadFun!$B$8:$C$107,2,FALSE),""))</f>
        <v>1234</v>
      </c>
      <c r="F8" s="72" t="s">
        <v>76</v>
      </c>
      <c r="G8" s="72"/>
    </row>
    <row r="9" spans="2:7" ht="30" customHeight="1" x14ac:dyDescent="0.25">
      <c r="B9" s="71"/>
      <c r="C9" s="73"/>
      <c r="D9" s="72"/>
      <c r="E9" s="69" t="str">
        <f>IF(D9="","",IFERROR(VLOOKUP(D9,CadFun!$B$8:$C$107,2,FALSE),""))</f>
        <v/>
      </c>
      <c r="F9" s="72"/>
      <c r="G9" s="72"/>
    </row>
    <row r="10" spans="2:7" ht="30" customHeight="1" x14ac:dyDescent="0.25">
      <c r="B10" s="71"/>
      <c r="C10" s="73"/>
      <c r="D10" s="72"/>
      <c r="E10" s="69" t="str">
        <f>IF(D10="","",IFERROR(VLOOKUP(D10,CadFun!$B$8:$C$107,2,FALSE),""))</f>
        <v/>
      </c>
      <c r="F10" s="72"/>
      <c r="G10" s="72"/>
    </row>
    <row r="11" spans="2:7" ht="30" customHeight="1" x14ac:dyDescent="0.25">
      <c r="B11" s="107"/>
      <c r="C11" s="111"/>
      <c r="D11" s="108"/>
      <c r="E11" s="69" t="str">
        <f>IF(D11="","",IFERROR(VLOOKUP(D11,CadFun!$B$8:$C$107,2,FALSE),""))</f>
        <v/>
      </c>
      <c r="F11" s="108"/>
      <c r="G11" s="108"/>
    </row>
    <row r="12" spans="2:7" ht="30" customHeight="1" x14ac:dyDescent="0.25">
      <c r="B12" s="107"/>
      <c r="C12" s="111"/>
      <c r="D12" s="108"/>
      <c r="E12" s="69" t="str">
        <f>IF(D12="","",IFERROR(VLOOKUP(D12,CadFun!$B$8:$C$107,2,FALSE),""))</f>
        <v/>
      </c>
      <c r="F12" s="108"/>
      <c r="G12" s="108"/>
    </row>
    <row r="13" spans="2:7" ht="30" customHeight="1" x14ac:dyDescent="0.25">
      <c r="B13" s="107"/>
      <c r="C13" s="111"/>
      <c r="D13" s="108"/>
      <c r="E13" s="69" t="str">
        <f>IF(D13="","",IFERROR(VLOOKUP(D13,CadFun!$B$8:$C$107,2,FALSE),""))</f>
        <v/>
      </c>
      <c r="F13" s="108"/>
      <c r="G13" s="108"/>
    </row>
    <row r="14" spans="2:7" ht="30" customHeight="1" x14ac:dyDescent="0.25">
      <c r="B14" s="107"/>
      <c r="C14" s="111"/>
      <c r="D14" s="108"/>
      <c r="E14" s="69" t="str">
        <f>IF(D14="","",IFERROR(VLOOKUP(D14,CadFun!$B$8:$C$107,2,FALSE),""))</f>
        <v/>
      </c>
      <c r="F14" s="108"/>
      <c r="G14" s="108"/>
    </row>
    <row r="15" spans="2:7" ht="30" customHeight="1" x14ac:dyDescent="0.25">
      <c r="B15" s="107"/>
      <c r="C15" s="111"/>
      <c r="D15" s="108"/>
      <c r="E15" s="69" t="str">
        <f>IF(D15="","",IFERROR(VLOOKUP(D15,CadFun!$B$8:$C$107,2,FALSE),""))</f>
        <v/>
      </c>
      <c r="F15" s="108"/>
      <c r="G15" s="108"/>
    </row>
    <row r="16" spans="2:7" ht="30" customHeight="1" x14ac:dyDescent="0.25">
      <c r="B16" s="107"/>
      <c r="C16" s="111"/>
      <c r="D16" s="108"/>
      <c r="E16" s="69" t="str">
        <f>IF(D16="","",IFERROR(VLOOKUP(D16,CadFun!$B$8:$C$107,2,FALSE),""))</f>
        <v/>
      </c>
      <c r="F16" s="108"/>
      <c r="G16" s="108"/>
    </row>
    <row r="17" spans="2:7" ht="30" customHeight="1" x14ac:dyDescent="0.25">
      <c r="B17" s="107"/>
      <c r="C17" s="111"/>
      <c r="D17" s="108"/>
      <c r="E17" s="69" t="str">
        <f>IF(D17="","",IFERROR(VLOOKUP(D17,CadFun!$B$8:$C$107,2,FALSE),""))</f>
        <v/>
      </c>
      <c r="F17" s="108"/>
      <c r="G17" s="108"/>
    </row>
    <row r="18" spans="2:7" ht="30" customHeight="1" x14ac:dyDescent="0.25">
      <c r="B18" s="107"/>
      <c r="C18" s="111"/>
      <c r="D18" s="108"/>
      <c r="E18" s="69" t="str">
        <f>IF(D18="","",IFERROR(VLOOKUP(D18,CadFun!$B$8:$C$107,2,FALSE),""))</f>
        <v/>
      </c>
      <c r="F18" s="108"/>
      <c r="G18" s="108"/>
    </row>
    <row r="19" spans="2:7" ht="30" customHeight="1" x14ac:dyDescent="0.25">
      <c r="B19" s="107"/>
      <c r="C19" s="111"/>
      <c r="D19" s="108"/>
      <c r="E19" s="69" t="str">
        <f>IF(D19="","",IFERROR(VLOOKUP(D19,CadFun!$B$8:$C$107,2,FALSE),""))</f>
        <v/>
      </c>
      <c r="F19" s="108"/>
      <c r="G19" s="108"/>
    </row>
    <row r="20" spans="2:7" ht="30" customHeight="1" x14ac:dyDescent="0.25">
      <c r="B20" s="107"/>
      <c r="C20" s="111"/>
      <c r="D20" s="108"/>
      <c r="E20" s="69" t="str">
        <f>IF(D20="","",IFERROR(VLOOKUP(D20,CadFun!$B$8:$C$107,2,FALSE),""))</f>
        <v/>
      </c>
      <c r="F20" s="108"/>
      <c r="G20" s="108"/>
    </row>
    <row r="21" spans="2:7" ht="30" customHeight="1" x14ac:dyDescent="0.25">
      <c r="B21" s="107"/>
      <c r="C21" s="111"/>
      <c r="D21" s="108"/>
      <c r="E21" s="69" t="str">
        <f>IF(D21="","",IFERROR(VLOOKUP(D21,CadFun!$B$8:$C$107,2,FALSE),""))</f>
        <v/>
      </c>
      <c r="F21" s="108"/>
      <c r="G21" s="108"/>
    </row>
    <row r="22" spans="2:7" ht="30" customHeight="1" x14ac:dyDescent="0.25">
      <c r="B22" s="107"/>
      <c r="C22" s="111"/>
      <c r="D22" s="108"/>
      <c r="E22" s="69" t="str">
        <f>IF(D22="","",IFERROR(VLOOKUP(D22,CadFun!$B$8:$C$107,2,FALSE),""))</f>
        <v/>
      </c>
      <c r="F22" s="108"/>
      <c r="G22" s="108"/>
    </row>
    <row r="23" spans="2:7" ht="30" customHeight="1" x14ac:dyDescent="0.25">
      <c r="B23" s="107"/>
      <c r="C23" s="111"/>
      <c r="D23" s="108"/>
      <c r="E23" s="69" t="str">
        <f>IF(D23="","",IFERROR(VLOOKUP(D23,CadFun!$B$8:$C$107,2,FALSE),""))</f>
        <v/>
      </c>
      <c r="F23" s="108"/>
      <c r="G23" s="108"/>
    </row>
    <row r="24" spans="2:7" ht="30" customHeight="1" x14ac:dyDescent="0.25">
      <c r="B24" s="107"/>
      <c r="C24" s="111"/>
      <c r="D24" s="108"/>
      <c r="E24" s="69" t="str">
        <f>IF(D24="","",IFERROR(VLOOKUP(D24,CadFun!$B$8:$C$107,2,FALSE),""))</f>
        <v/>
      </c>
      <c r="F24" s="108"/>
      <c r="G24" s="108"/>
    </row>
    <row r="25" spans="2:7" ht="30" customHeight="1" x14ac:dyDescent="0.25">
      <c r="B25" s="107"/>
      <c r="C25" s="111"/>
      <c r="D25" s="108"/>
      <c r="E25" s="69" t="str">
        <f>IF(D25="","",IFERROR(VLOOKUP(D25,CadFun!$B$8:$C$107,2,FALSE),""))</f>
        <v/>
      </c>
      <c r="F25" s="108"/>
      <c r="G25" s="108"/>
    </row>
    <row r="26" spans="2:7" ht="30" customHeight="1" x14ac:dyDescent="0.25">
      <c r="B26" s="107"/>
      <c r="C26" s="111"/>
      <c r="D26" s="108"/>
      <c r="E26" s="69" t="str">
        <f>IF(D26="","",IFERROR(VLOOKUP(D26,CadFun!$B$8:$C$107,2,FALSE),""))</f>
        <v/>
      </c>
      <c r="F26" s="108"/>
      <c r="G26" s="108"/>
    </row>
    <row r="27" spans="2:7" ht="30" customHeight="1" x14ac:dyDescent="0.25">
      <c r="B27" s="107"/>
      <c r="C27" s="111"/>
      <c r="D27" s="108"/>
      <c r="E27" s="69" t="str">
        <f>IF(D27="","",IFERROR(VLOOKUP(D27,CadFun!$B$8:$C$107,2,FALSE),""))</f>
        <v/>
      </c>
      <c r="F27" s="108"/>
      <c r="G27" s="108"/>
    </row>
    <row r="28" spans="2:7" ht="30" customHeight="1" x14ac:dyDescent="0.25">
      <c r="B28" s="107"/>
      <c r="C28" s="111"/>
      <c r="D28" s="108"/>
      <c r="E28" s="69" t="str">
        <f>IF(D28="","",IFERROR(VLOOKUP(D28,CadFun!$B$8:$C$107,2,FALSE),""))</f>
        <v/>
      </c>
      <c r="F28" s="108"/>
      <c r="G28" s="108"/>
    </row>
    <row r="29" spans="2:7" ht="30" customHeight="1" x14ac:dyDescent="0.25">
      <c r="B29" s="107"/>
      <c r="C29" s="111"/>
      <c r="D29" s="108"/>
      <c r="E29" s="69" t="str">
        <f>IF(D29="","",IFERROR(VLOOKUP(D29,CadFun!$B$8:$C$107,2,FALSE),""))</f>
        <v/>
      </c>
      <c r="F29" s="108"/>
      <c r="G29" s="108"/>
    </row>
    <row r="30" spans="2:7" ht="30" customHeight="1" x14ac:dyDescent="0.25">
      <c r="B30" s="107"/>
      <c r="C30" s="111"/>
      <c r="D30" s="108"/>
      <c r="E30" s="69" t="str">
        <f>IF(D30="","",IFERROR(VLOOKUP(D30,CadFun!$B$8:$C$107,2,FALSE),""))</f>
        <v/>
      </c>
      <c r="F30" s="108"/>
      <c r="G30" s="108"/>
    </row>
    <row r="31" spans="2:7" ht="30" customHeight="1" x14ac:dyDescent="0.25">
      <c r="B31" s="107"/>
      <c r="C31" s="111"/>
      <c r="D31" s="108"/>
      <c r="E31" s="69" t="str">
        <f>IF(D31="","",IFERROR(VLOOKUP(D31,CadFun!$B$8:$C$107,2,FALSE),""))</f>
        <v/>
      </c>
      <c r="F31" s="108"/>
      <c r="G31" s="108"/>
    </row>
    <row r="32" spans="2:7" ht="30" customHeight="1" x14ac:dyDescent="0.25">
      <c r="B32" s="107"/>
      <c r="C32" s="111"/>
      <c r="D32" s="108"/>
      <c r="E32" s="69" t="str">
        <f>IF(D32="","",IFERROR(VLOOKUP(D32,CadFun!$B$8:$C$107,2,FALSE),""))</f>
        <v/>
      </c>
      <c r="F32" s="108"/>
      <c r="G32" s="108"/>
    </row>
    <row r="33" spans="2:7" ht="30" customHeight="1" x14ac:dyDescent="0.25">
      <c r="B33" s="107"/>
      <c r="C33" s="111"/>
      <c r="D33" s="108"/>
      <c r="E33" s="69" t="str">
        <f>IF(D33="","",IFERROR(VLOOKUP(D33,CadFun!$B$8:$C$107,2,FALSE),""))</f>
        <v/>
      </c>
      <c r="F33" s="108"/>
      <c r="G33" s="108"/>
    </row>
    <row r="34" spans="2:7" ht="30" customHeight="1" x14ac:dyDescent="0.25">
      <c r="B34" s="107"/>
      <c r="C34" s="111"/>
      <c r="D34" s="108"/>
      <c r="E34" s="69" t="str">
        <f>IF(D34="","",IFERROR(VLOOKUP(D34,CadFun!$B$8:$C$107,2,FALSE),""))</f>
        <v/>
      </c>
      <c r="F34" s="108"/>
      <c r="G34" s="108"/>
    </row>
    <row r="35" spans="2:7" ht="30" customHeight="1" x14ac:dyDescent="0.25">
      <c r="B35" s="107"/>
      <c r="C35" s="111"/>
      <c r="D35" s="108"/>
      <c r="E35" s="69" t="str">
        <f>IF(D35="","",IFERROR(VLOOKUP(D35,CadFun!$B$8:$C$107,2,FALSE),""))</f>
        <v/>
      </c>
      <c r="F35" s="108"/>
      <c r="G35" s="108"/>
    </row>
    <row r="36" spans="2:7" ht="30" customHeight="1" x14ac:dyDescent="0.25">
      <c r="B36" s="107"/>
      <c r="C36" s="111"/>
      <c r="D36" s="108"/>
      <c r="E36" s="69" t="str">
        <f>IF(D36="","",IFERROR(VLOOKUP(D36,CadFun!$B$8:$C$107,2,FALSE),""))</f>
        <v/>
      </c>
      <c r="F36" s="108"/>
      <c r="G36" s="108"/>
    </row>
    <row r="37" spans="2:7" ht="30" customHeight="1" x14ac:dyDescent="0.25">
      <c r="B37" s="107"/>
      <c r="C37" s="111"/>
      <c r="D37" s="108"/>
      <c r="E37" s="69" t="str">
        <f>IF(D37="","",IFERROR(VLOOKUP(D37,CadFun!$B$8:$C$107,2,FALSE),""))</f>
        <v/>
      </c>
      <c r="F37" s="108"/>
      <c r="G37" s="108"/>
    </row>
    <row r="38" spans="2:7" ht="30" customHeight="1" x14ac:dyDescent="0.25">
      <c r="B38" s="107"/>
      <c r="C38" s="111"/>
      <c r="D38" s="108"/>
      <c r="E38" s="69" t="str">
        <f>IF(D38="","",IFERROR(VLOOKUP(D38,CadFun!$B$8:$C$107,2,FALSE),""))</f>
        <v/>
      </c>
      <c r="F38" s="108"/>
      <c r="G38" s="108"/>
    </row>
    <row r="39" spans="2:7" ht="30" customHeight="1" x14ac:dyDescent="0.25">
      <c r="B39" s="107"/>
      <c r="C39" s="111"/>
      <c r="D39" s="108"/>
      <c r="E39" s="69" t="str">
        <f>IF(D39="","",IFERROR(VLOOKUP(D39,CadFun!$B$8:$C$107,2,FALSE),""))</f>
        <v/>
      </c>
      <c r="F39" s="108"/>
      <c r="G39" s="108"/>
    </row>
    <row r="40" spans="2:7" ht="30" customHeight="1" x14ac:dyDescent="0.25">
      <c r="B40" s="107"/>
      <c r="C40" s="111"/>
      <c r="D40" s="108"/>
      <c r="E40" s="69" t="str">
        <f>IF(D40="","",IFERROR(VLOOKUP(D40,CadFun!$B$8:$C$107,2,FALSE),""))</f>
        <v/>
      </c>
      <c r="F40" s="108"/>
      <c r="G40" s="108"/>
    </row>
    <row r="41" spans="2:7" ht="30" customHeight="1" x14ac:dyDescent="0.25">
      <c r="B41" s="107"/>
      <c r="C41" s="111"/>
      <c r="D41" s="108"/>
      <c r="E41" s="69" t="str">
        <f>IF(D41="","",IFERROR(VLOOKUP(D41,CadFun!$B$8:$C$107,2,FALSE),""))</f>
        <v/>
      </c>
      <c r="F41" s="108"/>
      <c r="G41" s="108"/>
    </row>
    <row r="42" spans="2:7" ht="30" customHeight="1" x14ac:dyDescent="0.25">
      <c r="B42" s="107"/>
      <c r="C42" s="111"/>
      <c r="D42" s="108"/>
      <c r="E42" s="69" t="str">
        <f>IF(D42="","",IFERROR(VLOOKUP(D42,CadFun!$B$8:$C$107,2,FALSE),""))</f>
        <v/>
      </c>
      <c r="F42" s="108"/>
      <c r="G42" s="108"/>
    </row>
    <row r="43" spans="2:7" ht="30" customHeight="1" x14ac:dyDescent="0.25">
      <c r="B43" s="107"/>
      <c r="C43" s="111"/>
      <c r="D43" s="108"/>
      <c r="E43" s="69" t="str">
        <f>IF(D43="","",IFERROR(VLOOKUP(D43,CadFun!$B$8:$C$107,2,FALSE),""))</f>
        <v/>
      </c>
      <c r="F43" s="108"/>
      <c r="G43" s="108"/>
    </row>
    <row r="44" spans="2:7" ht="30" customHeight="1" x14ac:dyDescent="0.25">
      <c r="B44" s="107"/>
      <c r="C44" s="111"/>
      <c r="D44" s="108"/>
      <c r="E44" s="69" t="str">
        <f>IF(D44="","",IFERROR(VLOOKUP(D44,CadFun!$B$8:$C$107,2,FALSE),""))</f>
        <v/>
      </c>
      <c r="F44" s="108"/>
      <c r="G44" s="108"/>
    </row>
    <row r="45" spans="2:7" ht="30" customHeight="1" x14ac:dyDescent="0.25">
      <c r="B45" s="107"/>
      <c r="C45" s="111"/>
      <c r="D45" s="108"/>
      <c r="E45" s="69" t="str">
        <f>IF(D45="","",IFERROR(VLOOKUP(D45,CadFun!$B$8:$C$107,2,FALSE),""))</f>
        <v/>
      </c>
      <c r="F45" s="108"/>
      <c r="G45" s="108"/>
    </row>
    <row r="46" spans="2:7" ht="30" customHeight="1" x14ac:dyDescent="0.25">
      <c r="B46" s="107"/>
      <c r="C46" s="111"/>
      <c r="D46" s="108"/>
      <c r="E46" s="69" t="str">
        <f>IF(D46="","",IFERROR(VLOOKUP(D46,CadFun!$B$8:$C$107,2,FALSE),""))</f>
        <v/>
      </c>
      <c r="F46" s="108"/>
      <c r="G46" s="108"/>
    </row>
    <row r="47" spans="2:7" ht="30" customHeight="1" x14ac:dyDescent="0.25">
      <c r="B47" s="107"/>
      <c r="C47" s="111"/>
      <c r="D47" s="108"/>
      <c r="E47" s="69" t="str">
        <f>IF(D47="","",IFERROR(VLOOKUP(D47,CadFun!$B$8:$C$107,2,FALSE),""))</f>
        <v/>
      </c>
      <c r="F47" s="108"/>
      <c r="G47" s="108"/>
    </row>
    <row r="48" spans="2:7" ht="30" customHeight="1" x14ac:dyDescent="0.25">
      <c r="B48" s="107"/>
      <c r="C48" s="111"/>
      <c r="D48" s="108"/>
      <c r="E48" s="69" t="str">
        <f>IF(D48="","",IFERROR(VLOOKUP(D48,CadFun!$B$8:$C$107,2,FALSE),""))</f>
        <v/>
      </c>
      <c r="F48" s="108"/>
      <c r="G48" s="108"/>
    </row>
    <row r="49" spans="2:7" ht="30" customHeight="1" x14ac:dyDescent="0.25">
      <c r="B49" s="107"/>
      <c r="C49" s="111"/>
      <c r="D49" s="108"/>
      <c r="E49" s="69" t="str">
        <f>IF(D49="","",IFERROR(VLOOKUP(D49,CadFun!$B$8:$C$107,2,FALSE),""))</f>
        <v/>
      </c>
      <c r="F49" s="108"/>
      <c r="G49" s="108"/>
    </row>
    <row r="50" spans="2:7" ht="30" customHeight="1" x14ac:dyDescent="0.25">
      <c r="B50" s="107"/>
      <c r="C50" s="111"/>
      <c r="D50" s="108"/>
      <c r="E50" s="69" t="str">
        <f>IF(D50="","",IFERROR(VLOOKUP(D50,CadFun!$B$8:$C$107,2,FALSE),""))</f>
        <v/>
      </c>
      <c r="F50" s="108"/>
      <c r="G50" s="108"/>
    </row>
    <row r="51" spans="2:7" ht="30" customHeight="1" x14ac:dyDescent="0.25">
      <c r="B51" s="107"/>
      <c r="C51" s="111"/>
      <c r="D51" s="108"/>
      <c r="E51" s="69" t="str">
        <f>IF(D51="","",IFERROR(VLOOKUP(D51,CadFun!$B$8:$C$107,2,FALSE),""))</f>
        <v/>
      </c>
      <c r="F51" s="108"/>
      <c r="G51" s="108"/>
    </row>
    <row r="52" spans="2:7" ht="30" customHeight="1" x14ac:dyDescent="0.25">
      <c r="B52" s="107"/>
      <c r="C52" s="111"/>
      <c r="D52" s="108"/>
      <c r="E52" s="69" t="str">
        <f>IF(D52="","",IFERROR(VLOOKUP(D52,CadFun!$B$8:$C$107,2,FALSE),""))</f>
        <v/>
      </c>
      <c r="F52" s="108"/>
      <c r="G52" s="108"/>
    </row>
    <row r="53" spans="2:7" ht="30" customHeight="1" x14ac:dyDescent="0.25">
      <c r="B53" s="107"/>
      <c r="C53" s="111"/>
      <c r="D53" s="108"/>
      <c r="E53" s="69" t="str">
        <f>IF(D53="","",IFERROR(VLOOKUP(D53,CadFun!$B$8:$C$107,2,FALSE),""))</f>
        <v/>
      </c>
      <c r="F53" s="108"/>
      <c r="G53" s="108"/>
    </row>
    <row r="54" spans="2:7" ht="30" customHeight="1" x14ac:dyDescent="0.25">
      <c r="B54" s="107"/>
      <c r="C54" s="111"/>
      <c r="D54" s="108"/>
      <c r="E54" s="69" t="str">
        <f>IF(D54="","",IFERROR(VLOOKUP(D54,CadFun!$B$8:$C$107,2,FALSE),""))</f>
        <v/>
      </c>
      <c r="F54" s="108"/>
      <c r="G54" s="108"/>
    </row>
    <row r="55" spans="2:7" ht="30" customHeight="1" x14ac:dyDescent="0.25">
      <c r="B55" s="107"/>
      <c r="C55" s="111"/>
      <c r="D55" s="108"/>
      <c r="E55" s="69" t="str">
        <f>IF(D55="","",IFERROR(VLOOKUP(D55,CadFun!$B$8:$C$107,2,FALSE),""))</f>
        <v/>
      </c>
      <c r="F55" s="108"/>
      <c r="G55" s="108"/>
    </row>
    <row r="56" spans="2:7" ht="30" customHeight="1" x14ac:dyDescent="0.25">
      <c r="B56" s="107"/>
      <c r="C56" s="111"/>
      <c r="D56" s="108"/>
      <c r="E56" s="69" t="str">
        <f>IF(D56="","",IFERROR(VLOOKUP(D56,CadFun!$B$8:$C$107,2,FALSE),""))</f>
        <v/>
      </c>
      <c r="F56" s="108"/>
      <c r="G56" s="108"/>
    </row>
    <row r="57" spans="2:7" ht="30" customHeight="1" x14ac:dyDescent="0.25">
      <c r="B57" s="107"/>
      <c r="C57" s="111"/>
      <c r="D57" s="108"/>
      <c r="E57" s="69" t="str">
        <f>IF(D57="","",IFERROR(VLOOKUP(D57,CadFun!$B$8:$C$107,2,FALSE),""))</f>
        <v/>
      </c>
      <c r="F57" s="108"/>
      <c r="G57" s="108"/>
    </row>
    <row r="58" spans="2:7" ht="30" customHeight="1" x14ac:dyDescent="0.25">
      <c r="B58" s="107"/>
      <c r="C58" s="111"/>
      <c r="D58" s="108"/>
      <c r="E58" s="69" t="str">
        <f>IF(D58="","",IFERROR(VLOOKUP(D58,CadFun!$B$8:$C$107,2,FALSE),""))</f>
        <v/>
      </c>
      <c r="F58" s="108"/>
      <c r="G58" s="108"/>
    </row>
    <row r="59" spans="2:7" ht="30" customHeight="1" x14ac:dyDescent="0.25">
      <c r="B59" s="107"/>
      <c r="C59" s="111"/>
      <c r="D59" s="108"/>
      <c r="E59" s="69" t="str">
        <f>IF(D59="","",IFERROR(VLOOKUP(D59,CadFun!$B$8:$C$107,2,FALSE),""))</f>
        <v/>
      </c>
      <c r="F59" s="108"/>
      <c r="G59" s="108"/>
    </row>
    <row r="60" spans="2:7" ht="30" customHeight="1" x14ac:dyDescent="0.25">
      <c r="B60" s="107"/>
      <c r="C60" s="111"/>
      <c r="D60" s="108"/>
      <c r="E60" s="69" t="str">
        <f>IF(D60="","",IFERROR(VLOOKUP(D60,CadFun!$B$8:$C$107,2,FALSE),""))</f>
        <v/>
      </c>
      <c r="F60" s="108"/>
      <c r="G60" s="108"/>
    </row>
    <row r="61" spans="2:7" ht="30" customHeight="1" x14ac:dyDescent="0.25">
      <c r="B61" s="107"/>
      <c r="C61" s="111"/>
      <c r="D61" s="108"/>
      <c r="E61" s="69" t="str">
        <f>IF(D61="","",IFERROR(VLOOKUP(D61,CadFun!$B$8:$C$107,2,FALSE),""))</f>
        <v/>
      </c>
      <c r="F61" s="108"/>
      <c r="G61" s="108"/>
    </row>
    <row r="62" spans="2:7" ht="30" customHeight="1" x14ac:dyDescent="0.25">
      <c r="B62" s="107"/>
      <c r="C62" s="111"/>
      <c r="D62" s="108"/>
      <c r="E62" s="69" t="str">
        <f>IF(D62="","",IFERROR(VLOOKUP(D62,CadFun!$B$8:$C$107,2,FALSE),""))</f>
        <v/>
      </c>
      <c r="F62" s="108"/>
      <c r="G62" s="108"/>
    </row>
    <row r="63" spans="2:7" ht="30" customHeight="1" x14ac:dyDescent="0.25">
      <c r="B63" s="107"/>
      <c r="C63" s="111"/>
      <c r="D63" s="108"/>
      <c r="E63" s="69" t="str">
        <f>IF(D63="","",IFERROR(VLOOKUP(D63,CadFun!$B$8:$C$107,2,FALSE),""))</f>
        <v/>
      </c>
      <c r="F63" s="108"/>
      <c r="G63" s="108"/>
    </row>
    <row r="64" spans="2:7" ht="30" customHeight="1" x14ac:dyDescent="0.25">
      <c r="B64" s="107"/>
      <c r="C64" s="111"/>
      <c r="D64" s="108"/>
      <c r="E64" s="69" t="str">
        <f>IF(D64="","",IFERROR(VLOOKUP(D64,CadFun!$B$8:$C$107,2,FALSE),""))</f>
        <v/>
      </c>
      <c r="F64" s="108"/>
      <c r="G64" s="108"/>
    </row>
    <row r="65" spans="2:7" ht="30" customHeight="1" x14ac:dyDescent="0.25">
      <c r="B65" s="107"/>
      <c r="C65" s="111"/>
      <c r="D65" s="108"/>
      <c r="E65" s="69" t="str">
        <f>IF(D65="","",IFERROR(VLOOKUP(D65,CadFun!$B$8:$C$107,2,FALSE),""))</f>
        <v/>
      </c>
      <c r="F65" s="108"/>
      <c r="G65" s="108"/>
    </row>
    <row r="66" spans="2:7" ht="30" customHeight="1" x14ac:dyDescent="0.25">
      <c r="B66" s="107"/>
      <c r="C66" s="111"/>
      <c r="D66" s="108"/>
      <c r="E66" s="69" t="str">
        <f>IF(D66="","",IFERROR(VLOOKUP(D66,CadFun!$B$8:$C$107,2,FALSE),""))</f>
        <v/>
      </c>
      <c r="F66" s="108"/>
      <c r="G66" s="108"/>
    </row>
    <row r="67" spans="2:7" ht="30" customHeight="1" x14ac:dyDescent="0.25">
      <c r="B67" s="107"/>
      <c r="C67" s="111"/>
      <c r="D67" s="108"/>
      <c r="E67" s="69" t="str">
        <f>IF(D67="","",IFERROR(VLOOKUP(D67,CadFun!$B$8:$C$107,2,FALSE),""))</f>
        <v/>
      </c>
      <c r="F67" s="108"/>
      <c r="G67" s="108"/>
    </row>
    <row r="68" spans="2:7" ht="30" customHeight="1" x14ac:dyDescent="0.25">
      <c r="B68" s="107"/>
      <c r="C68" s="111"/>
      <c r="D68" s="108"/>
      <c r="E68" s="69" t="str">
        <f>IF(D68="","",IFERROR(VLOOKUP(D68,CadFun!$B$8:$C$107,2,FALSE),""))</f>
        <v/>
      </c>
      <c r="F68" s="108"/>
      <c r="G68" s="108"/>
    </row>
    <row r="69" spans="2:7" ht="30" customHeight="1" x14ac:dyDescent="0.25">
      <c r="B69" s="107"/>
      <c r="C69" s="111"/>
      <c r="D69" s="108"/>
      <c r="E69" s="69" t="str">
        <f>IF(D69="","",IFERROR(VLOOKUP(D69,CadFun!$B$8:$C$107,2,FALSE),""))</f>
        <v/>
      </c>
      <c r="F69" s="108"/>
      <c r="G69" s="108"/>
    </row>
    <row r="70" spans="2:7" ht="30" customHeight="1" x14ac:dyDescent="0.25">
      <c r="B70" s="107"/>
      <c r="C70" s="111"/>
      <c r="D70" s="108"/>
      <c r="E70" s="69" t="str">
        <f>IF(D70="","",IFERROR(VLOOKUP(D70,CadFun!$B$8:$C$107,2,FALSE),""))</f>
        <v/>
      </c>
      <c r="F70" s="108"/>
      <c r="G70" s="108"/>
    </row>
    <row r="71" spans="2:7" ht="30" customHeight="1" x14ac:dyDescent="0.25">
      <c r="B71" s="107"/>
      <c r="C71" s="111"/>
      <c r="D71" s="108"/>
      <c r="E71" s="69" t="str">
        <f>IF(D71="","",IFERROR(VLOOKUP(D71,CadFun!$B$8:$C$107,2,FALSE),""))</f>
        <v/>
      </c>
      <c r="F71" s="108"/>
      <c r="G71" s="108"/>
    </row>
    <row r="72" spans="2:7" ht="30" customHeight="1" x14ac:dyDescent="0.25">
      <c r="B72" s="107"/>
      <c r="C72" s="111"/>
      <c r="D72" s="108"/>
      <c r="E72" s="69" t="str">
        <f>IF(D72="","",IFERROR(VLOOKUP(D72,CadFun!$B$8:$C$107,2,FALSE),""))</f>
        <v/>
      </c>
      <c r="F72" s="108"/>
      <c r="G72" s="108"/>
    </row>
    <row r="73" spans="2:7" ht="30" customHeight="1" x14ac:dyDescent="0.25">
      <c r="B73" s="107"/>
      <c r="C73" s="111"/>
      <c r="D73" s="108"/>
      <c r="E73" s="69" t="str">
        <f>IF(D73="","",IFERROR(VLOOKUP(D73,CadFun!$B$8:$C$107,2,FALSE),""))</f>
        <v/>
      </c>
      <c r="F73" s="108"/>
      <c r="G73" s="108"/>
    </row>
    <row r="74" spans="2:7" ht="30" customHeight="1" x14ac:dyDescent="0.25">
      <c r="B74" s="107"/>
      <c r="C74" s="111"/>
      <c r="D74" s="108"/>
      <c r="E74" s="69" t="str">
        <f>IF(D74="","",IFERROR(VLOOKUP(D74,CadFun!$B$8:$C$107,2,FALSE),""))</f>
        <v/>
      </c>
      <c r="F74" s="108"/>
      <c r="G74" s="108"/>
    </row>
    <row r="75" spans="2:7" ht="30" customHeight="1" x14ac:dyDescent="0.25">
      <c r="B75" s="107"/>
      <c r="C75" s="111"/>
      <c r="D75" s="108"/>
      <c r="E75" s="69" t="str">
        <f>IF(D75="","",IFERROR(VLOOKUP(D75,CadFun!$B$8:$C$107,2,FALSE),""))</f>
        <v/>
      </c>
      <c r="F75" s="108"/>
      <c r="G75" s="108"/>
    </row>
    <row r="76" spans="2:7" ht="30" customHeight="1" x14ac:dyDescent="0.25">
      <c r="B76" s="107"/>
      <c r="C76" s="111"/>
      <c r="D76" s="108"/>
      <c r="E76" s="69" t="str">
        <f>IF(D76="","",IFERROR(VLOOKUP(D76,CadFun!$B$8:$C$107,2,FALSE),""))</f>
        <v/>
      </c>
      <c r="F76" s="108"/>
      <c r="G76" s="108"/>
    </row>
    <row r="77" spans="2:7" ht="30" customHeight="1" x14ac:dyDescent="0.25">
      <c r="B77" s="107"/>
      <c r="C77" s="111"/>
      <c r="D77" s="108"/>
      <c r="E77" s="69" t="str">
        <f>IF(D77="","",IFERROR(VLOOKUP(D77,CadFun!$B$8:$C$107,2,FALSE),""))</f>
        <v/>
      </c>
      <c r="F77" s="108"/>
      <c r="G77" s="108"/>
    </row>
    <row r="78" spans="2:7" ht="30" customHeight="1" x14ac:dyDescent="0.25">
      <c r="B78" s="107"/>
      <c r="C78" s="111"/>
      <c r="D78" s="108"/>
      <c r="E78" s="69" t="str">
        <f>IF(D78="","",IFERROR(VLOOKUP(D78,CadFun!$B$8:$C$107,2,FALSE),""))</f>
        <v/>
      </c>
      <c r="F78" s="108"/>
      <c r="G78" s="108"/>
    </row>
    <row r="79" spans="2:7" ht="30" customHeight="1" x14ac:dyDescent="0.25">
      <c r="B79" s="107"/>
      <c r="C79" s="111"/>
      <c r="D79" s="108"/>
      <c r="E79" s="69" t="str">
        <f>IF(D79="","",IFERROR(VLOOKUP(D79,CadFun!$B$8:$C$107,2,FALSE),""))</f>
        <v/>
      </c>
      <c r="F79" s="108"/>
      <c r="G79" s="108"/>
    </row>
    <row r="80" spans="2:7" ht="30" customHeight="1" x14ac:dyDescent="0.25">
      <c r="B80" s="107"/>
      <c r="C80" s="111"/>
      <c r="D80" s="108"/>
      <c r="E80" s="69" t="str">
        <f>IF(D80="","",IFERROR(VLOOKUP(D80,CadFun!$B$8:$C$107,2,FALSE),""))</f>
        <v/>
      </c>
      <c r="F80" s="108"/>
      <c r="G80" s="108"/>
    </row>
    <row r="81" spans="2:7" ht="30" customHeight="1" x14ac:dyDescent="0.25">
      <c r="B81" s="107"/>
      <c r="C81" s="111"/>
      <c r="D81" s="108"/>
      <c r="E81" s="69" t="str">
        <f>IF(D81="","",IFERROR(VLOOKUP(D81,CadFun!$B$8:$C$107,2,FALSE),""))</f>
        <v/>
      </c>
      <c r="F81" s="108"/>
      <c r="G81" s="108"/>
    </row>
    <row r="82" spans="2:7" ht="30" customHeight="1" x14ac:dyDescent="0.25">
      <c r="B82" s="107"/>
      <c r="C82" s="111"/>
      <c r="D82" s="108"/>
      <c r="E82" s="69" t="str">
        <f>IF(D82="","",IFERROR(VLOOKUP(D82,CadFun!$B$8:$C$107,2,FALSE),""))</f>
        <v/>
      </c>
      <c r="F82" s="108"/>
      <c r="G82" s="108"/>
    </row>
    <row r="83" spans="2:7" ht="30" customHeight="1" x14ac:dyDescent="0.25">
      <c r="B83" s="107"/>
      <c r="C83" s="111"/>
      <c r="D83" s="108"/>
      <c r="E83" s="69" t="str">
        <f>IF(D83="","",IFERROR(VLOOKUP(D83,CadFun!$B$8:$C$107,2,FALSE),""))</f>
        <v/>
      </c>
      <c r="F83" s="108"/>
      <c r="G83" s="108"/>
    </row>
    <row r="84" spans="2:7" ht="30" customHeight="1" x14ac:dyDescent="0.25">
      <c r="B84" s="107"/>
      <c r="C84" s="111"/>
      <c r="D84" s="108"/>
      <c r="E84" s="69" t="str">
        <f>IF(D84="","",IFERROR(VLOOKUP(D84,CadFun!$B$8:$C$107,2,FALSE),""))</f>
        <v/>
      </c>
      <c r="F84" s="108"/>
      <c r="G84" s="108"/>
    </row>
    <row r="85" spans="2:7" ht="30" customHeight="1" x14ac:dyDescent="0.25">
      <c r="B85" s="107"/>
      <c r="C85" s="111"/>
      <c r="D85" s="108"/>
      <c r="E85" s="69" t="str">
        <f>IF(D85="","",IFERROR(VLOOKUP(D85,CadFun!$B$8:$C$107,2,FALSE),""))</f>
        <v/>
      </c>
      <c r="F85" s="108"/>
      <c r="G85" s="108"/>
    </row>
    <row r="86" spans="2:7" ht="30" customHeight="1" x14ac:dyDescent="0.25">
      <c r="B86" s="107"/>
      <c r="C86" s="111"/>
      <c r="D86" s="108"/>
      <c r="E86" s="69" t="str">
        <f>IF(D86="","",IFERROR(VLOOKUP(D86,CadFun!$B$8:$C$107,2,FALSE),""))</f>
        <v/>
      </c>
      <c r="F86" s="108"/>
      <c r="G86" s="108"/>
    </row>
    <row r="87" spans="2:7" ht="30" customHeight="1" x14ac:dyDescent="0.25">
      <c r="B87" s="107"/>
      <c r="C87" s="111"/>
      <c r="D87" s="108"/>
      <c r="E87" s="69" t="str">
        <f>IF(D87="","",IFERROR(VLOOKUP(D87,CadFun!$B$8:$C$107,2,FALSE),""))</f>
        <v/>
      </c>
      <c r="F87" s="108"/>
      <c r="G87" s="108"/>
    </row>
    <row r="88" spans="2:7" ht="30" customHeight="1" x14ac:dyDescent="0.25">
      <c r="B88" s="107"/>
      <c r="C88" s="111"/>
      <c r="D88" s="108"/>
      <c r="E88" s="69" t="str">
        <f>IF(D88="","",IFERROR(VLOOKUP(D88,CadFun!$B$8:$C$107,2,FALSE),""))</f>
        <v/>
      </c>
      <c r="F88" s="108"/>
      <c r="G88" s="108"/>
    </row>
    <row r="89" spans="2:7" ht="30" customHeight="1" x14ac:dyDescent="0.25">
      <c r="B89" s="107"/>
      <c r="C89" s="111"/>
      <c r="D89" s="108"/>
      <c r="E89" s="69" t="str">
        <f>IF(D89="","",IFERROR(VLOOKUP(D89,CadFun!$B$8:$C$107,2,FALSE),""))</f>
        <v/>
      </c>
      <c r="F89" s="108"/>
      <c r="G89" s="108"/>
    </row>
    <row r="90" spans="2:7" ht="30" customHeight="1" x14ac:dyDescent="0.25">
      <c r="B90" s="107"/>
      <c r="C90" s="111"/>
      <c r="D90" s="108"/>
      <c r="E90" s="69" t="str">
        <f>IF(D90="","",IFERROR(VLOOKUP(D90,CadFun!$B$8:$C$107,2,FALSE),""))</f>
        <v/>
      </c>
      <c r="F90" s="108"/>
      <c r="G90" s="108"/>
    </row>
    <row r="91" spans="2:7" ht="30" customHeight="1" x14ac:dyDescent="0.25">
      <c r="B91" s="107"/>
      <c r="C91" s="111"/>
      <c r="D91" s="108"/>
      <c r="E91" s="69" t="str">
        <f>IF(D91="","",IFERROR(VLOOKUP(D91,CadFun!$B$8:$C$107,2,FALSE),""))</f>
        <v/>
      </c>
      <c r="F91" s="108"/>
      <c r="G91" s="108"/>
    </row>
    <row r="92" spans="2:7" ht="30" customHeight="1" x14ac:dyDescent="0.25">
      <c r="B92" s="107"/>
      <c r="C92" s="111"/>
      <c r="D92" s="108"/>
      <c r="E92" s="69" t="str">
        <f>IF(D92="","",IFERROR(VLOOKUP(D92,CadFun!$B$8:$C$107,2,FALSE),""))</f>
        <v/>
      </c>
      <c r="F92" s="108"/>
      <c r="G92" s="108"/>
    </row>
    <row r="93" spans="2:7" ht="30" customHeight="1" x14ac:dyDescent="0.25">
      <c r="B93" s="107"/>
      <c r="C93" s="111"/>
      <c r="D93" s="108"/>
      <c r="E93" s="69" t="str">
        <f>IF(D93="","",IFERROR(VLOOKUP(D93,CadFun!$B$8:$C$107,2,FALSE),""))</f>
        <v/>
      </c>
      <c r="F93" s="108"/>
      <c r="G93" s="108"/>
    </row>
    <row r="94" spans="2:7" ht="30" customHeight="1" x14ac:dyDescent="0.25">
      <c r="B94" s="107"/>
      <c r="C94" s="111"/>
      <c r="D94" s="108"/>
      <c r="E94" s="69" t="str">
        <f>IF(D94="","",IFERROR(VLOOKUP(D94,CadFun!$B$8:$C$107,2,FALSE),""))</f>
        <v/>
      </c>
      <c r="F94" s="108"/>
      <c r="G94" s="108"/>
    </row>
    <row r="95" spans="2:7" ht="30" customHeight="1" x14ac:dyDescent="0.25">
      <c r="B95" s="107"/>
      <c r="C95" s="111"/>
      <c r="D95" s="108"/>
      <c r="E95" s="69" t="str">
        <f>IF(D95="","",IFERROR(VLOOKUP(D95,CadFun!$B$8:$C$107,2,FALSE),""))</f>
        <v/>
      </c>
      <c r="F95" s="108"/>
      <c r="G95" s="108"/>
    </row>
    <row r="96" spans="2:7" ht="30" customHeight="1" x14ac:dyDescent="0.25">
      <c r="B96" s="107"/>
      <c r="C96" s="111"/>
      <c r="D96" s="108"/>
      <c r="E96" s="69" t="str">
        <f>IF(D96="","",IFERROR(VLOOKUP(D96,CadFun!$B$8:$C$107,2,FALSE),""))</f>
        <v/>
      </c>
      <c r="F96" s="108"/>
      <c r="G96" s="108"/>
    </row>
    <row r="97" spans="2:7" ht="30" customHeight="1" x14ac:dyDescent="0.25">
      <c r="B97" s="107"/>
      <c r="C97" s="111"/>
      <c r="D97" s="108"/>
      <c r="E97" s="69" t="str">
        <f>IF(D97="","",IFERROR(VLOOKUP(D97,CadFun!$B$8:$C$107,2,FALSE),""))</f>
        <v/>
      </c>
      <c r="F97" s="108"/>
      <c r="G97" s="108"/>
    </row>
    <row r="98" spans="2:7" ht="30" customHeight="1" x14ac:dyDescent="0.25">
      <c r="B98" s="107"/>
      <c r="C98" s="111"/>
      <c r="D98" s="108"/>
      <c r="E98" s="69" t="str">
        <f>IF(D98="","",IFERROR(VLOOKUP(D98,CadFun!$B$8:$C$107,2,FALSE),""))</f>
        <v/>
      </c>
      <c r="F98" s="108"/>
      <c r="G98" s="108"/>
    </row>
    <row r="99" spans="2:7" ht="30" customHeight="1" x14ac:dyDescent="0.25">
      <c r="B99" s="107"/>
      <c r="C99" s="111"/>
      <c r="D99" s="108"/>
      <c r="E99" s="69" t="str">
        <f>IF(D99="","",IFERROR(VLOOKUP(D99,CadFun!$B$8:$C$107,2,FALSE),""))</f>
        <v/>
      </c>
      <c r="F99" s="108"/>
      <c r="G99" s="108"/>
    </row>
    <row r="100" spans="2:7" ht="30" customHeight="1" x14ac:dyDescent="0.25">
      <c r="B100" s="107"/>
      <c r="C100" s="111"/>
      <c r="D100" s="108"/>
      <c r="E100" s="69" t="str">
        <f>IF(D100="","",IFERROR(VLOOKUP(D100,CadFun!$B$8:$C$107,2,FALSE),""))</f>
        <v/>
      </c>
      <c r="F100" s="108"/>
      <c r="G100" s="108"/>
    </row>
    <row r="101" spans="2:7" ht="30" customHeight="1" x14ac:dyDescent="0.25">
      <c r="B101" s="107"/>
      <c r="C101" s="111"/>
      <c r="D101" s="108"/>
      <c r="E101" s="69" t="str">
        <f>IF(D101="","",IFERROR(VLOOKUP(D101,CadFun!$B$8:$C$107,2,FALSE),""))</f>
        <v/>
      </c>
      <c r="F101" s="108"/>
      <c r="G101" s="108"/>
    </row>
    <row r="102" spans="2:7" ht="30" customHeight="1" x14ac:dyDescent="0.25">
      <c r="B102" s="107"/>
      <c r="C102" s="111"/>
      <c r="D102" s="108"/>
      <c r="E102" s="69" t="str">
        <f>IF(D102="","",IFERROR(VLOOKUP(D102,CadFun!$B$8:$C$107,2,FALSE),""))</f>
        <v/>
      </c>
      <c r="F102" s="108"/>
      <c r="G102" s="108"/>
    </row>
    <row r="103" spans="2:7" ht="30" customHeight="1" x14ac:dyDescent="0.25">
      <c r="B103" s="107"/>
      <c r="C103" s="111"/>
      <c r="D103" s="108"/>
      <c r="E103" s="69" t="str">
        <f>IF(D103="","",IFERROR(VLOOKUP(D103,CadFun!$B$8:$C$107,2,FALSE),""))</f>
        <v/>
      </c>
      <c r="F103" s="108"/>
      <c r="G103" s="108"/>
    </row>
    <row r="104" spans="2:7" ht="30" customHeight="1" x14ac:dyDescent="0.25">
      <c r="B104" s="107"/>
      <c r="C104" s="111"/>
      <c r="D104" s="108"/>
      <c r="E104" s="69" t="str">
        <f>IF(D104="","",IFERROR(VLOOKUP(D104,CadFun!$B$8:$C$107,2,FALSE),""))</f>
        <v/>
      </c>
      <c r="F104" s="108"/>
      <c r="G104" s="108"/>
    </row>
    <row r="105" spans="2:7" ht="30" customHeight="1" x14ac:dyDescent="0.25">
      <c r="B105" s="107"/>
      <c r="C105" s="111"/>
      <c r="D105" s="108"/>
      <c r="E105" s="69" t="str">
        <f>IF(D105="","",IFERROR(VLOOKUP(D105,CadFun!$B$8:$C$107,2,FALSE),""))</f>
        <v/>
      </c>
      <c r="F105" s="108"/>
      <c r="G105" s="108"/>
    </row>
    <row r="106" spans="2:7" ht="30" customHeight="1" x14ac:dyDescent="0.25">
      <c r="B106" s="107"/>
      <c r="C106" s="111"/>
      <c r="D106" s="108"/>
      <c r="E106" s="69" t="str">
        <f>IF(D106="","",IFERROR(VLOOKUP(D106,CadFun!$B$8:$C$107,2,FALSE),""))</f>
        <v/>
      </c>
      <c r="F106" s="108"/>
      <c r="G106" s="108"/>
    </row>
    <row r="107" spans="2:7" ht="30" customHeight="1" x14ac:dyDescent="0.25">
      <c r="B107" s="107"/>
      <c r="C107" s="111"/>
      <c r="D107" s="108"/>
      <c r="E107" s="69" t="str">
        <f>IF(D107="","",IFERROR(VLOOKUP(D107,CadFun!$B$8:$C$107,2,FALSE),""))</f>
        <v/>
      </c>
      <c r="F107" s="108"/>
      <c r="G107" s="108"/>
    </row>
    <row r="108" spans="2:7" ht="30" customHeight="1" x14ac:dyDescent="0.25">
      <c r="B108" s="107"/>
      <c r="C108" s="111"/>
      <c r="D108" s="108"/>
      <c r="E108" s="69" t="str">
        <f>IF(D108="","",IFERROR(VLOOKUP(D108,CadFun!$B$8:$C$107,2,FALSE),""))</f>
        <v/>
      </c>
      <c r="F108" s="108"/>
      <c r="G108" s="108"/>
    </row>
    <row r="109" spans="2:7" ht="30" customHeight="1" x14ac:dyDescent="0.25">
      <c r="B109" s="107"/>
      <c r="C109" s="111"/>
      <c r="D109" s="108"/>
      <c r="E109" s="69" t="str">
        <f>IF(D109="","",IFERROR(VLOOKUP(D109,CadFun!$B$8:$C$107,2,FALSE),""))</f>
        <v/>
      </c>
      <c r="F109" s="108"/>
      <c r="G109" s="108"/>
    </row>
    <row r="110" spans="2:7" ht="30" customHeight="1" x14ac:dyDescent="0.25">
      <c r="B110" s="107"/>
      <c r="C110" s="111"/>
      <c r="D110" s="108"/>
      <c r="E110" s="69" t="str">
        <f>IF(D110="","",IFERROR(VLOOKUP(D110,CadFun!$B$8:$C$107,2,FALSE),""))</f>
        <v/>
      </c>
      <c r="F110" s="108"/>
      <c r="G110" s="108"/>
    </row>
    <row r="111" spans="2:7" ht="30" customHeight="1" x14ac:dyDescent="0.25">
      <c r="B111" s="107"/>
      <c r="C111" s="111"/>
      <c r="D111" s="108"/>
      <c r="E111" s="69" t="str">
        <f>IF(D111="","",IFERROR(VLOOKUP(D111,CadFun!$B$8:$C$107,2,FALSE),""))</f>
        <v/>
      </c>
      <c r="F111" s="108"/>
      <c r="G111" s="108"/>
    </row>
    <row r="112" spans="2:7" ht="30" customHeight="1" x14ac:dyDescent="0.25">
      <c r="B112" s="107"/>
      <c r="C112" s="111"/>
      <c r="D112" s="108"/>
      <c r="E112" s="69" t="str">
        <f>IF(D112="","",IFERROR(VLOOKUP(D112,CadFun!$B$8:$C$107,2,FALSE),""))</f>
        <v/>
      </c>
      <c r="F112" s="108"/>
      <c r="G112" s="108"/>
    </row>
    <row r="113" spans="2:7" ht="30" customHeight="1" x14ac:dyDescent="0.25">
      <c r="B113" s="107"/>
      <c r="C113" s="111"/>
      <c r="D113" s="108"/>
      <c r="E113" s="69" t="str">
        <f>IF(D113="","",IFERROR(VLOOKUP(D113,CadFun!$B$8:$C$107,2,FALSE),""))</f>
        <v/>
      </c>
      <c r="F113" s="108"/>
      <c r="G113" s="108"/>
    </row>
    <row r="114" spans="2:7" ht="30" customHeight="1" x14ac:dyDescent="0.25">
      <c r="B114" s="107"/>
      <c r="C114" s="111"/>
      <c r="D114" s="108"/>
      <c r="E114" s="69" t="str">
        <f>IF(D114="","",IFERROR(VLOOKUP(D114,CadFun!$B$8:$C$107,2,FALSE),""))</f>
        <v/>
      </c>
      <c r="F114" s="108"/>
      <c r="G114" s="108"/>
    </row>
    <row r="115" spans="2:7" ht="30" customHeight="1" x14ac:dyDescent="0.25">
      <c r="B115" s="107"/>
      <c r="C115" s="111"/>
      <c r="D115" s="108"/>
      <c r="E115" s="69" t="str">
        <f>IF(D115="","",IFERROR(VLOOKUP(D115,CadFun!$B$8:$C$107,2,FALSE),""))</f>
        <v/>
      </c>
      <c r="F115" s="108"/>
      <c r="G115" s="108"/>
    </row>
    <row r="116" spans="2:7" ht="30" customHeight="1" x14ac:dyDescent="0.25">
      <c r="B116" s="107"/>
      <c r="C116" s="111"/>
      <c r="D116" s="108"/>
      <c r="E116" s="69" t="str">
        <f>IF(D116="","",IFERROR(VLOOKUP(D116,CadFun!$B$8:$C$107,2,FALSE),""))</f>
        <v/>
      </c>
      <c r="F116" s="108"/>
      <c r="G116" s="108"/>
    </row>
    <row r="117" spans="2:7" ht="30" customHeight="1" x14ac:dyDescent="0.25">
      <c r="B117" s="107"/>
      <c r="C117" s="111"/>
      <c r="D117" s="108"/>
      <c r="E117" s="69" t="str">
        <f>IF(D117="","",IFERROR(VLOOKUP(D117,CadFun!$B$8:$C$107,2,FALSE),""))</f>
        <v/>
      </c>
      <c r="F117" s="108"/>
      <c r="G117" s="108"/>
    </row>
    <row r="118" spans="2:7" ht="30" customHeight="1" x14ac:dyDescent="0.25">
      <c r="B118" s="107"/>
      <c r="C118" s="111"/>
      <c r="D118" s="108"/>
      <c r="E118" s="69" t="str">
        <f>IF(D118="","",IFERROR(VLOOKUP(D118,CadFun!$B$8:$C$107,2,FALSE),""))</f>
        <v/>
      </c>
      <c r="F118" s="108"/>
      <c r="G118" s="108"/>
    </row>
    <row r="119" spans="2:7" ht="30" customHeight="1" x14ac:dyDescent="0.25">
      <c r="B119" s="107"/>
      <c r="C119" s="111"/>
      <c r="D119" s="108"/>
      <c r="E119" s="69" t="str">
        <f>IF(D119="","",IFERROR(VLOOKUP(D119,CadFun!$B$8:$C$107,2,FALSE),""))</f>
        <v/>
      </c>
      <c r="F119" s="108"/>
      <c r="G119" s="108"/>
    </row>
    <row r="120" spans="2:7" ht="30" customHeight="1" x14ac:dyDescent="0.25">
      <c r="B120" s="107"/>
      <c r="C120" s="111"/>
      <c r="D120" s="108"/>
      <c r="E120" s="69" t="str">
        <f>IF(D120="","",IFERROR(VLOOKUP(D120,CadFun!$B$8:$C$107,2,FALSE),""))</f>
        <v/>
      </c>
      <c r="F120" s="108"/>
      <c r="G120" s="108"/>
    </row>
    <row r="121" spans="2:7" ht="30" customHeight="1" x14ac:dyDescent="0.25">
      <c r="B121" s="107"/>
      <c r="C121" s="111"/>
      <c r="D121" s="108"/>
      <c r="E121" s="69" t="str">
        <f>IF(D121="","",IFERROR(VLOOKUP(D121,CadFun!$B$8:$C$107,2,FALSE),""))</f>
        <v/>
      </c>
      <c r="F121" s="108"/>
      <c r="G121" s="108"/>
    </row>
    <row r="122" spans="2:7" ht="30" customHeight="1" x14ac:dyDescent="0.25">
      <c r="B122" s="107"/>
      <c r="C122" s="111"/>
      <c r="D122" s="108"/>
      <c r="E122" s="69" t="str">
        <f>IF(D122="","",IFERROR(VLOOKUP(D122,CadFun!$B$8:$C$107,2,FALSE),""))</f>
        <v/>
      </c>
      <c r="F122" s="108"/>
      <c r="G122" s="108"/>
    </row>
    <row r="123" spans="2:7" ht="30" customHeight="1" x14ac:dyDescent="0.25">
      <c r="B123" s="107"/>
      <c r="C123" s="111"/>
      <c r="D123" s="108"/>
      <c r="E123" s="69" t="str">
        <f>IF(D123="","",IFERROR(VLOOKUP(D123,CadFun!$B$8:$C$107,2,FALSE),""))</f>
        <v/>
      </c>
      <c r="F123" s="108"/>
      <c r="G123" s="108"/>
    </row>
    <row r="124" spans="2:7" ht="30" customHeight="1" x14ac:dyDescent="0.25">
      <c r="B124" s="107"/>
      <c r="C124" s="111"/>
      <c r="D124" s="108"/>
      <c r="E124" s="69" t="str">
        <f>IF(D124="","",IFERROR(VLOOKUP(D124,CadFun!$B$8:$C$107,2,FALSE),""))</f>
        <v/>
      </c>
      <c r="F124" s="108"/>
      <c r="G124" s="108"/>
    </row>
    <row r="125" spans="2:7" ht="30" customHeight="1" x14ac:dyDescent="0.25">
      <c r="B125" s="107"/>
      <c r="C125" s="111"/>
      <c r="D125" s="108"/>
      <c r="E125" s="69" t="str">
        <f>IF(D125="","",IFERROR(VLOOKUP(D125,CadFun!$B$8:$C$107,2,FALSE),""))</f>
        <v/>
      </c>
      <c r="F125" s="108"/>
      <c r="G125" s="108"/>
    </row>
    <row r="126" spans="2:7" ht="30" customHeight="1" x14ac:dyDescent="0.25">
      <c r="B126" s="107"/>
      <c r="C126" s="111"/>
      <c r="D126" s="108"/>
      <c r="E126" s="69" t="str">
        <f>IF(D126="","",IFERROR(VLOOKUP(D126,CadFun!$B$8:$C$107,2,FALSE),""))</f>
        <v/>
      </c>
      <c r="F126" s="108"/>
      <c r="G126" s="108"/>
    </row>
    <row r="127" spans="2:7" ht="30" customHeight="1" x14ac:dyDescent="0.25">
      <c r="B127" s="107"/>
      <c r="C127" s="111"/>
      <c r="D127" s="108"/>
      <c r="E127" s="69" t="str">
        <f>IF(D127="","",IFERROR(VLOOKUP(D127,CadFun!$B$8:$C$107,2,FALSE),""))</f>
        <v/>
      </c>
      <c r="F127" s="108"/>
      <c r="G127" s="108"/>
    </row>
    <row r="128" spans="2:7" ht="30" customHeight="1" x14ac:dyDescent="0.25">
      <c r="B128" s="107"/>
      <c r="C128" s="111"/>
      <c r="D128" s="108"/>
      <c r="E128" s="69" t="str">
        <f>IF(D128="","",IFERROR(VLOOKUP(D128,CadFun!$B$8:$C$107,2,FALSE),""))</f>
        <v/>
      </c>
      <c r="F128" s="108"/>
      <c r="G128" s="108"/>
    </row>
    <row r="129" spans="2:7" ht="30" customHeight="1" x14ac:dyDescent="0.25">
      <c r="B129" s="107"/>
      <c r="C129" s="111"/>
      <c r="D129" s="108"/>
      <c r="E129" s="69" t="str">
        <f>IF(D129="","",IFERROR(VLOOKUP(D129,CadFun!$B$8:$C$107,2,FALSE),""))</f>
        <v/>
      </c>
      <c r="F129" s="108"/>
      <c r="G129" s="108"/>
    </row>
    <row r="130" spans="2:7" ht="30" customHeight="1" x14ac:dyDescent="0.25">
      <c r="B130" s="107"/>
      <c r="C130" s="111"/>
      <c r="D130" s="108"/>
      <c r="E130" s="69" t="str">
        <f>IF(D130="","",IFERROR(VLOOKUP(D130,CadFun!$B$8:$C$107,2,FALSE),""))</f>
        <v/>
      </c>
      <c r="F130" s="108"/>
      <c r="G130" s="108"/>
    </row>
    <row r="131" spans="2:7" ht="30" customHeight="1" x14ac:dyDescent="0.25">
      <c r="B131" s="107"/>
      <c r="C131" s="111"/>
      <c r="D131" s="108"/>
      <c r="E131" s="69" t="str">
        <f>IF(D131="","",IFERROR(VLOOKUP(D131,CadFun!$B$8:$C$107,2,FALSE),""))</f>
        <v/>
      </c>
      <c r="F131" s="108"/>
      <c r="G131" s="108"/>
    </row>
    <row r="132" spans="2:7" ht="30" customHeight="1" x14ac:dyDescent="0.25">
      <c r="B132" s="107"/>
      <c r="C132" s="111"/>
      <c r="D132" s="108"/>
      <c r="E132" s="69" t="str">
        <f>IF(D132="","",IFERROR(VLOOKUP(D132,CadFun!$B$8:$C$107,2,FALSE),""))</f>
        <v/>
      </c>
      <c r="F132" s="108"/>
      <c r="G132" s="108"/>
    </row>
    <row r="133" spans="2:7" ht="30" customHeight="1" x14ac:dyDescent="0.25">
      <c r="B133" s="107"/>
      <c r="C133" s="111"/>
      <c r="D133" s="108"/>
      <c r="E133" s="69" t="str">
        <f>IF(D133="","",IFERROR(VLOOKUP(D133,CadFun!$B$8:$C$107,2,FALSE),""))</f>
        <v/>
      </c>
      <c r="F133" s="108"/>
      <c r="G133" s="108"/>
    </row>
    <row r="134" spans="2:7" ht="30" customHeight="1" x14ac:dyDescent="0.25">
      <c r="B134" s="107"/>
      <c r="C134" s="111"/>
      <c r="D134" s="108"/>
      <c r="E134" s="69" t="str">
        <f>IF(D134="","",IFERROR(VLOOKUP(D134,CadFun!$B$8:$C$107,2,FALSE),""))</f>
        <v/>
      </c>
      <c r="F134" s="108"/>
      <c r="G134" s="108"/>
    </row>
    <row r="135" spans="2:7" ht="30" customHeight="1" x14ac:dyDescent="0.25">
      <c r="B135" s="107"/>
      <c r="C135" s="111"/>
      <c r="D135" s="108"/>
      <c r="E135" s="69" t="str">
        <f>IF(D135="","",IFERROR(VLOOKUP(D135,CadFun!$B$8:$C$107,2,FALSE),""))</f>
        <v/>
      </c>
      <c r="F135" s="108"/>
      <c r="G135" s="108"/>
    </row>
    <row r="136" spans="2:7" ht="30" customHeight="1" x14ac:dyDescent="0.25">
      <c r="B136" s="107"/>
      <c r="C136" s="111"/>
      <c r="D136" s="108"/>
      <c r="E136" s="69" t="str">
        <f>IF(D136="","",IFERROR(VLOOKUP(D136,CadFun!$B$8:$C$107,2,FALSE),""))</f>
        <v/>
      </c>
      <c r="F136" s="108"/>
      <c r="G136" s="108"/>
    </row>
    <row r="137" spans="2:7" ht="30" customHeight="1" x14ac:dyDescent="0.25">
      <c r="B137" s="107"/>
      <c r="C137" s="111"/>
      <c r="D137" s="108"/>
      <c r="E137" s="69" t="str">
        <f>IF(D137="","",IFERROR(VLOOKUP(D137,CadFun!$B$8:$C$107,2,FALSE),""))</f>
        <v/>
      </c>
      <c r="F137" s="108"/>
      <c r="G137" s="108"/>
    </row>
    <row r="138" spans="2:7" ht="30" customHeight="1" x14ac:dyDescent="0.25">
      <c r="B138" s="107"/>
      <c r="C138" s="111"/>
      <c r="D138" s="108"/>
      <c r="E138" s="69" t="str">
        <f>IF(D138="","",IFERROR(VLOOKUP(D138,CadFun!$B$8:$C$107,2,FALSE),""))</f>
        <v/>
      </c>
      <c r="F138" s="108"/>
      <c r="G138" s="108"/>
    </row>
    <row r="139" spans="2:7" ht="30" customHeight="1" x14ac:dyDescent="0.25">
      <c r="B139" s="107"/>
      <c r="C139" s="111"/>
      <c r="D139" s="108"/>
      <c r="E139" s="69" t="str">
        <f>IF(D139="","",IFERROR(VLOOKUP(D139,CadFun!$B$8:$C$107,2,FALSE),""))</f>
        <v/>
      </c>
      <c r="F139" s="108"/>
      <c r="G139" s="108"/>
    </row>
    <row r="140" spans="2:7" ht="30" customHeight="1" x14ac:dyDescent="0.25">
      <c r="B140" s="107"/>
      <c r="C140" s="111"/>
      <c r="D140" s="108"/>
      <c r="E140" s="69" t="str">
        <f>IF(D140="","",IFERROR(VLOOKUP(D140,CadFun!$B$8:$C$107,2,FALSE),""))</f>
        <v/>
      </c>
      <c r="F140" s="108"/>
      <c r="G140" s="108"/>
    </row>
    <row r="141" spans="2:7" ht="30" customHeight="1" x14ac:dyDescent="0.25">
      <c r="B141" s="107"/>
      <c r="C141" s="111"/>
      <c r="D141" s="108"/>
      <c r="E141" s="69" t="str">
        <f>IF(D141="","",IFERROR(VLOOKUP(D141,CadFun!$B$8:$C$107,2,FALSE),""))</f>
        <v/>
      </c>
      <c r="F141" s="108"/>
      <c r="G141" s="108"/>
    </row>
    <row r="142" spans="2:7" ht="30" customHeight="1" x14ac:dyDescent="0.25">
      <c r="B142" s="107"/>
      <c r="C142" s="111"/>
      <c r="D142" s="108"/>
      <c r="E142" s="69" t="str">
        <f>IF(D142="","",IFERROR(VLOOKUP(D142,CadFun!$B$8:$C$107,2,FALSE),""))</f>
        <v/>
      </c>
      <c r="F142" s="108"/>
      <c r="G142" s="108"/>
    </row>
    <row r="143" spans="2:7" ht="30" customHeight="1" x14ac:dyDescent="0.25">
      <c r="B143" s="107"/>
      <c r="C143" s="111"/>
      <c r="D143" s="108"/>
      <c r="E143" s="69" t="str">
        <f>IF(D143="","",IFERROR(VLOOKUP(D143,CadFun!$B$8:$C$107,2,FALSE),""))</f>
        <v/>
      </c>
      <c r="F143" s="108"/>
      <c r="G143" s="108"/>
    </row>
    <row r="144" spans="2:7" ht="30" customHeight="1" x14ac:dyDescent="0.25">
      <c r="B144" s="107"/>
      <c r="C144" s="111"/>
      <c r="D144" s="108"/>
      <c r="E144" s="69" t="str">
        <f>IF(D144="","",IFERROR(VLOOKUP(D144,CadFun!$B$8:$C$107,2,FALSE),""))</f>
        <v/>
      </c>
      <c r="F144" s="108"/>
      <c r="G144" s="108"/>
    </row>
    <row r="145" spans="2:7" ht="30" customHeight="1" x14ac:dyDescent="0.25">
      <c r="B145" s="107"/>
      <c r="C145" s="111"/>
      <c r="D145" s="108"/>
      <c r="E145" s="69" t="str">
        <f>IF(D145="","",IFERROR(VLOOKUP(D145,CadFun!$B$8:$C$107,2,FALSE),""))</f>
        <v/>
      </c>
      <c r="F145" s="108"/>
      <c r="G145" s="108"/>
    </row>
    <row r="146" spans="2:7" ht="30" customHeight="1" x14ac:dyDescent="0.25">
      <c r="B146" s="107"/>
      <c r="C146" s="111"/>
      <c r="D146" s="108"/>
      <c r="E146" s="69" t="str">
        <f>IF(D146="","",IFERROR(VLOOKUP(D146,CadFun!$B$8:$C$107,2,FALSE),""))</f>
        <v/>
      </c>
      <c r="F146" s="108"/>
      <c r="G146" s="108"/>
    </row>
    <row r="147" spans="2:7" ht="30" customHeight="1" x14ac:dyDescent="0.25">
      <c r="B147" s="107"/>
      <c r="C147" s="111"/>
      <c r="D147" s="108"/>
      <c r="E147" s="69" t="str">
        <f>IF(D147="","",IFERROR(VLOOKUP(D147,CadFun!$B$8:$C$107,2,FALSE),""))</f>
        <v/>
      </c>
      <c r="F147" s="108"/>
      <c r="G147" s="108"/>
    </row>
    <row r="148" spans="2:7" ht="30" customHeight="1" x14ac:dyDescent="0.25">
      <c r="B148" s="107"/>
      <c r="C148" s="111"/>
      <c r="D148" s="108"/>
      <c r="E148" s="69" t="str">
        <f>IF(D148="","",IFERROR(VLOOKUP(D148,CadFun!$B$8:$C$107,2,FALSE),""))</f>
        <v/>
      </c>
      <c r="F148" s="108"/>
      <c r="G148" s="108"/>
    </row>
    <row r="149" spans="2:7" ht="30" customHeight="1" x14ac:dyDescent="0.25">
      <c r="B149" s="107"/>
      <c r="C149" s="111"/>
      <c r="D149" s="108"/>
      <c r="E149" s="69" t="str">
        <f>IF(D149="","",IFERROR(VLOOKUP(D149,CadFun!$B$8:$C$107,2,FALSE),""))</f>
        <v/>
      </c>
      <c r="F149" s="108"/>
      <c r="G149" s="108"/>
    </row>
    <row r="150" spans="2:7" ht="30" customHeight="1" x14ac:dyDescent="0.25">
      <c r="B150" s="107"/>
      <c r="C150" s="111"/>
      <c r="D150" s="108"/>
      <c r="E150" s="69" t="str">
        <f>IF(D150="","",IFERROR(VLOOKUP(D150,CadFun!$B$8:$C$107,2,FALSE),""))</f>
        <v/>
      </c>
      <c r="F150" s="108"/>
      <c r="G150" s="108"/>
    </row>
    <row r="151" spans="2:7" ht="30" customHeight="1" x14ac:dyDescent="0.25">
      <c r="B151" s="107"/>
      <c r="C151" s="111"/>
      <c r="D151" s="108"/>
      <c r="E151" s="69" t="str">
        <f>IF(D151="","",IFERROR(VLOOKUP(D151,CadFun!$B$8:$C$107,2,FALSE),""))</f>
        <v/>
      </c>
      <c r="F151" s="108"/>
      <c r="G151" s="108"/>
    </row>
    <row r="152" spans="2:7" ht="30" customHeight="1" x14ac:dyDescent="0.25">
      <c r="B152" s="107"/>
      <c r="C152" s="111"/>
      <c r="D152" s="108"/>
      <c r="E152" s="69" t="str">
        <f>IF(D152="","",IFERROR(VLOOKUP(D152,CadFun!$B$8:$C$107,2,FALSE),""))</f>
        <v/>
      </c>
      <c r="F152" s="108"/>
      <c r="G152" s="108"/>
    </row>
    <row r="153" spans="2:7" ht="30" customHeight="1" x14ac:dyDescent="0.25">
      <c r="B153" s="107"/>
      <c r="C153" s="111"/>
      <c r="D153" s="108"/>
      <c r="E153" s="69" t="str">
        <f>IF(D153="","",IFERROR(VLOOKUP(D153,CadFun!$B$8:$C$107,2,FALSE),""))</f>
        <v/>
      </c>
      <c r="F153" s="108"/>
      <c r="G153" s="108"/>
    </row>
    <row r="154" spans="2:7" ht="30" customHeight="1" x14ac:dyDescent="0.25">
      <c r="B154" s="107"/>
      <c r="C154" s="111"/>
      <c r="D154" s="108"/>
      <c r="E154" s="69" t="str">
        <f>IF(D154="","",IFERROR(VLOOKUP(D154,CadFun!$B$8:$C$107,2,FALSE),""))</f>
        <v/>
      </c>
      <c r="F154" s="108"/>
      <c r="G154" s="108"/>
    </row>
    <row r="155" spans="2:7" ht="30" customHeight="1" x14ac:dyDescent="0.25">
      <c r="B155" s="107"/>
      <c r="C155" s="111"/>
      <c r="D155" s="108"/>
      <c r="E155" s="69" t="str">
        <f>IF(D155="","",IFERROR(VLOOKUP(D155,CadFun!$B$8:$C$107,2,FALSE),""))</f>
        <v/>
      </c>
      <c r="F155" s="108"/>
      <c r="G155" s="108"/>
    </row>
    <row r="156" spans="2:7" ht="30" customHeight="1" x14ac:dyDescent="0.25">
      <c r="B156" s="107"/>
      <c r="C156" s="111"/>
      <c r="D156" s="108"/>
      <c r="E156" s="69" t="str">
        <f>IF(D156="","",IFERROR(VLOOKUP(D156,CadFun!$B$8:$C$107,2,FALSE),""))</f>
        <v/>
      </c>
      <c r="F156" s="108"/>
      <c r="G156" s="108"/>
    </row>
    <row r="157" spans="2:7" ht="30" customHeight="1" x14ac:dyDescent="0.25">
      <c r="B157" s="107"/>
      <c r="C157" s="111"/>
      <c r="D157" s="108"/>
      <c r="E157" s="69" t="str">
        <f>IF(D157="","",IFERROR(VLOOKUP(D157,CadFun!$B$8:$C$107,2,FALSE),""))</f>
        <v/>
      </c>
      <c r="F157" s="108"/>
      <c r="G157" s="108"/>
    </row>
    <row r="158" spans="2:7" ht="30" customHeight="1" x14ac:dyDescent="0.25">
      <c r="B158" s="107"/>
      <c r="C158" s="111"/>
      <c r="D158" s="108"/>
      <c r="E158" s="69" t="str">
        <f>IF(D158="","",IFERROR(VLOOKUP(D158,CadFun!$B$8:$C$107,2,FALSE),""))</f>
        <v/>
      </c>
      <c r="F158" s="108"/>
      <c r="G158" s="108"/>
    </row>
    <row r="159" spans="2:7" ht="30" customHeight="1" x14ac:dyDescent="0.25">
      <c r="B159" s="107"/>
      <c r="C159" s="111"/>
      <c r="D159" s="108"/>
      <c r="E159" s="69" t="str">
        <f>IF(D159="","",IFERROR(VLOOKUP(D159,CadFun!$B$8:$C$107,2,FALSE),""))</f>
        <v/>
      </c>
      <c r="F159" s="108"/>
      <c r="G159" s="108"/>
    </row>
    <row r="160" spans="2:7" ht="30" customHeight="1" x14ac:dyDescent="0.25">
      <c r="B160" s="107"/>
      <c r="C160" s="111"/>
      <c r="D160" s="108"/>
      <c r="E160" s="69" t="str">
        <f>IF(D160="","",IFERROR(VLOOKUP(D160,CadFun!$B$8:$C$107,2,FALSE),""))</f>
        <v/>
      </c>
      <c r="F160" s="108"/>
      <c r="G160" s="108"/>
    </row>
    <row r="161" spans="2:7" ht="30" customHeight="1" x14ac:dyDescent="0.25">
      <c r="B161" s="107"/>
      <c r="C161" s="111"/>
      <c r="D161" s="108"/>
      <c r="E161" s="69" t="str">
        <f>IF(D161="","",IFERROR(VLOOKUP(D161,CadFun!$B$8:$C$107,2,FALSE),""))</f>
        <v/>
      </c>
      <c r="F161" s="108"/>
      <c r="G161" s="108"/>
    </row>
    <row r="162" spans="2:7" ht="30" customHeight="1" x14ac:dyDescent="0.25">
      <c r="B162" s="107"/>
      <c r="C162" s="111"/>
      <c r="D162" s="108"/>
      <c r="E162" s="69" t="str">
        <f>IF(D162="","",IFERROR(VLOOKUP(D162,CadFun!$B$8:$C$107,2,FALSE),""))</f>
        <v/>
      </c>
      <c r="F162" s="108"/>
      <c r="G162" s="108"/>
    </row>
    <row r="163" spans="2:7" ht="30" customHeight="1" x14ac:dyDescent="0.25">
      <c r="B163" s="107"/>
      <c r="C163" s="111"/>
      <c r="D163" s="108"/>
      <c r="E163" s="69" t="str">
        <f>IF(D163="","",IFERROR(VLOOKUP(D163,CadFun!$B$8:$C$107,2,FALSE),""))</f>
        <v/>
      </c>
      <c r="F163" s="108"/>
      <c r="G163" s="108"/>
    </row>
    <row r="164" spans="2:7" ht="30" customHeight="1" x14ac:dyDescent="0.25">
      <c r="B164" s="107"/>
      <c r="C164" s="111"/>
      <c r="D164" s="108"/>
      <c r="E164" s="69" t="str">
        <f>IF(D164="","",IFERROR(VLOOKUP(D164,CadFun!$B$8:$C$107,2,FALSE),""))</f>
        <v/>
      </c>
      <c r="F164" s="108"/>
      <c r="G164" s="108"/>
    </row>
    <row r="165" spans="2:7" ht="30" customHeight="1" x14ac:dyDescent="0.25">
      <c r="B165" s="107"/>
      <c r="C165" s="111"/>
      <c r="D165" s="108"/>
      <c r="E165" s="69" t="str">
        <f>IF(D165="","",IFERROR(VLOOKUP(D165,CadFun!$B$8:$C$107,2,FALSE),""))</f>
        <v/>
      </c>
      <c r="F165" s="108"/>
      <c r="G165" s="108"/>
    </row>
    <row r="166" spans="2:7" ht="30" customHeight="1" x14ac:dyDescent="0.25">
      <c r="B166" s="107"/>
      <c r="C166" s="111"/>
      <c r="D166" s="108"/>
      <c r="E166" s="69" t="str">
        <f>IF(D166="","",IFERROR(VLOOKUP(D166,CadFun!$B$8:$C$107,2,FALSE),""))</f>
        <v/>
      </c>
      <c r="F166" s="108"/>
      <c r="G166" s="108"/>
    </row>
    <row r="167" spans="2:7" ht="30" customHeight="1" x14ac:dyDescent="0.25">
      <c r="B167" s="107"/>
      <c r="C167" s="111"/>
      <c r="D167" s="108"/>
      <c r="E167" s="69" t="str">
        <f>IF(D167="","",IFERROR(VLOOKUP(D167,CadFun!$B$8:$C$107,2,FALSE),""))</f>
        <v/>
      </c>
      <c r="F167" s="108"/>
      <c r="G167" s="108"/>
    </row>
    <row r="168" spans="2:7" ht="30" customHeight="1" x14ac:dyDescent="0.25">
      <c r="B168" s="107"/>
      <c r="C168" s="111"/>
      <c r="D168" s="108"/>
      <c r="E168" s="69" t="str">
        <f>IF(D168="","",IFERROR(VLOOKUP(D168,CadFun!$B$8:$C$107,2,FALSE),""))</f>
        <v/>
      </c>
      <c r="F168" s="108"/>
      <c r="G168" s="108"/>
    </row>
    <row r="169" spans="2:7" ht="30" customHeight="1" x14ac:dyDescent="0.25">
      <c r="B169" s="107"/>
      <c r="C169" s="111"/>
      <c r="D169" s="108"/>
      <c r="E169" s="69" t="str">
        <f>IF(D169="","",IFERROR(VLOOKUP(D169,CadFun!$B$8:$C$107,2,FALSE),""))</f>
        <v/>
      </c>
      <c r="F169" s="108"/>
      <c r="G169" s="108"/>
    </row>
    <row r="170" spans="2:7" ht="30" customHeight="1" x14ac:dyDescent="0.25">
      <c r="B170" s="107"/>
      <c r="C170" s="111"/>
      <c r="D170" s="108"/>
      <c r="E170" s="69" t="str">
        <f>IF(D170="","",IFERROR(VLOOKUP(D170,CadFun!$B$8:$C$107,2,FALSE),""))</f>
        <v/>
      </c>
      <c r="F170" s="108"/>
      <c r="G170" s="108"/>
    </row>
    <row r="171" spans="2:7" ht="30" customHeight="1" x14ac:dyDescent="0.25">
      <c r="B171" s="107"/>
      <c r="C171" s="111"/>
      <c r="D171" s="108"/>
      <c r="E171" s="69" t="str">
        <f>IF(D171="","",IFERROR(VLOOKUP(D171,CadFun!$B$8:$C$107,2,FALSE),""))</f>
        <v/>
      </c>
      <c r="F171" s="108"/>
      <c r="G171" s="108"/>
    </row>
    <row r="172" spans="2:7" ht="30" customHeight="1" x14ac:dyDescent="0.25">
      <c r="B172" s="107"/>
      <c r="C172" s="111"/>
      <c r="D172" s="108"/>
      <c r="E172" s="69" t="str">
        <f>IF(D172="","",IFERROR(VLOOKUP(D172,CadFun!$B$8:$C$107,2,FALSE),""))</f>
        <v/>
      </c>
      <c r="F172" s="108"/>
      <c r="G172" s="108"/>
    </row>
    <row r="173" spans="2:7" ht="30" customHeight="1" x14ac:dyDescent="0.25">
      <c r="B173" s="107"/>
      <c r="C173" s="111"/>
      <c r="D173" s="108"/>
      <c r="E173" s="69" t="str">
        <f>IF(D173="","",IFERROR(VLOOKUP(D173,CadFun!$B$8:$C$107,2,FALSE),""))</f>
        <v/>
      </c>
      <c r="F173" s="108"/>
      <c r="G173" s="108"/>
    </row>
    <row r="174" spans="2:7" ht="30" customHeight="1" x14ac:dyDescent="0.25">
      <c r="B174" s="107"/>
      <c r="C174" s="111"/>
      <c r="D174" s="108"/>
      <c r="E174" s="69" t="str">
        <f>IF(D174="","",IFERROR(VLOOKUP(D174,CadFun!$B$8:$C$107,2,FALSE),""))</f>
        <v/>
      </c>
      <c r="F174" s="108"/>
      <c r="G174" s="108"/>
    </row>
    <row r="175" spans="2:7" ht="30" customHeight="1" x14ac:dyDescent="0.25">
      <c r="B175" s="107"/>
      <c r="C175" s="111"/>
      <c r="D175" s="108"/>
      <c r="E175" s="69" t="str">
        <f>IF(D175="","",IFERROR(VLOOKUP(D175,CadFun!$B$8:$C$107,2,FALSE),""))</f>
        <v/>
      </c>
      <c r="F175" s="108"/>
      <c r="G175" s="108"/>
    </row>
    <row r="176" spans="2:7" ht="30" customHeight="1" x14ac:dyDescent="0.25">
      <c r="B176" s="107"/>
      <c r="C176" s="111"/>
      <c r="D176" s="108"/>
      <c r="E176" s="69" t="str">
        <f>IF(D176="","",IFERROR(VLOOKUP(D176,CadFun!$B$8:$C$107,2,FALSE),""))</f>
        <v/>
      </c>
      <c r="F176" s="108"/>
      <c r="G176" s="108"/>
    </row>
    <row r="177" spans="2:7" ht="30" customHeight="1" x14ac:dyDescent="0.25">
      <c r="B177" s="107"/>
      <c r="C177" s="111"/>
      <c r="D177" s="108"/>
      <c r="E177" s="69" t="str">
        <f>IF(D177="","",IFERROR(VLOOKUP(D177,CadFun!$B$8:$C$107,2,FALSE),""))</f>
        <v/>
      </c>
      <c r="F177" s="108"/>
      <c r="G177" s="108"/>
    </row>
    <row r="178" spans="2:7" ht="30" customHeight="1" x14ac:dyDescent="0.25">
      <c r="B178" s="107"/>
      <c r="C178" s="111"/>
      <c r="D178" s="108"/>
      <c r="E178" s="69" t="str">
        <f>IF(D178="","",IFERROR(VLOOKUP(D178,CadFun!$B$8:$C$107,2,FALSE),""))</f>
        <v/>
      </c>
      <c r="F178" s="108"/>
      <c r="G178" s="108"/>
    </row>
    <row r="179" spans="2:7" ht="30" customHeight="1" x14ac:dyDescent="0.25">
      <c r="B179" s="107"/>
      <c r="C179" s="111"/>
      <c r="D179" s="108"/>
      <c r="E179" s="69" t="str">
        <f>IF(D179="","",IFERROR(VLOOKUP(D179,CadFun!$B$8:$C$107,2,FALSE),""))</f>
        <v/>
      </c>
      <c r="F179" s="108"/>
      <c r="G179" s="108"/>
    </row>
    <row r="180" spans="2:7" ht="30" customHeight="1" x14ac:dyDescent="0.25">
      <c r="B180" s="107"/>
      <c r="C180" s="111"/>
      <c r="D180" s="108"/>
      <c r="E180" s="69" t="str">
        <f>IF(D180="","",IFERROR(VLOOKUP(D180,CadFun!$B$8:$C$107,2,FALSE),""))</f>
        <v/>
      </c>
      <c r="F180" s="108"/>
      <c r="G180" s="108"/>
    </row>
    <row r="181" spans="2:7" ht="30" customHeight="1" x14ac:dyDescent="0.25">
      <c r="B181" s="107"/>
      <c r="C181" s="111"/>
      <c r="D181" s="108"/>
      <c r="E181" s="69" t="str">
        <f>IF(D181="","",IFERROR(VLOOKUP(D181,CadFun!$B$8:$C$107,2,FALSE),""))</f>
        <v/>
      </c>
      <c r="F181" s="108"/>
      <c r="G181" s="108"/>
    </row>
    <row r="182" spans="2:7" ht="30" customHeight="1" x14ac:dyDescent="0.25">
      <c r="B182" s="107"/>
      <c r="C182" s="111"/>
      <c r="D182" s="108"/>
      <c r="E182" s="69" t="str">
        <f>IF(D182="","",IFERROR(VLOOKUP(D182,CadFun!$B$8:$C$107,2,FALSE),""))</f>
        <v/>
      </c>
      <c r="F182" s="108"/>
      <c r="G182" s="108"/>
    </row>
    <row r="183" spans="2:7" ht="30" customHeight="1" x14ac:dyDescent="0.25">
      <c r="B183" s="107"/>
      <c r="C183" s="111"/>
      <c r="D183" s="108"/>
      <c r="E183" s="69" t="str">
        <f>IF(D183="","",IFERROR(VLOOKUP(D183,CadFun!$B$8:$C$107,2,FALSE),""))</f>
        <v/>
      </c>
      <c r="F183" s="108"/>
      <c r="G183" s="108"/>
    </row>
    <row r="184" spans="2:7" ht="30" customHeight="1" x14ac:dyDescent="0.25">
      <c r="B184" s="107"/>
      <c r="C184" s="111"/>
      <c r="D184" s="108"/>
      <c r="E184" s="69" t="str">
        <f>IF(D184="","",IFERROR(VLOOKUP(D184,CadFun!$B$8:$C$107,2,FALSE),""))</f>
        <v/>
      </c>
      <c r="F184" s="108"/>
      <c r="G184" s="108"/>
    </row>
    <row r="185" spans="2:7" ht="30" customHeight="1" x14ac:dyDescent="0.25">
      <c r="B185" s="107"/>
      <c r="C185" s="111"/>
      <c r="D185" s="108"/>
      <c r="E185" s="69" t="str">
        <f>IF(D185="","",IFERROR(VLOOKUP(D185,CadFun!$B$8:$C$107,2,FALSE),""))</f>
        <v/>
      </c>
      <c r="F185" s="108"/>
      <c r="G185" s="108"/>
    </row>
    <row r="186" spans="2:7" ht="30" customHeight="1" x14ac:dyDescent="0.25">
      <c r="B186" s="107"/>
      <c r="C186" s="111"/>
      <c r="D186" s="108"/>
      <c r="E186" s="69" t="str">
        <f>IF(D186="","",IFERROR(VLOOKUP(D186,CadFun!$B$8:$C$107,2,FALSE),""))</f>
        <v/>
      </c>
      <c r="F186" s="108"/>
      <c r="G186" s="108"/>
    </row>
    <row r="187" spans="2:7" ht="30" customHeight="1" x14ac:dyDescent="0.25">
      <c r="B187" s="107"/>
      <c r="C187" s="111"/>
      <c r="D187" s="108"/>
      <c r="E187" s="69" t="str">
        <f>IF(D187="","",IFERROR(VLOOKUP(D187,CadFun!$B$8:$C$107,2,FALSE),""))</f>
        <v/>
      </c>
      <c r="F187" s="108"/>
      <c r="G187" s="108"/>
    </row>
    <row r="188" spans="2:7" ht="30" customHeight="1" x14ac:dyDescent="0.25">
      <c r="B188" s="107"/>
      <c r="C188" s="111"/>
      <c r="D188" s="108"/>
      <c r="E188" s="69" t="str">
        <f>IF(D188="","",IFERROR(VLOOKUP(D188,CadFun!$B$8:$C$107,2,FALSE),""))</f>
        <v/>
      </c>
      <c r="F188" s="108"/>
      <c r="G188" s="108"/>
    </row>
    <row r="189" spans="2:7" ht="30" customHeight="1" x14ac:dyDescent="0.25">
      <c r="B189" s="107"/>
      <c r="C189" s="111"/>
      <c r="D189" s="108"/>
      <c r="E189" s="69" t="str">
        <f>IF(D189="","",IFERROR(VLOOKUP(D189,CadFun!$B$8:$C$107,2,FALSE),""))</f>
        <v/>
      </c>
      <c r="F189" s="108"/>
      <c r="G189" s="108"/>
    </row>
    <row r="190" spans="2:7" ht="30" customHeight="1" x14ac:dyDescent="0.25">
      <c r="B190" s="107"/>
      <c r="C190" s="111"/>
      <c r="D190" s="108"/>
      <c r="E190" s="69" t="str">
        <f>IF(D190="","",IFERROR(VLOOKUP(D190,CadFun!$B$8:$C$107,2,FALSE),""))</f>
        <v/>
      </c>
      <c r="F190" s="108"/>
      <c r="G190" s="108"/>
    </row>
    <row r="191" spans="2:7" ht="30" customHeight="1" x14ac:dyDescent="0.25">
      <c r="B191" s="107"/>
      <c r="C191" s="111"/>
      <c r="D191" s="108"/>
      <c r="E191" s="69" t="str">
        <f>IF(D191="","",IFERROR(VLOOKUP(D191,CadFun!$B$8:$C$107,2,FALSE),""))</f>
        <v/>
      </c>
      <c r="F191" s="108"/>
      <c r="G191" s="108"/>
    </row>
    <row r="192" spans="2:7" ht="30" customHeight="1" x14ac:dyDescent="0.25">
      <c r="B192" s="107"/>
      <c r="C192" s="111"/>
      <c r="D192" s="108"/>
      <c r="E192" s="69" t="str">
        <f>IF(D192="","",IFERROR(VLOOKUP(D192,CadFun!$B$8:$C$107,2,FALSE),""))</f>
        <v/>
      </c>
      <c r="F192" s="108"/>
      <c r="G192" s="108"/>
    </row>
    <row r="193" spans="2:7" ht="30" customHeight="1" x14ac:dyDescent="0.25">
      <c r="B193" s="107"/>
      <c r="C193" s="111"/>
      <c r="D193" s="108"/>
      <c r="E193" s="69" t="str">
        <f>IF(D193="","",IFERROR(VLOOKUP(D193,CadFun!$B$8:$C$107,2,FALSE),""))</f>
        <v/>
      </c>
      <c r="F193" s="108"/>
      <c r="G193" s="108"/>
    </row>
    <row r="194" spans="2:7" ht="30" customHeight="1" x14ac:dyDescent="0.25">
      <c r="B194" s="107"/>
      <c r="C194" s="111"/>
      <c r="D194" s="108"/>
      <c r="E194" s="69" t="str">
        <f>IF(D194="","",IFERROR(VLOOKUP(D194,CadFun!$B$8:$C$107,2,FALSE),""))</f>
        <v/>
      </c>
      <c r="F194" s="108"/>
      <c r="G194" s="108"/>
    </row>
    <row r="195" spans="2:7" ht="30" customHeight="1" x14ac:dyDescent="0.25">
      <c r="B195" s="107"/>
      <c r="C195" s="111"/>
      <c r="D195" s="108"/>
      <c r="E195" s="69" t="str">
        <f>IF(D195="","",IFERROR(VLOOKUP(D195,CadFun!$B$8:$C$107,2,FALSE),""))</f>
        <v/>
      </c>
      <c r="F195" s="108"/>
      <c r="G195" s="108"/>
    </row>
    <row r="196" spans="2:7" ht="30" customHeight="1" x14ac:dyDescent="0.25">
      <c r="B196" s="107"/>
      <c r="C196" s="111"/>
      <c r="D196" s="108"/>
      <c r="E196" s="69" t="str">
        <f>IF(D196="","",IFERROR(VLOOKUP(D196,CadFun!$B$8:$C$107,2,FALSE),""))</f>
        <v/>
      </c>
      <c r="F196" s="108"/>
      <c r="G196" s="108"/>
    </row>
    <row r="197" spans="2:7" ht="30" customHeight="1" x14ac:dyDescent="0.25">
      <c r="B197" s="107"/>
      <c r="C197" s="111"/>
      <c r="D197" s="108"/>
      <c r="E197" s="69" t="str">
        <f>IF(D197="","",IFERROR(VLOOKUP(D197,CadFun!$B$8:$C$107,2,FALSE),""))</f>
        <v/>
      </c>
      <c r="F197" s="108"/>
      <c r="G197" s="108"/>
    </row>
    <row r="198" spans="2:7" ht="30" customHeight="1" x14ac:dyDescent="0.25">
      <c r="B198" s="107"/>
      <c r="C198" s="111"/>
      <c r="D198" s="108"/>
      <c r="E198" s="69" t="str">
        <f>IF(D198="","",IFERROR(VLOOKUP(D198,CadFun!$B$8:$C$107,2,FALSE),""))</f>
        <v/>
      </c>
      <c r="F198" s="108"/>
      <c r="G198" s="108"/>
    </row>
    <row r="199" spans="2:7" ht="30" customHeight="1" x14ac:dyDescent="0.25">
      <c r="B199" s="107"/>
      <c r="C199" s="111"/>
      <c r="D199" s="108"/>
      <c r="E199" s="69" t="str">
        <f>IF(D199="","",IFERROR(VLOOKUP(D199,CadFun!$B$8:$C$107,2,FALSE),""))</f>
        <v/>
      </c>
      <c r="F199" s="108"/>
      <c r="G199" s="108"/>
    </row>
    <row r="200" spans="2:7" ht="30" customHeight="1" x14ac:dyDescent="0.25">
      <c r="B200" s="107"/>
      <c r="C200" s="111"/>
      <c r="D200" s="108"/>
      <c r="E200" s="69" t="str">
        <f>IF(D200="","",IFERROR(VLOOKUP(D200,CadFun!$B$8:$C$107,2,FALSE),""))</f>
        <v/>
      </c>
      <c r="F200" s="108"/>
      <c r="G200" s="108"/>
    </row>
    <row r="201" spans="2:7" ht="30" customHeight="1" x14ac:dyDescent="0.25">
      <c r="B201" s="107"/>
      <c r="C201" s="111"/>
      <c r="D201" s="108"/>
      <c r="E201" s="69" t="str">
        <f>IF(D201="","",IFERROR(VLOOKUP(D201,CadFun!$B$8:$C$107,2,FALSE),""))</f>
        <v/>
      </c>
      <c r="F201" s="108"/>
      <c r="G201" s="108"/>
    </row>
    <row r="202" spans="2:7" ht="30" customHeight="1" x14ac:dyDescent="0.25">
      <c r="B202" s="107"/>
      <c r="C202" s="111"/>
      <c r="D202" s="108"/>
      <c r="E202" s="69" t="str">
        <f>IF(D202="","",IFERROR(VLOOKUP(D202,CadFun!$B$8:$C$107,2,FALSE),""))</f>
        <v/>
      </c>
      <c r="F202" s="108"/>
      <c r="G202" s="108"/>
    </row>
    <row r="203" spans="2:7" ht="30" customHeight="1" x14ac:dyDescent="0.25">
      <c r="B203" s="107"/>
      <c r="C203" s="111"/>
      <c r="D203" s="108"/>
      <c r="E203" s="69" t="str">
        <f>IF(D203="","",IFERROR(VLOOKUP(D203,CadFun!$B$8:$C$107,2,FALSE),""))</f>
        <v/>
      </c>
      <c r="F203" s="108"/>
      <c r="G203" s="108"/>
    </row>
    <row r="204" spans="2:7" ht="30" customHeight="1" x14ac:dyDescent="0.25">
      <c r="B204" s="107"/>
      <c r="C204" s="111"/>
      <c r="D204" s="108"/>
      <c r="E204" s="69" t="str">
        <f>IF(D204="","",IFERROR(VLOOKUP(D204,CadFun!$B$8:$C$107,2,FALSE),""))</f>
        <v/>
      </c>
      <c r="F204" s="108"/>
      <c r="G204" s="108"/>
    </row>
    <row r="205" spans="2:7" ht="30" customHeight="1" x14ac:dyDescent="0.25">
      <c r="B205" s="107"/>
      <c r="C205" s="111"/>
      <c r="D205" s="108"/>
      <c r="E205" s="69" t="str">
        <f>IF(D205="","",IFERROR(VLOOKUP(D205,CadFun!$B$8:$C$107,2,FALSE),""))</f>
        <v/>
      </c>
      <c r="F205" s="108"/>
      <c r="G205" s="108"/>
    </row>
    <row r="206" spans="2:7" ht="30" customHeight="1" x14ac:dyDescent="0.25">
      <c r="B206" s="107"/>
      <c r="C206" s="111"/>
      <c r="D206" s="108"/>
      <c r="E206" s="69" t="str">
        <f>IF(D206="","",IFERROR(VLOOKUP(D206,CadFun!$B$8:$C$107,2,FALSE),""))</f>
        <v/>
      </c>
      <c r="F206" s="108"/>
      <c r="G206" s="108"/>
    </row>
    <row r="207" spans="2:7" ht="30" customHeight="1" x14ac:dyDescent="0.25">
      <c r="B207" s="107"/>
      <c r="C207" s="111"/>
      <c r="D207" s="108"/>
      <c r="E207" s="69" t="str">
        <f>IF(D207="","",IFERROR(VLOOKUP(D207,CadFun!$B$8:$C$107,2,FALSE),""))</f>
        <v/>
      </c>
      <c r="F207" s="108"/>
      <c r="G207" s="108"/>
    </row>
    <row r="208" spans="2:7" ht="30" customHeight="1" x14ac:dyDescent="0.25">
      <c r="B208" s="107"/>
      <c r="C208" s="111"/>
      <c r="D208" s="108"/>
      <c r="E208" s="69" t="str">
        <f>IF(D208="","",IFERROR(VLOOKUP(D208,CadFun!$B$8:$C$107,2,FALSE),""))</f>
        <v/>
      </c>
      <c r="F208" s="108"/>
      <c r="G208" s="108"/>
    </row>
    <row r="209" spans="2:7" ht="30" customHeight="1" x14ac:dyDescent="0.25">
      <c r="B209" s="107"/>
      <c r="C209" s="111"/>
      <c r="D209" s="108"/>
      <c r="E209" s="69" t="str">
        <f>IF(D209="","",IFERROR(VLOOKUP(D209,CadFun!$B$8:$C$107,2,FALSE),""))</f>
        <v/>
      </c>
      <c r="F209" s="108"/>
      <c r="G209" s="108"/>
    </row>
    <row r="210" spans="2:7" ht="30" customHeight="1" x14ac:dyDescent="0.25">
      <c r="B210" s="107"/>
      <c r="C210" s="111"/>
      <c r="D210" s="108"/>
      <c r="E210" s="69" t="str">
        <f>IF(D210="","",IFERROR(VLOOKUP(D210,CadFun!$B$8:$C$107,2,FALSE),""))</f>
        <v/>
      </c>
      <c r="F210" s="108"/>
      <c r="G210" s="108"/>
    </row>
    <row r="211" spans="2:7" ht="30" customHeight="1" x14ac:dyDescent="0.25">
      <c r="B211" s="107"/>
      <c r="C211" s="111"/>
      <c r="D211" s="108"/>
      <c r="E211" s="69" t="str">
        <f>IF(D211="","",IFERROR(VLOOKUP(D211,CadFun!$B$8:$C$107,2,FALSE),""))</f>
        <v/>
      </c>
      <c r="F211" s="108"/>
      <c r="G211" s="108"/>
    </row>
    <row r="212" spans="2:7" ht="30" customHeight="1" x14ac:dyDescent="0.25">
      <c r="B212" s="107"/>
      <c r="C212" s="111"/>
      <c r="D212" s="108"/>
      <c r="E212" s="69" t="str">
        <f>IF(D212="","",IFERROR(VLOOKUP(D212,CadFun!$B$8:$C$107,2,FALSE),""))</f>
        <v/>
      </c>
      <c r="F212" s="108"/>
      <c r="G212" s="108"/>
    </row>
    <row r="213" spans="2:7" ht="30" customHeight="1" x14ac:dyDescent="0.25">
      <c r="B213" s="107"/>
      <c r="C213" s="111"/>
      <c r="D213" s="108"/>
      <c r="E213" s="69" t="str">
        <f>IF(D213="","",IFERROR(VLOOKUP(D213,CadFun!$B$8:$C$107,2,FALSE),""))</f>
        <v/>
      </c>
      <c r="F213" s="108"/>
      <c r="G213" s="108"/>
    </row>
    <row r="214" spans="2:7" ht="30" customHeight="1" x14ac:dyDescent="0.25">
      <c r="B214" s="107"/>
      <c r="C214" s="111"/>
      <c r="D214" s="108"/>
      <c r="E214" s="69" t="str">
        <f>IF(D214="","",IFERROR(VLOOKUP(D214,CadFun!$B$8:$C$107,2,FALSE),""))</f>
        <v/>
      </c>
      <c r="F214" s="108"/>
      <c r="G214" s="108"/>
    </row>
    <row r="215" spans="2:7" ht="30" customHeight="1" x14ac:dyDescent="0.25">
      <c r="B215" s="107"/>
      <c r="C215" s="111"/>
      <c r="D215" s="108"/>
      <c r="E215" s="69" t="str">
        <f>IF(D215="","",IFERROR(VLOOKUP(D215,CadFun!$B$8:$C$107,2,FALSE),""))</f>
        <v/>
      </c>
      <c r="F215" s="108"/>
      <c r="G215" s="108"/>
    </row>
    <row r="216" spans="2:7" ht="30" customHeight="1" x14ac:dyDescent="0.25">
      <c r="B216" s="107"/>
      <c r="C216" s="111"/>
      <c r="D216" s="108"/>
      <c r="E216" s="69" t="str">
        <f>IF(D216="","",IFERROR(VLOOKUP(D216,CadFun!$B$8:$C$107,2,FALSE),""))</f>
        <v/>
      </c>
      <c r="F216" s="108"/>
      <c r="G216" s="108"/>
    </row>
    <row r="217" spans="2:7" ht="30" customHeight="1" x14ac:dyDescent="0.25">
      <c r="B217" s="107"/>
      <c r="C217" s="111"/>
      <c r="D217" s="108"/>
      <c r="E217" s="69" t="str">
        <f>IF(D217="","",IFERROR(VLOOKUP(D217,CadFun!$B$8:$C$107,2,FALSE),""))</f>
        <v/>
      </c>
      <c r="F217" s="108"/>
      <c r="G217" s="108"/>
    </row>
    <row r="218" spans="2:7" ht="30" customHeight="1" x14ac:dyDescent="0.25">
      <c r="B218" s="107"/>
      <c r="C218" s="111"/>
      <c r="D218" s="108"/>
      <c r="E218" s="69" t="str">
        <f>IF(D218="","",IFERROR(VLOOKUP(D218,CadFun!$B$8:$C$107,2,FALSE),""))</f>
        <v/>
      </c>
      <c r="F218" s="108"/>
      <c r="G218" s="108"/>
    </row>
    <row r="219" spans="2:7" ht="30" customHeight="1" x14ac:dyDescent="0.25">
      <c r="B219" s="107"/>
      <c r="C219" s="111"/>
      <c r="D219" s="108"/>
      <c r="E219" s="69" t="str">
        <f>IF(D219="","",IFERROR(VLOOKUP(D219,CadFun!$B$8:$C$107,2,FALSE),""))</f>
        <v/>
      </c>
      <c r="F219" s="108"/>
      <c r="G219" s="108"/>
    </row>
    <row r="220" spans="2:7" ht="30" customHeight="1" x14ac:dyDescent="0.25">
      <c r="B220" s="107"/>
      <c r="C220" s="111"/>
      <c r="D220" s="108"/>
      <c r="E220" s="69" t="str">
        <f>IF(D220="","",IFERROR(VLOOKUP(D220,CadFun!$B$8:$C$107,2,FALSE),""))</f>
        <v/>
      </c>
      <c r="F220" s="108"/>
      <c r="G220" s="108"/>
    </row>
    <row r="221" spans="2:7" ht="30" customHeight="1" x14ac:dyDescent="0.25">
      <c r="B221" s="107"/>
      <c r="C221" s="111"/>
      <c r="D221" s="108"/>
      <c r="E221" s="69" t="str">
        <f>IF(D221="","",IFERROR(VLOOKUP(D221,CadFun!$B$8:$C$107,2,FALSE),""))</f>
        <v/>
      </c>
      <c r="F221" s="108"/>
      <c r="G221" s="108"/>
    </row>
    <row r="222" spans="2:7" ht="30" customHeight="1" x14ac:dyDescent="0.25">
      <c r="B222" s="107"/>
      <c r="C222" s="111"/>
      <c r="D222" s="108"/>
      <c r="E222" s="69" t="str">
        <f>IF(D222="","",IFERROR(VLOOKUP(D222,CadFun!$B$8:$C$107,2,FALSE),""))</f>
        <v/>
      </c>
      <c r="F222" s="108"/>
      <c r="G222" s="108"/>
    </row>
    <row r="223" spans="2:7" ht="30" customHeight="1" x14ac:dyDescent="0.25">
      <c r="B223" s="107"/>
      <c r="C223" s="111"/>
      <c r="D223" s="108"/>
      <c r="E223" s="69" t="str">
        <f>IF(D223="","",IFERROR(VLOOKUP(D223,CadFun!$B$8:$C$107,2,FALSE),""))</f>
        <v/>
      </c>
      <c r="F223" s="108"/>
      <c r="G223" s="108"/>
    </row>
    <row r="224" spans="2:7" ht="30" customHeight="1" x14ac:dyDescent="0.25">
      <c r="B224" s="107"/>
      <c r="C224" s="111"/>
      <c r="D224" s="108"/>
      <c r="E224" s="69" t="str">
        <f>IF(D224="","",IFERROR(VLOOKUP(D224,CadFun!$B$8:$C$107,2,FALSE),""))</f>
        <v/>
      </c>
      <c r="F224" s="108"/>
      <c r="G224" s="108"/>
    </row>
    <row r="225" spans="2:7" ht="30" customHeight="1" x14ac:dyDescent="0.25">
      <c r="B225" s="107"/>
      <c r="C225" s="111"/>
      <c r="D225" s="108"/>
      <c r="E225" s="69" t="str">
        <f>IF(D225="","",IFERROR(VLOOKUP(D225,CadFun!$B$8:$C$107,2,FALSE),""))</f>
        <v/>
      </c>
      <c r="F225" s="108"/>
      <c r="G225" s="108"/>
    </row>
    <row r="226" spans="2:7" ht="30" customHeight="1" x14ac:dyDescent="0.25">
      <c r="B226" s="107"/>
      <c r="C226" s="111"/>
      <c r="D226" s="108"/>
      <c r="E226" s="69" t="str">
        <f>IF(D226="","",IFERROR(VLOOKUP(D226,CadFun!$B$8:$C$107,2,FALSE),""))</f>
        <v/>
      </c>
      <c r="F226" s="108"/>
      <c r="G226" s="108"/>
    </row>
    <row r="227" spans="2:7" ht="30" customHeight="1" x14ac:dyDescent="0.25">
      <c r="B227" s="107"/>
      <c r="C227" s="111"/>
      <c r="D227" s="108"/>
      <c r="E227" s="69" t="str">
        <f>IF(D227="","",IFERROR(VLOOKUP(D227,CadFun!$B$8:$C$107,2,FALSE),""))</f>
        <v/>
      </c>
      <c r="F227" s="108"/>
      <c r="G227" s="108"/>
    </row>
    <row r="228" spans="2:7" ht="30" customHeight="1" x14ac:dyDescent="0.25">
      <c r="B228" s="107"/>
      <c r="C228" s="111"/>
      <c r="D228" s="108"/>
      <c r="E228" s="69" t="str">
        <f>IF(D228="","",IFERROR(VLOOKUP(D228,CadFun!$B$8:$C$107,2,FALSE),""))</f>
        <v/>
      </c>
      <c r="F228" s="108"/>
      <c r="G228" s="108"/>
    </row>
    <row r="229" spans="2:7" ht="30" customHeight="1" x14ac:dyDescent="0.25">
      <c r="B229" s="107"/>
      <c r="C229" s="111"/>
      <c r="D229" s="108"/>
      <c r="E229" s="69" t="str">
        <f>IF(D229="","",IFERROR(VLOOKUP(D229,CadFun!$B$8:$C$107,2,FALSE),""))</f>
        <v/>
      </c>
      <c r="F229" s="108"/>
      <c r="G229" s="108"/>
    </row>
    <row r="230" spans="2:7" ht="30" customHeight="1" x14ac:dyDescent="0.25">
      <c r="B230" s="107"/>
      <c r="C230" s="111"/>
      <c r="D230" s="108"/>
      <c r="E230" s="69" t="str">
        <f>IF(D230="","",IFERROR(VLOOKUP(D230,CadFun!$B$8:$C$107,2,FALSE),""))</f>
        <v/>
      </c>
      <c r="F230" s="108"/>
      <c r="G230" s="108"/>
    </row>
    <row r="231" spans="2:7" ht="30" customHeight="1" x14ac:dyDescent="0.25">
      <c r="B231" s="107"/>
      <c r="C231" s="111"/>
      <c r="D231" s="108"/>
      <c r="E231" s="69" t="str">
        <f>IF(D231="","",IFERROR(VLOOKUP(D231,CadFun!$B$8:$C$107,2,FALSE),""))</f>
        <v/>
      </c>
      <c r="F231" s="108"/>
      <c r="G231" s="108"/>
    </row>
    <row r="232" spans="2:7" ht="30" customHeight="1" x14ac:dyDescent="0.25">
      <c r="B232" s="107"/>
      <c r="C232" s="111"/>
      <c r="D232" s="108"/>
      <c r="E232" s="69" t="str">
        <f>IF(D232="","",IFERROR(VLOOKUP(D232,CadFun!$B$8:$C$107,2,FALSE),""))</f>
        <v/>
      </c>
      <c r="F232" s="108"/>
      <c r="G232" s="108"/>
    </row>
    <row r="233" spans="2:7" ht="30" customHeight="1" x14ac:dyDescent="0.25">
      <c r="B233" s="107"/>
      <c r="C233" s="111"/>
      <c r="D233" s="108"/>
      <c r="E233" s="69" t="str">
        <f>IF(D233="","",IFERROR(VLOOKUP(D233,CadFun!$B$8:$C$107,2,FALSE),""))</f>
        <v/>
      </c>
      <c r="F233" s="108"/>
      <c r="G233" s="108"/>
    </row>
    <row r="234" spans="2:7" ht="30" customHeight="1" x14ac:dyDescent="0.25">
      <c r="B234" s="107"/>
      <c r="C234" s="111"/>
      <c r="D234" s="108"/>
      <c r="E234" s="69" t="str">
        <f>IF(D234="","",IFERROR(VLOOKUP(D234,CadFun!$B$8:$C$107,2,FALSE),""))</f>
        <v/>
      </c>
      <c r="F234" s="108"/>
      <c r="G234" s="108"/>
    </row>
    <row r="235" spans="2:7" ht="30" customHeight="1" x14ac:dyDescent="0.25">
      <c r="B235" s="107"/>
      <c r="C235" s="111"/>
      <c r="D235" s="108"/>
      <c r="E235" s="69" t="str">
        <f>IF(D235="","",IFERROR(VLOOKUP(D235,CadFun!$B$8:$C$107,2,FALSE),""))</f>
        <v/>
      </c>
      <c r="F235" s="108"/>
      <c r="G235" s="108"/>
    </row>
    <row r="236" spans="2:7" ht="30" customHeight="1" x14ac:dyDescent="0.25">
      <c r="B236" s="107"/>
      <c r="C236" s="111"/>
      <c r="D236" s="108"/>
      <c r="E236" s="69" t="str">
        <f>IF(D236="","",IFERROR(VLOOKUP(D236,CadFun!$B$8:$C$107,2,FALSE),""))</f>
        <v/>
      </c>
      <c r="F236" s="108"/>
      <c r="G236" s="108"/>
    </row>
    <row r="237" spans="2:7" ht="30" customHeight="1" x14ac:dyDescent="0.25">
      <c r="B237" s="107"/>
      <c r="C237" s="111"/>
      <c r="D237" s="108"/>
      <c r="E237" s="69" t="str">
        <f>IF(D237="","",IFERROR(VLOOKUP(D237,CadFun!$B$8:$C$107,2,FALSE),""))</f>
        <v/>
      </c>
      <c r="F237" s="108"/>
      <c r="G237" s="108"/>
    </row>
    <row r="238" spans="2:7" ht="30" customHeight="1" x14ac:dyDescent="0.25">
      <c r="B238" s="107"/>
      <c r="C238" s="111"/>
      <c r="D238" s="108"/>
      <c r="E238" s="69" t="str">
        <f>IF(D238="","",IFERROR(VLOOKUP(D238,CadFun!$B$8:$C$107,2,FALSE),""))</f>
        <v/>
      </c>
      <c r="F238" s="108"/>
      <c r="G238" s="108"/>
    </row>
    <row r="239" spans="2:7" ht="30" customHeight="1" x14ac:dyDescent="0.25">
      <c r="B239" s="107"/>
      <c r="C239" s="111"/>
      <c r="D239" s="108"/>
      <c r="E239" s="69" t="str">
        <f>IF(D239="","",IFERROR(VLOOKUP(D239,CadFun!$B$8:$C$107,2,FALSE),""))</f>
        <v/>
      </c>
      <c r="F239" s="108"/>
      <c r="G239" s="108"/>
    </row>
    <row r="240" spans="2:7" ht="30" customHeight="1" x14ac:dyDescent="0.25">
      <c r="B240" s="107"/>
      <c r="C240" s="111"/>
      <c r="D240" s="108"/>
      <c r="E240" s="69" t="str">
        <f>IF(D240="","",IFERROR(VLOOKUP(D240,CadFun!$B$8:$C$107,2,FALSE),""))</f>
        <v/>
      </c>
      <c r="F240" s="108"/>
      <c r="G240" s="108"/>
    </row>
    <row r="241" spans="2:7" ht="30" customHeight="1" x14ac:dyDescent="0.25">
      <c r="B241" s="107"/>
      <c r="C241" s="111"/>
      <c r="D241" s="108"/>
      <c r="E241" s="69" t="str">
        <f>IF(D241="","",IFERROR(VLOOKUP(D241,CadFun!$B$8:$C$107,2,FALSE),""))</f>
        <v/>
      </c>
      <c r="F241" s="108"/>
      <c r="G241" s="108"/>
    </row>
    <row r="242" spans="2:7" ht="30" customHeight="1" x14ac:dyDescent="0.25">
      <c r="B242" s="107"/>
      <c r="C242" s="111"/>
      <c r="D242" s="108"/>
      <c r="E242" s="69" t="str">
        <f>IF(D242="","",IFERROR(VLOOKUP(D242,CadFun!$B$8:$C$107,2,FALSE),""))</f>
        <v/>
      </c>
      <c r="F242" s="108"/>
      <c r="G242" s="108"/>
    </row>
    <row r="243" spans="2:7" ht="30" customHeight="1" x14ac:dyDescent="0.25">
      <c r="B243" s="107"/>
      <c r="C243" s="111"/>
      <c r="D243" s="108"/>
      <c r="E243" s="69" t="str">
        <f>IF(D243="","",IFERROR(VLOOKUP(D243,CadFun!$B$8:$C$107,2,FALSE),""))</f>
        <v/>
      </c>
      <c r="F243" s="108"/>
      <c r="G243" s="108"/>
    </row>
    <row r="244" spans="2:7" ht="30" customHeight="1" x14ac:dyDescent="0.25">
      <c r="B244" s="107"/>
      <c r="C244" s="111"/>
      <c r="D244" s="108"/>
      <c r="E244" s="69" t="str">
        <f>IF(D244="","",IFERROR(VLOOKUP(D244,CadFun!$B$8:$C$107,2,FALSE),""))</f>
        <v/>
      </c>
      <c r="F244" s="108"/>
      <c r="G244" s="108"/>
    </row>
    <row r="245" spans="2:7" ht="30" customHeight="1" x14ac:dyDescent="0.25">
      <c r="B245" s="107"/>
      <c r="C245" s="111"/>
      <c r="D245" s="108"/>
      <c r="E245" s="69" t="str">
        <f>IF(D245="","",IFERROR(VLOOKUP(D245,CadFun!$B$8:$C$107,2,FALSE),""))</f>
        <v/>
      </c>
      <c r="F245" s="108"/>
      <c r="G245" s="108"/>
    </row>
    <row r="246" spans="2:7" ht="30" customHeight="1" x14ac:dyDescent="0.25">
      <c r="B246" s="107"/>
      <c r="C246" s="111"/>
      <c r="D246" s="108"/>
      <c r="E246" s="69" t="str">
        <f>IF(D246="","",IFERROR(VLOOKUP(D246,CadFun!$B$8:$C$107,2,FALSE),""))</f>
        <v/>
      </c>
      <c r="F246" s="108"/>
      <c r="G246" s="108"/>
    </row>
    <row r="247" spans="2:7" ht="30" customHeight="1" x14ac:dyDescent="0.25">
      <c r="B247" s="107"/>
      <c r="C247" s="111"/>
      <c r="D247" s="108"/>
      <c r="E247" s="69" t="str">
        <f>IF(D247="","",IFERROR(VLOOKUP(D247,CadFun!$B$8:$C$107,2,FALSE),""))</f>
        <v/>
      </c>
      <c r="F247" s="108"/>
      <c r="G247" s="108"/>
    </row>
    <row r="248" spans="2:7" ht="30" customHeight="1" x14ac:dyDescent="0.25">
      <c r="B248" s="107"/>
      <c r="C248" s="111"/>
      <c r="D248" s="108"/>
      <c r="E248" s="69" t="str">
        <f>IF(D248="","",IFERROR(VLOOKUP(D248,CadFun!$B$8:$C$107,2,FALSE),""))</f>
        <v/>
      </c>
      <c r="F248" s="108"/>
      <c r="G248" s="108"/>
    </row>
    <row r="249" spans="2:7" ht="30" customHeight="1" x14ac:dyDescent="0.25">
      <c r="B249" s="107"/>
      <c r="C249" s="111"/>
      <c r="D249" s="108"/>
      <c r="E249" s="69" t="str">
        <f>IF(D249="","",IFERROR(VLOOKUP(D249,CadFun!$B$8:$C$107,2,FALSE),""))</f>
        <v/>
      </c>
      <c r="F249" s="108"/>
      <c r="G249" s="108"/>
    </row>
    <row r="250" spans="2:7" ht="30" customHeight="1" x14ac:dyDescent="0.25">
      <c r="B250" s="107"/>
      <c r="C250" s="111"/>
      <c r="D250" s="108"/>
      <c r="E250" s="69" t="str">
        <f>IF(D250="","",IFERROR(VLOOKUP(D250,CadFun!$B$8:$C$107,2,FALSE),""))</f>
        <v/>
      </c>
      <c r="F250" s="108"/>
      <c r="G250" s="108"/>
    </row>
    <row r="251" spans="2:7" ht="30" customHeight="1" x14ac:dyDescent="0.25">
      <c r="B251" s="107"/>
      <c r="C251" s="111"/>
      <c r="D251" s="108"/>
      <c r="E251" s="69" t="str">
        <f>IF(D251="","",IFERROR(VLOOKUP(D251,CadFun!$B$8:$C$107,2,FALSE),""))</f>
        <v/>
      </c>
      <c r="F251" s="108"/>
      <c r="G251" s="108"/>
    </row>
    <row r="252" spans="2:7" ht="30" customHeight="1" x14ac:dyDescent="0.25">
      <c r="B252" s="107"/>
      <c r="C252" s="111"/>
      <c r="D252" s="108"/>
      <c r="E252" s="69" t="str">
        <f>IF(D252="","",IFERROR(VLOOKUP(D252,CadFun!$B$8:$C$107,2,FALSE),""))</f>
        <v/>
      </c>
      <c r="F252" s="108"/>
      <c r="G252" s="108"/>
    </row>
    <row r="253" spans="2:7" ht="30" customHeight="1" x14ac:dyDescent="0.25">
      <c r="B253" s="107"/>
      <c r="C253" s="111"/>
      <c r="D253" s="108"/>
      <c r="E253" s="69" t="str">
        <f>IF(D253="","",IFERROR(VLOOKUP(D253,CadFun!$B$8:$C$107,2,FALSE),""))</f>
        <v/>
      </c>
      <c r="F253" s="108"/>
      <c r="G253" s="108"/>
    </row>
    <row r="254" spans="2:7" ht="30" customHeight="1" x14ac:dyDescent="0.25">
      <c r="B254" s="107"/>
      <c r="C254" s="111"/>
      <c r="D254" s="108"/>
      <c r="E254" s="69" t="str">
        <f>IF(D254="","",IFERROR(VLOOKUP(D254,CadFun!$B$8:$C$107,2,FALSE),""))</f>
        <v/>
      </c>
      <c r="F254" s="108"/>
      <c r="G254" s="108"/>
    </row>
    <row r="255" spans="2:7" ht="30" customHeight="1" x14ac:dyDescent="0.25">
      <c r="B255" s="107"/>
      <c r="C255" s="111"/>
      <c r="D255" s="108"/>
      <c r="E255" s="69" t="str">
        <f>IF(D255="","",IFERROR(VLOOKUP(D255,CadFun!$B$8:$C$107,2,FALSE),""))</f>
        <v/>
      </c>
      <c r="F255" s="108"/>
      <c r="G255" s="108"/>
    </row>
    <row r="256" spans="2:7" ht="30" customHeight="1" x14ac:dyDescent="0.25">
      <c r="B256" s="107"/>
      <c r="C256" s="111"/>
      <c r="D256" s="108"/>
      <c r="E256" s="69" t="str">
        <f>IF(D256="","",IFERROR(VLOOKUP(D256,CadFun!$B$8:$C$107,2,FALSE),""))</f>
        <v/>
      </c>
      <c r="F256" s="108"/>
      <c r="G256" s="108"/>
    </row>
    <row r="257" spans="2:7" ht="30" customHeight="1" x14ac:dyDescent="0.25">
      <c r="B257" s="107"/>
      <c r="C257" s="111"/>
      <c r="D257" s="108"/>
      <c r="E257" s="69" t="str">
        <f>IF(D257="","",IFERROR(VLOOKUP(D257,CadFun!$B$8:$C$107,2,FALSE),""))</f>
        <v/>
      </c>
      <c r="F257" s="108"/>
      <c r="G257" s="108"/>
    </row>
    <row r="258" spans="2:7" ht="30" customHeight="1" x14ac:dyDescent="0.25">
      <c r="B258" s="107"/>
      <c r="C258" s="111"/>
      <c r="D258" s="108"/>
      <c r="E258" s="69" t="str">
        <f>IF(D258="","",IFERROR(VLOOKUP(D258,CadFun!$B$8:$C$107,2,FALSE),""))</f>
        <v/>
      </c>
      <c r="F258" s="108"/>
      <c r="G258" s="108"/>
    </row>
    <row r="259" spans="2:7" ht="30" customHeight="1" x14ac:dyDescent="0.25">
      <c r="B259" s="107"/>
      <c r="C259" s="111"/>
      <c r="D259" s="108"/>
      <c r="E259" s="69" t="str">
        <f>IF(D259="","",IFERROR(VLOOKUP(D259,CadFun!$B$8:$C$107,2,FALSE),""))</f>
        <v/>
      </c>
      <c r="F259" s="108"/>
      <c r="G259" s="108"/>
    </row>
    <row r="260" spans="2:7" ht="30" customHeight="1" x14ac:dyDescent="0.25">
      <c r="B260" s="107"/>
      <c r="C260" s="111"/>
      <c r="D260" s="108"/>
      <c r="E260" s="69" t="str">
        <f>IF(D260="","",IFERROR(VLOOKUP(D260,CadFun!$B$8:$C$107,2,FALSE),""))</f>
        <v/>
      </c>
      <c r="F260" s="108"/>
      <c r="G260" s="108"/>
    </row>
    <row r="261" spans="2:7" ht="30" customHeight="1" x14ac:dyDescent="0.25">
      <c r="B261" s="107"/>
      <c r="C261" s="111"/>
      <c r="D261" s="108"/>
      <c r="E261" s="69" t="str">
        <f>IF(D261="","",IFERROR(VLOOKUP(D261,CadFun!$B$8:$C$107,2,FALSE),""))</f>
        <v/>
      </c>
      <c r="F261" s="108"/>
      <c r="G261" s="108"/>
    </row>
    <row r="262" spans="2:7" ht="30" customHeight="1" x14ac:dyDescent="0.25">
      <c r="B262" s="107"/>
      <c r="C262" s="111"/>
      <c r="D262" s="108"/>
      <c r="E262" s="69" t="str">
        <f>IF(D262="","",IFERROR(VLOOKUP(D262,CadFun!$B$8:$C$107,2,FALSE),""))</f>
        <v/>
      </c>
      <c r="F262" s="108"/>
      <c r="G262" s="108"/>
    </row>
    <row r="263" spans="2:7" ht="30" customHeight="1" x14ac:dyDescent="0.25">
      <c r="B263" s="107"/>
      <c r="C263" s="111"/>
      <c r="D263" s="108"/>
      <c r="E263" s="69" t="str">
        <f>IF(D263="","",IFERROR(VLOOKUP(D263,CadFun!$B$8:$C$107,2,FALSE),""))</f>
        <v/>
      </c>
      <c r="F263" s="108"/>
      <c r="G263" s="108"/>
    </row>
    <row r="264" spans="2:7" ht="30" customHeight="1" x14ac:dyDescent="0.25">
      <c r="B264" s="107"/>
      <c r="C264" s="111"/>
      <c r="D264" s="108"/>
      <c r="E264" s="69" t="str">
        <f>IF(D264="","",IFERROR(VLOOKUP(D264,CadFun!$B$8:$C$107,2,FALSE),""))</f>
        <v/>
      </c>
      <c r="F264" s="108"/>
      <c r="G264" s="108"/>
    </row>
    <row r="265" spans="2:7" ht="30" customHeight="1" x14ac:dyDescent="0.25">
      <c r="B265" s="107"/>
      <c r="C265" s="111"/>
      <c r="D265" s="108"/>
      <c r="E265" s="69" t="str">
        <f>IF(D265="","",IFERROR(VLOOKUP(D265,CadFun!$B$8:$C$107,2,FALSE),""))</f>
        <v/>
      </c>
      <c r="F265" s="108"/>
      <c r="G265" s="108"/>
    </row>
    <row r="266" spans="2:7" ht="30" customHeight="1" x14ac:dyDescent="0.25">
      <c r="B266" s="107"/>
      <c r="C266" s="111"/>
      <c r="D266" s="108"/>
      <c r="E266" s="69" t="str">
        <f>IF(D266="","",IFERROR(VLOOKUP(D266,CadFun!$B$8:$C$107,2,FALSE),""))</f>
        <v/>
      </c>
      <c r="F266" s="108"/>
      <c r="G266" s="108"/>
    </row>
    <row r="267" spans="2:7" ht="30" customHeight="1" x14ac:dyDescent="0.25">
      <c r="B267" s="107"/>
      <c r="C267" s="111"/>
      <c r="D267" s="108"/>
      <c r="E267" s="69" t="str">
        <f>IF(D267="","",IFERROR(VLOOKUP(D267,CadFun!$B$8:$C$107,2,FALSE),""))</f>
        <v/>
      </c>
      <c r="F267" s="108"/>
      <c r="G267" s="108"/>
    </row>
    <row r="268" spans="2:7" ht="30" customHeight="1" x14ac:dyDescent="0.25">
      <c r="B268" s="107"/>
      <c r="C268" s="111"/>
      <c r="D268" s="108"/>
      <c r="E268" s="69" t="str">
        <f>IF(D268="","",IFERROR(VLOOKUP(D268,CadFun!$B$8:$C$107,2,FALSE),""))</f>
        <v/>
      </c>
      <c r="F268" s="108"/>
      <c r="G268" s="108"/>
    </row>
    <row r="269" spans="2:7" ht="30" customHeight="1" x14ac:dyDescent="0.25">
      <c r="B269" s="107"/>
      <c r="C269" s="111"/>
      <c r="D269" s="108"/>
      <c r="E269" s="69" t="str">
        <f>IF(D269="","",IFERROR(VLOOKUP(D269,CadFun!$B$8:$C$107,2,FALSE),""))</f>
        <v/>
      </c>
      <c r="F269" s="108"/>
      <c r="G269" s="108"/>
    </row>
    <row r="270" spans="2:7" ht="30" customHeight="1" x14ac:dyDescent="0.25">
      <c r="B270" s="107"/>
      <c r="C270" s="111"/>
      <c r="D270" s="108"/>
      <c r="E270" s="69" t="str">
        <f>IF(D270="","",IFERROR(VLOOKUP(D270,CadFun!$B$8:$C$107,2,FALSE),""))</f>
        <v/>
      </c>
      <c r="F270" s="108"/>
      <c r="G270" s="108"/>
    </row>
    <row r="271" spans="2:7" ht="30" customHeight="1" x14ac:dyDescent="0.25">
      <c r="B271" s="107"/>
      <c r="C271" s="111"/>
      <c r="D271" s="108"/>
      <c r="E271" s="69" t="str">
        <f>IF(D271="","",IFERROR(VLOOKUP(D271,CadFun!$B$8:$C$107,2,FALSE),""))</f>
        <v/>
      </c>
      <c r="F271" s="108"/>
      <c r="G271" s="108"/>
    </row>
    <row r="272" spans="2:7" ht="30" customHeight="1" x14ac:dyDescent="0.25">
      <c r="B272" s="107"/>
      <c r="C272" s="111"/>
      <c r="D272" s="108"/>
      <c r="E272" s="69" t="str">
        <f>IF(D272="","",IFERROR(VLOOKUP(D272,CadFun!$B$8:$C$107,2,FALSE),""))</f>
        <v/>
      </c>
      <c r="F272" s="108"/>
      <c r="G272" s="108"/>
    </row>
    <row r="273" spans="2:7" ht="30" customHeight="1" x14ac:dyDescent="0.25">
      <c r="B273" s="107"/>
      <c r="C273" s="111"/>
      <c r="D273" s="108"/>
      <c r="E273" s="69" t="str">
        <f>IF(D273="","",IFERROR(VLOOKUP(D273,CadFun!$B$8:$C$107,2,FALSE),""))</f>
        <v/>
      </c>
      <c r="F273" s="108"/>
      <c r="G273" s="108"/>
    </row>
    <row r="274" spans="2:7" ht="30" customHeight="1" x14ac:dyDescent="0.25">
      <c r="B274" s="107"/>
      <c r="C274" s="111"/>
      <c r="D274" s="108"/>
      <c r="E274" s="69" t="str">
        <f>IF(D274="","",IFERROR(VLOOKUP(D274,CadFun!$B$8:$C$107,2,FALSE),""))</f>
        <v/>
      </c>
      <c r="F274" s="108"/>
      <c r="G274" s="108"/>
    </row>
    <row r="275" spans="2:7" ht="30" customHeight="1" x14ac:dyDescent="0.25">
      <c r="B275" s="107"/>
      <c r="C275" s="111"/>
      <c r="D275" s="108"/>
      <c r="E275" s="69" t="str">
        <f>IF(D275="","",IFERROR(VLOOKUP(D275,CadFun!$B$8:$C$107,2,FALSE),""))</f>
        <v/>
      </c>
      <c r="F275" s="108"/>
      <c r="G275" s="108"/>
    </row>
    <row r="276" spans="2:7" ht="30" customHeight="1" x14ac:dyDescent="0.25">
      <c r="B276" s="107"/>
      <c r="C276" s="111"/>
      <c r="D276" s="108"/>
      <c r="E276" s="69" t="str">
        <f>IF(D276="","",IFERROR(VLOOKUP(D276,CadFun!$B$8:$C$107,2,FALSE),""))</f>
        <v/>
      </c>
      <c r="F276" s="108"/>
      <c r="G276" s="108"/>
    </row>
    <row r="277" spans="2:7" ht="30" customHeight="1" x14ac:dyDescent="0.25">
      <c r="B277" s="107"/>
      <c r="C277" s="111"/>
      <c r="D277" s="108"/>
      <c r="E277" s="69" t="str">
        <f>IF(D277="","",IFERROR(VLOOKUP(D277,CadFun!$B$8:$C$107,2,FALSE),""))</f>
        <v/>
      </c>
      <c r="F277" s="108"/>
      <c r="G277" s="108"/>
    </row>
    <row r="278" spans="2:7" ht="30" customHeight="1" x14ac:dyDescent="0.25">
      <c r="B278" s="107"/>
      <c r="C278" s="111"/>
      <c r="D278" s="108"/>
      <c r="E278" s="69" t="str">
        <f>IF(D278="","",IFERROR(VLOOKUP(D278,CadFun!$B$8:$C$107,2,FALSE),""))</f>
        <v/>
      </c>
      <c r="F278" s="108"/>
      <c r="G278" s="108"/>
    </row>
    <row r="279" spans="2:7" ht="30" customHeight="1" x14ac:dyDescent="0.25">
      <c r="B279" s="107"/>
      <c r="C279" s="111"/>
      <c r="D279" s="108"/>
      <c r="E279" s="69" t="str">
        <f>IF(D279="","",IFERROR(VLOOKUP(D279,CadFun!$B$8:$C$107,2,FALSE),""))</f>
        <v/>
      </c>
      <c r="F279" s="108"/>
      <c r="G279" s="108"/>
    </row>
    <row r="280" spans="2:7" ht="30" customHeight="1" x14ac:dyDescent="0.25">
      <c r="B280" s="107"/>
      <c r="C280" s="111"/>
      <c r="D280" s="108"/>
      <c r="E280" s="69" t="str">
        <f>IF(D280="","",IFERROR(VLOOKUP(D280,CadFun!$B$8:$C$107,2,FALSE),""))</f>
        <v/>
      </c>
      <c r="F280" s="108"/>
      <c r="G280" s="108"/>
    </row>
    <row r="281" spans="2:7" ht="30" customHeight="1" x14ac:dyDescent="0.25">
      <c r="B281" s="107"/>
      <c r="C281" s="111"/>
      <c r="D281" s="108"/>
      <c r="E281" s="69" t="str">
        <f>IF(D281="","",IFERROR(VLOOKUP(D281,CadFun!$B$8:$C$107,2,FALSE),""))</f>
        <v/>
      </c>
      <c r="F281" s="108"/>
      <c r="G281" s="108"/>
    </row>
    <row r="282" spans="2:7" ht="30" customHeight="1" x14ac:dyDescent="0.25">
      <c r="B282" s="107"/>
      <c r="C282" s="111"/>
      <c r="D282" s="108"/>
      <c r="E282" s="69" t="str">
        <f>IF(D282="","",IFERROR(VLOOKUP(D282,CadFun!$B$8:$C$107,2,FALSE),""))</f>
        <v/>
      </c>
      <c r="F282" s="108"/>
      <c r="G282" s="108"/>
    </row>
    <row r="283" spans="2:7" ht="30" customHeight="1" x14ac:dyDescent="0.25">
      <c r="B283" s="107"/>
      <c r="C283" s="111"/>
      <c r="D283" s="108"/>
      <c r="E283" s="69" t="str">
        <f>IF(D283="","",IFERROR(VLOOKUP(D283,CadFun!$B$8:$C$107,2,FALSE),""))</f>
        <v/>
      </c>
      <c r="F283" s="108"/>
      <c r="G283" s="108"/>
    </row>
    <row r="284" spans="2:7" ht="30" customHeight="1" x14ac:dyDescent="0.25">
      <c r="B284" s="107"/>
      <c r="C284" s="111"/>
      <c r="D284" s="108"/>
      <c r="E284" s="69" t="str">
        <f>IF(D284="","",IFERROR(VLOOKUP(D284,CadFun!$B$8:$C$107,2,FALSE),""))</f>
        <v/>
      </c>
      <c r="F284" s="108"/>
      <c r="G284" s="108"/>
    </row>
    <row r="285" spans="2:7" ht="30" customHeight="1" x14ac:dyDescent="0.25">
      <c r="B285" s="107"/>
      <c r="C285" s="111"/>
      <c r="D285" s="108"/>
      <c r="E285" s="69" t="str">
        <f>IF(D285="","",IFERROR(VLOOKUP(D285,CadFun!$B$8:$C$107,2,FALSE),""))</f>
        <v/>
      </c>
      <c r="F285" s="108"/>
      <c r="G285" s="108"/>
    </row>
    <row r="286" spans="2:7" ht="30" customHeight="1" x14ac:dyDescent="0.25">
      <c r="B286" s="107"/>
      <c r="C286" s="111"/>
      <c r="D286" s="108"/>
      <c r="E286" s="69" t="str">
        <f>IF(D286="","",IFERROR(VLOOKUP(D286,CadFun!$B$8:$C$107,2,FALSE),""))</f>
        <v/>
      </c>
      <c r="F286" s="108"/>
      <c r="G286" s="108"/>
    </row>
    <row r="287" spans="2:7" ht="30" customHeight="1" x14ac:dyDescent="0.25">
      <c r="B287" s="107"/>
      <c r="C287" s="111"/>
      <c r="D287" s="108"/>
      <c r="E287" s="69" t="str">
        <f>IF(D287="","",IFERROR(VLOOKUP(D287,CadFun!$B$8:$C$107,2,FALSE),""))</f>
        <v/>
      </c>
      <c r="F287" s="108"/>
      <c r="G287" s="108"/>
    </row>
    <row r="288" spans="2:7" ht="30" customHeight="1" x14ac:dyDescent="0.25">
      <c r="B288" s="107"/>
      <c r="C288" s="111"/>
      <c r="D288" s="108"/>
      <c r="E288" s="69" t="str">
        <f>IF(D288="","",IFERROR(VLOOKUP(D288,CadFun!$B$8:$C$107,2,FALSE),""))</f>
        <v/>
      </c>
      <c r="F288" s="108"/>
      <c r="G288" s="108"/>
    </row>
    <row r="289" spans="2:7" ht="30" customHeight="1" x14ac:dyDescent="0.25">
      <c r="B289" s="107"/>
      <c r="C289" s="111"/>
      <c r="D289" s="108"/>
      <c r="E289" s="69" t="str">
        <f>IF(D289="","",IFERROR(VLOOKUP(D289,CadFun!$B$8:$C$107,2,FALSE),""))</f>
        <v/>
      </c>
      <c r="F289" s="108"/>
      <c r="G289" s="108"/>
    </row>
    <row r="290" spans="2:7" ht="30" customHeight="1" x14ac:dyDescent="0.25">
      <c r="B290" s="107"/>
      <c r="C290" s="111"/>
      <c r="D290" s="108"/>
      <c r="E290" s="69" t="str">
        <f>IF(D290="","",IFERROR(VLOOKUP(D290,CadFun!$B$8:$C$107,2,FALSE),""))</f>
        <v/>
      </c>
      <c r="F290" s="108"/>
      <c r="G290" s="108"/>
    </row>
    <row r="291" spans="2:7" ht="30" customHeight="1" x14ac:dyDescent="0.25">
      <c r="B291" s="107"/>
      <c r="C291" s="111"/>
      <c r="D291" s="108"/>
      <c r="E291" s="69" t="str">
        <f>IF(D291="","",IFERROR(VLOOKUP(D291,CadFun!$B$8:$C$107,2,FALSE),""))</f>
        <v/>
      </c>
      <c r="F291" s="108"/>
      <c r="G291" s="108"/>
    </row>
    <row r="292" spans="2:7" ht="30" customHeight="1" x14ac:dyDescent="0.25">
      <c r="B292" s="107"/>
      <c r="C292" s="111"/>
      <c r="D292" s="108"/>
      <c r="E292" s="69" t="str">
        <f>IF(D292="","",IFERROR(VLOOKUP(D292,CadFun!$B$8:$C$107,2,FALSE),""))</f>
        <v/>
      </c>
      <c r="F292" s="108"/>
      <c r="G292" s="108"/>
    </row>
    <row r="293" spans="2:7" ht="30" customHeight="1" x14ac:dyDescent="0.25">
      <c r="B293" s="107"/>
      <c r="C293" s="111"/>
      <c r="D293" s="108"/>
      <c r="E293" s="69" t="str">
        <f>IF(D293="","",IFERROR(VLOOKUP(D293,CadFun!$B$8:$C$107,2,FALSE),""))</f>
        <v/>
      </c>
      <c r="F293" s="108"/>
      <c r="G293" s="108"/>
    </row>
    <row r="294" spans="2:7" ht="30" customHeight="1" x14ac:dyDescent="0.25">
      <c r="B294" s="107"/>
      <c r="C294" s="111"/>
      <c r="D294" s="108"/>
      <c r="E294" s="69" t="str">
        <f>IF(D294="","",IFERROR(VLOOKUP(D294,CadFun!$B$8:$C$107,2,FALSE),""))</f>
        <v/>
      </c>
      <c r="F294" s="108"/>
      <c r="G294" s="108"/>
    </row>
    <row r="295" spans="2:7" ht="30" customHeight="1" x14ac:dyDescent="0.25">
      <c r="B295" s="107"/>
      <c r="C295" s="111"/>
      <c r="D295" s="108"/>
      <c r="E295" s="69" t="str">
        <f>IF(D295="","",IFERROR(VLOOKUP(D295,CadFun!$B$8:$C$107,2,FALSE),""))</f>
        <v/>
      </c>
      <c r="F295" s="108"/>
      <c r="G295" s="108"/>
    </row>
    <row r="296" spans="2:7" ht="30" customHeight="1" x14ac:dyDescent="0.25">
      <c r="B296" s="107"/>
      <c r="C296" s="111"/>
      <c r="D296" s="108"/>
      <c r="E296" s="69" t="str">
        <f>IF(D296="","",IFERROR(VLOOKUP(D296,CadFun!$B$8:$C$107,2,FALSE),""))</f>
        <v/>
      </c>
      <c r="F296" s="108"/>
      <c r="G296" s="108"/>
    </row>
    <row r="297" spans="2:7" ht="30" customHeight="1" x14ac:dyDescent="0.25">
      <c r="B297" s="107"/>
      <c r="C297" s="111"/>
      <c r="D297" s="108"/>
      <c r="E297" s="69" t="str">
        <f>IF(D297="","",IFERROR(VLOOKUP(D297,CadFun!$B$8:$C$107,2,FALSE),""))</f>
        <v/>
      </c>
      <c r="F297" s="108"/>
      <c r="G297" s="108"/>
    </row>
    <row r="298" spans="2:7" ht="30" customHeight="1" x14ac:dyDescent="0.25">
      <c r="B298" s="107"/>
      <c r="C298" s="111"/>
      <c r="D298" s="108"/>
      <c r="E298" s="69" t="str">
        <f>IF(D298="","",IFERROR(VLOOKUP(D298,CadFun!$B$8:$C$107,2,FALSE),""))</f>
        <v/>
      </c>
      <c r="F298" s="108"/>
      <c r="G298" s="108"/>
    </row>
    <row r="299" spans="2:7" ht="30" customHeight="1" x14ac:dyDescent="0.25">
      <c r="B299" s="107"/>
      <c r="C299" s="111"/>
      <c r="D299" s="108"/>
      <c r="E299" s="69" t="str">
        <f>IF(D299="","",IFERROR(VLOOKUP(D299,CadFun!$B$8:$C$107,2,FALSE),""))</f>
        <v/>
      </c>
      <c r="F299" s="108"/>
      <c r="G299" s="108"/>
    </row>
    <row r="300" spans="2:7" ht="30" customHeight="1" x14ac:dyDescent="0.25">
      <c r="B300" s="107"/>
      <c r="C300" s="111"/>
      <c r="D300" s="108"/>
      <c r="E300" s="69" t="str">
        <f>IF(D300="","",IFERROR(VLOOKUP(D300,CadFun!$B$8:$C$107,2,FALSE),""))</f>
        <v/>
      </c>
      <c r="F300" s="108"/>
      <c r="G300" s="108"/>
    </row>
    <row r="301" spans="2:7" ht="30" customHeight="1" x14ac:dyDescent="0.25">
      <c r="B301" s="107"/>
      <c r="C301" s="111"/>
      <c r="D301" s="108"/>
      <c r="E301" s="69" t="str">
        <f>IF(D301="","",IFERROR(VLOOKUP(D301,CadFun!$B$8:$C$107,2,FALSE),""))</f>
        <v/>
      </c>
      <c r="F301" s="108"/>
      <c r="G301" s="108"/>
    </row>
    <row r="302" spans="2:7" ht="30" customHeight="1" x14ac:dyDescent="0.25">
      <c r="B302" s="107"/>
      <c r="C302" s="111"/>
      <c r="D302" s="108"/>
      <c r="E302" s="69" t="str">
        <f>IF(D302="","",IFERROR(VLOOKUP(D302,CadFun!$B$8:$C$107,2,FALSE),""))</f>
        <v/>
      </c>
      <c r="F302" s="108"/>
      <c r="G302" s="108"/>
    </row>
    <row r="303" spans="2:7" ht="30" customHeight="1" x14ac:dyDescent="0.25">
      <c r="B303" s="107"/>
      <c r="C303" s="111"/>
      <c r="D303" s="108"/>
      <c r="E303" s="69" t="str">
        <f>IF(D303="","",IFERROR(VLOOKUP(D303,CadFun!$B$8:$C$107,2,FALSE),""))</f>
        <v/>
      </c>
      <c r="F303" s="108"/>
      <c r="G303" s="108"/>
    </row>
    <row r="304" spans="2:7" ht="30" customHeight="1" x14ac:dyDescent="0.25">
      <c r="B304" s="107"/>
      <c r="C304" s="111"/>
      <c r="D304" s="108"/>
      <c r="E304" s="69" t="str">
        <f>IF(D304="","",IFERROR(VLOOKUP(D304,CadFun!$B$8:$C$107,2,FALSE),""))</f>
        <v/>
      </c>
      <c r="F304" s="108"/>
      <c r="G304" s="108"/>
    </row>
    <row r="305" spans="2:7" ht="30" customHeight="1" x14ac:dyDescent="0.25">
      <c r="B305" s="107"/>
      <c r="C305" s="111"/>
      <c r="D305" s="108"/>
      <c r="E305" s="69" t="str">
        <f>IF(D305="","",IFERROR(VLOOKUP(D305,CadFun!$B$8:$C$107,2,FALSE),""))</f>
        <v/>
      </c>
      <c r="F305" s="108"/>
      <c r="G305" s="108"/>
    </row>
    <row r="306" spans="2:7" ht="30" customHeight="1" x14ac:dyDescent="0.25">
      <c r="B306" s="107"/>
      <c r="C306" s="111"/>
      <c r="D306" s="108"/>
      <c r="E306" s="69" t="str">
        <f>IF(D306="","",IFERROR(VLOOKUP(D306,CadFun!$B$8:$C$107,2,FALSE),""))</f>
        <v/>
      </c>
      <c r="F306" s="108"/>
      <c r="G306" s="108"/>
    </row>
    <row r="307" spans="2:7" ht="30" customHeight="1" x14ac:dyDescent="0.25">
      <c r="B307" s="107"/>
      <c r="C307" s="111"/>
      <c r="D307" s="108"/>
      <c r="E307" s="69" t="str">
        <f>IF(D307="","",IFERROR(VLOOKUP(D307,CadFun!$B$8:$C$107,2,FALSE),""))</f>
        <v/>
      </c>
      <c r="F307" s="108"/>
      <c r="G307" s="108"/>
    </row>
    <row r="308" spans="2:7" ht="30" customHeight="1" x14ac:dyDescent="0.25">
      <c r="B308" s="107"/>
      <c r="C308" s="111"/>
      <c r="D308" s="108"/>
      <c r="E308" s="69" t="str">
        <f>IF(D308="","",IFERROR(VLOOKUP(D308,CadFun!$B$8:$C$107,2,FALSE),""))</f>
        <v/>
      </c>
      <c r="F308" s="108"/>
      <c r="G308" s="108"/>
    </row>
    <row r="309" spans="2:7" ht="30" customHeight="1" x14ac:dyDescent="0.25">
      <c r="B309" s="107"/>
      <c r="C309" s="111"/>
      <c r="D309" s="108"/>
      <c r="E309" s="69" t="str">
        <f>IF(D309="","",IFERROR(VLOOKUP(D309,CadFun!$B$8:$C$107,2,FALSE),""))</f>
        <v/>
      </c>
      <c r="F309" s="108"/>
      <c r="G309" s="108"/>
    </row>
    <row r="310" spans="2:7" ht="30" customHeight="1" x14ac:dyDescent="0.25">
      <c r="B310" s="107"/>
      <c r="C310" s="111"/>
      <c r="D310" s="108"/>
      <c r="E310" s="69" t="str">
        <f>IF(D310="","",IFERROR(VLOOKUP(D310,CadFun!$B$8:$C$107,2,FALSE),""))</f>
        <v/>
      </c>
      <c r="F310" s="108"/>
      <c r="G310" s="108"/>
    </row>
    <row r="311" spans="2:7" ht="30" customHeight="1" x14ac:dyDescent="0.25">
      <c r="B311" s="107"/>
      <c r="C311" s="111"/>
      <c r="D311" s="108"/>
      <c r="E311" s="69" t="str">
        <f>IF(D311="","",IFERROR(VLOOKUP(D311,CadFun!$B$8:$C$107,2,FALSE),""))</f>
        <v/>
      </c>
      <c r="F311" s="108"/>
      <c r="G311" s="108"/>
    </row>
    <row r="312" spans="2:7" ht="30" customHeight="1" x14ac:dyDescent="0.25">
      <c r="B312" s="107"/>
      <c r="C312" s="111"/>
      <c r="D312" s="108"/>
      <c r="E312" s="69" t="str">
        <f>IF(D312="","",IFERROR(VLOOKUP(D312,CadFun!$B$8:$C$107,2,FALSE),""))</f>
        <v/>
      </c>
      <c r="F312" s="108"/>
      <c r="G312" s="108"/>
    </row>
    <row r="313" spans="2:7" ht="30" customHeight="1" x14ac:dyDescent="0.25">
      <c r="B313" s="107"/>
      <c r="C313" s="111"/>
      <c r="D313" s="108"/>
      <c r="E313" s="69" t="str">
        <f>IF(D313="","",IFERROR(VLOOKUP(D313,CadFun!$B$8:$C$107,2,FALSE),""))</f>
        <v/>
      </c>
      <c r="F313" s="108"/>
      <c r="G313" s="108"/>
    </row>
    <row r="314" spans="2:7" ht="30" customHeight="1" x14ac:dyDescent="0.25">
      <c r="B314" s="107"/>
      <c r="C314" s="111"/>
      <c r="D314" s="108"/>
      <c r="E314" s="69" t="str">
        <f>IF(D314="","",IFERROR(VLOOKUP(D314,CadFun!$B$8:$C$107,2,FALSE),""))</f>
        <v/>
      </c>
      <c r="F314" s="108"/>
      <c r="G314" s="108"/>
    </row>
    <row r="315" spans="2:7" ht="30" customHeight="1" x14ac:dyDescent="0.25">
      <c r="B315" s="107"/>
      <c r="C315" s="111"/>
      <c r="D315" s="108"/>
      <c r="E315" s="69" t="str">
        <f>IF(D315="","",IFERROR(VLOOKUP(D315,CadFun!$B$8:$C$107,2,FALSE),""))</f>
        <v/>
      </c>
      <c r="F315" s="108"/>
      <c r="G315" s="108"/>
    </row>
    <row r="316" spans="2:7" ht="30" customHeight="1" x14ac:dyDescent="0.25">
      <c r="B316" s="107"/>
      <c r="C316" s="111"/>
      <c r="D316" s="108"/>
      <c r="E316" s="69" t="str">
        <f>IF(D316="","",IFERROR(VLOOKUP(D316,CadFun!$B$8:$C$107,2,FALSE),""))</f>
        <v/>
      </c>
      <c r="F316" s="108"/>
      <c r="G316" s="108"/>
    </row>
    <row r="317" spans="2:7" ht="30" customHeight="1" x14ac:dyDescent="0.25">
      <c r="B317" s="107"/>
      <c r="C317" s="111"/>
      <c r="D317" s="108"/>
      <c r="E317" s="69" t="str">
        <f>IF(D317="","",IFERROR(VLOOKUP(D317,CadFun!$B$8:$C$107,2,FALSE),""))</f>
        <v/>
      </c>
      <c r="F317" s="108"/>
      <c r="G317" s="108"/>
    </row>
    <row r="318" spans="2:7" ht="30" customHeight="1" x14ac:dyDescent="0.25">
      <c r="B318" s="107"/>
      <c r="C318" s="111"/>
      <c r="D318" s="108"/>
      <c r="E318" s="69" t="str">
        <f>IF(D318="","",IFERROR(VLOOKUP(D318,CadFun!$B$8:$C$107,2,FALSE),""))</f>
        <v/>
      </c>
      <c r="F318" s="108"/>
      <c r="G318" s="108"/>
    </row>
    <row r="319" spans="2:7" ht="30" customHeight="1" x14ac:dyDescent="0.25">
      <c r="B319" s="107"/>
      <c r="C319" s="111"/>
      <c r="D319" s="108"/>
      <c r="E319" s="69" t="str">
        <f>IF(D319="","",IFERROR(VLOOKUP(D319,CadFun!$B$8:$C$107,2,FALSE),""))</f>
        <v/>
      </c>
      <c r="F319" s="108"/>
      <c r="G319" s="108"/>
    </row>
    <row r="320" spans="2:7" ht="30" customHeight="1" x14ac:dyDescent="0.25">
      <c r="B320" s="107"/>
      <c r="C320" s="111"/>
      <c r="D320" s="108"/>
      <c r="E320" s="69" t="str">
        <f>IF(D320="","",IFERROR(VLOOKUP(D320,CadFun!$B$8:$C$107,2,FALSE),""))</f>
        <v/>
      </c>
      <c r="F320" s="108"/>
      <c r="G320" s="108"/>
    </row>
    <row r="321" spans="2:7" ht="30" customHeight="1" x14ac:dyDescent="0.25">
      <c r="B321" s="107"/>
      <c r="C321" s="111"/>
      <c r="D321" s="108"/>
      <c r="E321" s="69" t="str">
        <f>IF(D321="","",IFERROR(VLOOKUP(D321,CadFun!$B$8:$C$107,2,FALSE),""))</f>
        <v/>
      </c>
      <c r="F321" s="108"/>
      <c r="G321" s="108"/>
    </row>
    <row r="322" spans="2:7" ht="30" customHeight="1" x14ac:dyDescent="0.25">
      <c r="B322" s="107"/>
      <c r="C322" s="111"/>
      <c r="D322" s="108"/>
      <c r="E322" s="69" t="str">
        <f>IF(D322="","",IFERROR(VLOOKUP(D322,CadFun!$B$8:$C$107,2,FALSE),""))</f>
        <v/>
      </c>
      <c r="F322" s="108"/>
      <c r="G322" s="108"/>
    </row>
    <row r="323" spans="2:7" ht="30" customHeight="1" x14ac:dyDescent="0.25">
      <c r="B323" s="107"/>
      <c r="C323" s="111"/>
      <c r="D323" s="108"/>
      <c r="E323" s="69" t="str">
        <f>IF(D323="","",IFERROR(VLOOKUP(D323,CadFun!$B$8:$C$107,2,FALSE),""))</f>
        <v/>
      </c>
      <c r="F323" s="108"/>
      <c r="G323" s="108"/>
    </row>
    <row r="324" spans="2:7" ht="30" customHeight="1" x14ac:dyDescent="0.25">
      <c r="B324" s="107"/>
      <c r="C324" s="111"/>
      <c r="D324" s="108"/>
      <c r="E324" s="69" t="str">
        <f>IF(D324="","",IFERROR(VLOOKUP(D324,CadFun!$B$8:$C$107,2,FALSE),""))</f>
        <v/>
      </c>
      <c r="F324" s="108"/>
      <c r="G324" s="108"/>
    </row>
    <row r="325" spans="2:7" ht="30" customHeight="1" x14ac:dyDescent="0.25">
      <c r="B325" s="107"/>
      <c r="C325" s="111"/>
      <c r="D325" s="108"/>
      <c r="E325" s="69" t="str">
        <f>IF(D325="","",IFERROR(VLOOKUP(D325,CadFun!$B$8:$C$107,2,FALSE),""))</f>
        <v/>
      </c>
      <c r="F325" s="108"/>
      <c r="G325" s="108"/>
    </row>
    <row r="326" spans="2:7" ht="30" customHeight="1" x14ac:dyDescent="0.25">
      <c r="B326" s="107"/>
      <c r="C326" s="111"/>
      <c r="D326" s="108"/>
      <c r="E326" s="69" t="str">
        <f>IF(D326="","",IFERROR(VLOOKUP(D326,CadFun!$B$8:$C$107,2,FALSE),""))</f>
        <v/>
      </c>
      <c r="F326" s="108"/>
      <c r="G326" s="108"/>
    </row>
    <row r="327" spans="2:7" ht="30" customHeight="1" x14ac:dyDescent="0.25">
      <c r="B327" s="107"/>
      <c r="C327" s="111"/>
      <c r="D327" s="108"/>
      <c r="E327" s="69" t="str">
        <f>IF(D327="","",IFERROR(VLOOKUP(D327,CadFun!$B$8:$C$107,2,FALSE),""))</f>
        <v/>
      </c>
      <c r="F327" s="108"/>
      <c r="G327" s="108"/>
    </row>
    <row r="328" spans="2:7" ht="30" customHeight="1" x14ac:dyDescent="0.25">
      <c r="B328" s="107"/>
      <c r="C328" s="111"/>
      <c r="D328" s="108"/>
      <c r="E328" s="69" t="str">
        <f>IF(D328="","",IFERROR(VLOOKUP(D328,CadFun!$B$8:$C$107,2,FALSE),""))</f>
        <v/>
      </c>
      <c r="F328" s="108"/>
      <c r="G328" s="108"/>
    </row>
    <row r="329" spans="2:7" ht="30" customHeight="1" x14ac:dyDescent="0.25">
      <c r="B329" s="107"/>
      <c r="C329" s="111"/>
      <c r="D329" s="108"/>
      <c r="E329" s="69" t="str">
        <f>IF(D329="","",IFERROR(VLOOKUP(D329,CadFun!$B$8:$C$107,2,FALSE),""))</f>
        <v/>
      </c>
      <c r="F329" s="108"/>
      <c r="G329" s="108"/>
    </row>
    <row r="330" spans="2:7" ht="30" customHeight="1" x14ac:dyDescent="0.25">
      <c r="B330" s="107"/>
      <c r="C330" s="111"/>
      <c r="D330" s="108"/>
      <c r="E330" s="69" t="str">
        <f>IF(D330="","",IFERROR(VLOOKUP(D330,CadFun!$B$8:$C$107,2,FALSE),""))</f>
        <v/>
      </c>
      <c r="F330" s="108"/>
      <c r="G330" s="108"/>
    </row>
    <row r="331" spans="2:7" ht="30" customHeight="1" x14ac:dyDescent="0.25">
      <c r="B331" s="107"/>
      <c r="C331" s="111"/>
      <c r="D331" s="108"/>
      <c r="E331" s="69" t="str">
        <f>IF(D331="","",IFERROR(VLOOKUP(D331,CadFun!$B$8:$C$107,2,FALSE),""))</f>
        <v/>
      </c>
      <c r="F331" s="108"/>
      <c r="G331" s="108"/>
    </row>
    <row r="332" spans="2:7" ht="30" customHeight="1" x14ac:dyDescent="0.25">
      <c r="B332" s="107"/>
      <c r="C332" s="111"/>
      <c r="D332" s="108"/>
      <c r="E332" s="69" t="str">
        <f>IF(D332="","",IFERROR(VLOOKUP(D332,CadFun!$B$8:$C$107,2,FALSE),""))</f>
        <v/>
      </c>
      <c r="F332" s="108"/>
      <c r="G332" s="108"/>
    </row>
    <row r="333" spans="2:7" ht="30" customHeight="1" x14ac:dyDescent="0.25">
      <c r="B333" s="107"/>
      <c r="C333" s="111"/>
      <c r="D333" s="108"/>
      <c r="E333" s="69" t="str">
        <f>IF(D333="","",IFERROR(VLOOKUP(D333,CadFun!$B$8:$C$107,2,FALSE),""))</f>
        <v/>
      </c>
      <c r="F333" s="108"/>
      <c r="G333" s="108"/>
    </row>
    <row r="334" spans="2:7" ht="30" customHeight="1" x14ac:dyDescent="0.25">
      <c r="B334" s="107"/>
      <c r="C334" s="111"/>
      <c r="D334" s="108"/>
      <c r="E334" s="69" t="str">
        <f>IF(D334="","",IFERROR(VLOOKUP(D334,CadFun!$B$8:$C$107,2,FALSE),""))</f>
        <v/>
      </c>
      <c r="F334" s="108"/>
      <c r="G334" s="108"/>
    </row>
    <row r="335" spans="2:7" ht="30" customHeight="1" x14ac:dyDescent="0.25">
      <c r="B335" s="107"/>
      <c r="C335" s="111"/>
      <c r="D335" s="108"/>
      <c r="E335" s="69" t="str">
        <f>IF(D335="","",IFERROR(VLOOKUP(D335,CadFun!$B$8:$C$107,2,FALSE),""))</f>
        <v/>
      </c>
      <c r="F335" s="108"/>
      <c r="G335" s="108"/>
    </row>
    <row r="336" spans="2:7" ht="30" customHeight="1" x14ac:dyDescent="0.25">
      <c r="B336" s="107"/>
      <c r="C336" s="111"/>
      <c r="D336" s="108"/>
      <c r="E336" s="69" t="str">
        <f>IF(D336="","",IFERROR(VLOOKUP(D336,CadFun!$B$8:$C$107,2,FALSE),""))</f>
        <v/>
      </c>
      <c r="F336" s="108"/>
      <c r="G336" s="108"/>
    </row>
    <row r="337" spans="2:7" ht="30" customHeight="1" x14ac:dyDescent="0.25">
      <c r="B337" s="107"/>
      <c r="C337" s="111"/>
      <c r="D337" s="108"/>
      <c r="E337" s="69" t="str">
        <f>IF(D337="","",IFERROR(VLOOKUP(D337,CadFun!$B$8:$C$107,2,FALSE),""))</f>
        <v/>
      </c>
      <c r="F337" s="108"/>
      <c r="G337" s="108"/>
    </row>
    <row r="338" spans="2:7" ht="30" customHeight="1" x14ac:dyDescent="0.25">
      <c r="B338" s="107"/>
      <c r="C338" s="111"/>
      <c r="D338" s="108"/>
      <c r="E338" s="69" t="str">
        <f>IF(D338="","",IFERROR(VLOOKUP(D338,CadFun!$B$8:$C$107,2,FALSE),""))</f>
        <v/>
      </c>
      <c r="F338" s="108"/>
      <c r="G338" s="108"/>
    </row>
    <row r="339" spans="2:7" ht="30" customHeight="1" x14ac:dyDescent="0.25">
      <c r="B339" s="107"/>
      <c r="C339" s="111"/>
      <c r="D339" s="108"/>
      <c r="E339" s="69" t="str">
        <f>IF(D339="","",IFERROR(VLOOKUP(D339,CadFun!$B$8:$C$107,2,FALSE),""))</f>
        <v/>
      </c>
      <c r="F339" s="108"/>
      <c r="G339" s="108"/>
    </row>
    <row r="340" spans="2:7" ht="30" customHeight="1" x14ac:dyDescent="0.25">
      <c r="B340" s="107"/>
      <c r="C340" s="111"/>
      <c r="D340" s="108"/>
      <c r="E340" s="69" t="str">
        <f>IF(D340="","",IFERROR(VLOOKUP(D340,CadFun!$B$8:$C$107,2,FALSE),""))</f>
        <v/>
      </c>
      <c r="F340" s="108"/>
      <c r="G340" s="108"/>
    </row>
    <row r="341" spans="2:7" ht="30" customHeight="1" x14ac:dyDescent="0.25">
      <c r="B341" s="107"/>
      <c r="C341" s="111"/>
      <c r="D341" s="108"/>
      <c r="E341" s="69" t="str">
        <f>IF(D341="","",IFERROR(VLOOKUP(D341,CadFun!$B$8:$C$107,2,FALSE),""))</f>
        <v/>
      </c>
      <c r="F341" s="108"/>
      <c r="G341" s="108"/>
    </row>
    <row r="342" spans="2:7" ht="30" customHeight="1" x14ac:dyDescent="0.25">
      <c r="B342" s="107"/>
      <c r="C342" s="111"/>
      <c r="D342" s="108"/>
      <c r="E342" s="69" t="str">
        <f>IF(D342="","",IFERROR(VLOOKUP(D342,CadFun!$B$8:$C$107,2,FALSE),""))</f>
        <v/>
      </c>
      <c r="F342" s="108"/>
      <c r="G342" s="108"/>
    </row>
    <row r="343" spans="2:7" ht="30" customHeight="1" x14ac:dyDescent="0.25">
      <c r="B343" s="107"/>
      <c r="C343" s="111"/>
      <c r="D343" s="108"/>
      <c r="E343" s="69" t="str">
        <f>IF(D343="","",IFERROR(VLOOKUP(D343,CadFun!$B$8:$C$107,2,FALSE),""))</f>
        <v/>
      </c>
      <c r="F343" s="108"/>
      <c r="G343" s="108"/>
    </row>
    <row r="344" spans="2:7" ht="30" customHeight="1" x14ac:dyDescent="0.25">
      <c r="B344" s="107"/>
      <c r="C344" s="111"/>
      <c r="D344" s="108"/>
      <c r="E344" s="69" t="str">
        <f>IF(D344="","",IFERROR(VLOOKUP(D344,CadFun!$B$8:$C$107,2,FALSE),""))</f>
        <v/>
      </c>
      <c r="F344" s="108"/>
      <c r="G344" s="108"/>
    </row>
    <row r="345" spans="2:7" ht="30" customHeight="1" x14ac:dyDescent="0.25">
      <c r="B345" s="107"/>
      <c r="C345" s="111"/>
      <c r="D345" s="108"/>
      <c r="E345" s="69" t="str">
        <f>IF(D345="","",IFERROR(VLOOKUP(D345,CadFun!$B$8:$C$107,2,FALSE),""))</f>
        <v/>
      </c>
      <c r="F345" s="108"/>
      <c r="G345" s="108"/>
    </row>
    <row r="346" spans="2:7" ht="30" customHeight="1" x14ac:dyDescent="0.25">
      <c r="B346" s="107"/>
      <c r="C346" s="111"/>
      <c r="D346" s="108"/>
      <c r="E346" s="69" t="str">
        <f>IF(D346="","",IFERROR(VLOOKUP(D346,CadFun!$B$8:$C$107,2,FALSE),""))</f>
        <v/>
      </c>
      <c r="F346" s="108"/>
      <c r="G346" s="108"/>
    </row>
    <row r="347" spans="2:7" ht="30" customHeight="1" x14ac:dyDescent="0.25">
      <c r="B347" s="107"/>
      <c r="C347" s="111"/>
      <c r="D347" s="108"/>
      <c r="E347" s="69" t="str">
        <f>IF(D347="","",IFERROR(VLOOKUP(D347,CadFun!$B$8:$C$107,2,FALSE),""))</f>
        <v/>
      </c>
      <c r="F347" s="108"/>
      <c r="G347" s="108"/>
    </row>
    <row r="348" spans="2:7" ht="30" customHeight="1" x14ac:dyDescent="0.25">
      <c r="B348" s="107"/>
      <c r="C348" s="111"/>
      <c r="D348" s="108"/>
      <c r="E348" s="69" t="str">
        <f>IF(D348="","",IFERROR(VLOOKUP(D348,CadFun!$B$8:$C$107,2,FALSE),""))</f>
        <v/>
      </c>
      <c r="F348" s="108"/>
      <c r="G348" s="108"/>
    </row>
    <row r="349" spans="2:7" ht="30" customHeight="1" x14ac:dyDescent="0.25">
      <c r="B349" s="107"/>
      <c r="C349" s="111"/>
      <c r="D349" s="108"/>
      <c r="E349" s="69" t="str">
        <f>IF(D349="","",IFERROR(VLOOKUP(D349,CadFun!$B$8:$C$107,2,FALSE),""))</f>
        <v/>
      </c>
      <c r="F349" s="108"/>
      <c r="G349" s="108"/>
    </row>
    <row r="350" spans="2:7" ht="30" customHeight="1" x14ac:dyDescent="0.25">
      <c r="B350" s="107"/>
      <c r="C350" s="111"/>
      <c r="D350" s="108"/>
      <c r="E350" s="69" t="str">
        <f>IF(D350="","",IFERROR(VLOOKUP(D350,CadFun!$B$8:$C$107,2,FALSE),""))</f>
        <v/>
      </c>
      <c r="F350" s="108"/>
      <c r="G350" s="108"/>
    </row>
    <row r="351" spans="2:7" ht="30" customHeight="1" x14ac:dyDescent="0.25">
      <c r="B351" s="107"/>
      <c r="C351" s="111"/>
      <c r="D351" s="108"/>
      <c r="E351" s="69" t="str">
        <f>IF(D351="","",IFERROR(VLOOKUP(D351,CadFun!$B$8:$C$107,2,FALSE),""))</f>
        <v/>
      </c>
      <c r="F351" s="108"/>
      <c r="G351" s="108"/>
    </row>
    <row r="352" spans="2:7" ht="30" customHeight="1" x14ac:dyDescent="0.25">
      <c r="B352" s="107"/>
      <c r="C352" s="111"/>
      <c r="D352" s="108"/>
      <c r="E352" s="69" t="str">
        <f>IF(D352="","",IFERROR(VLOOKUP(D352,CadFun!$B$8:$C$107,2,FALSE),""))</f>
        <v/>
      </c>
      <c r="F352" s="108"/>
      <c r="G352" s="108"/>
    </row>
    <row r="353" spans="2:7" ht="30" customHeight="1" x14ac:dyDescent="0.25">
      <c r="B353" s="107"/>
      <c r="C353" s="111"/>
      <c r="D353" s="108"/>
      <c r="E353" s="69" t="str">
        <f>IF(D353="","",IFERROR(VLOOKUP(D353,CadFun!$B$8:$C$107,2,FALSE),""))</f>
        <v/>
      </c>
      <c r="F353" s="108"/>
      <c r="G353" s="108"/>
    </row>
    <row r="354" spans="2:7" ht="30" customHeight="1" x14ac:dyDescent="0.25">
      <c r="B354" s="107"/>
      <c r="C354" s="111"/>
      <c r="D354" s="108"/>
      <c r="E354" s="69" t="str">
        <f>IF(D354="","",IFERROR(VLOOKUP(D354,CadFun!$B$8:$C$107,2,FALSE),""))</f>
        <v/>
      </c>
      <c r="F354" s="108"/>
      <c r="G354" s="108"/>
    </row>
    <row r="355" spans="2:7" ht="30" customHeight="1" x14ac:dyDescent="0.25">
      <c r="B355" s="107"/>
      <c r="C355" s="111"/>
      <c r="D355" s="108"/>
      <c r="E355" s="69" t="str">
        <f>IF(D355="","",IFERROR(VLOOKUP(D355,CadFun!$B$8:$C$107,2,FALSE),""))</f>
        <v/>
      </c>
      <c r="F355" s="108"/>
      <c r="G355" s="108"/>
    </row>
    <row r="356" spans="2:7" ht="30" customHeight="1" x14ac:dyDescent="0.25">
      <c r="B356" s="107"/>
      <c r="C356" s="111"/>
      <c r="D356" s="108"/>
      <c r="E356" s="69" t="str">
        <f>IF(D356="","",IFERROR(VLOOKUP(D356,CadFun!$B$8:$C$107,2,FALSE),""))</f>
        <v/>
      </c>
      <c r="F356" s="108"/>
      <c r="G356" s="108"/>
    </row>
    <row r="357" spans="2:7" ht="30" customHeight="1" x14ac:dyDescent="0.25">
      <c r="B357" s="107"/>
      <c r="C357" s="111"/>
      <c r="D357" s="108"/>
      <c r="E357" s="69" t="str">
        <f>IF(D357="","",IFERROR(VLOOKUP(D357,CadFun!$B$8:$C$107,2,FALSE),""))</f>
        <v/>
      </c>
      <c r="F357" s="108"/>
      <c r="G357" s="108"/>
    </row>
    <row r="358" spans="2:7" ht="30" customHeight="1" x14ac:dyDescent="0.25">
      <c r="B358" s="107"/>
      <c r="C358" s="111"/>
      <c r="D358" s="108"/>
      <c r="E358" s="69" t="str">
        <f>IF(D358="","",IFERROR(VLOOKUP(D358,CadFun!$B$8:$C$107,2,FALSE),""))</f>
        <v/>
      </c>
      <c r="F358" s="108"/>
      <c r="G358" s="108"/>
    </row>
    <row r="359" spans="2:7" ht="30" customHeight="1" x14ac:dyDescent="0.25">
      <c r="B359" s="107"/>
      <c r="C359" s="111"/>
      <c r="D359" s="108"/>
      <c r="E359" s="69" t="str">
        <f>IF(D359="","",IFERROR(VLOOKUP(D359,CadFun!$B$8:$C$107,2,FALSE),""))</f>
        <v/>
      </c>
      <c r="F359" s="108"/>
      <c r="G359" s="108"/>
    </row>
    <row r="360" spans="2:7" ht="30" customHeight="1" x14ac:dyDescent="0.25">
      <c r="B360" s="107"/>
      <c r="C360" s="111"/>
      <c r="D360" s="108"/>
      <c r="E360" s="69" t="str">
        <f>IF(D360="","",IFERROR(VLOOKUP(D360,CadFun!$B$8:$C$107,2,FALSE),""))</f>
        <v/>
      </c>
      <c r="F360" s="108"/>
      <c r="G360" s="108"/>
    </row>
    <row r="361" spans="2:7" ht="30" customHeight="1" x14ac:dyDescent="0.25">
      <c r="B361" s="107"/>
      <c r="C361" s="111"/>
      <c r="D361" s="108"/>
      <c r="E361" s="69" t="str">
        <f>IF(D361="","",IFERROR(VLOOKUP(D361,CadFun!$B$8:$C$107,2,FALSE),""))</f>
        <v/>
      </c>
      <c r="F361" s="108"/>
      <c r="G361" s="108"/>
    </row>
    <row r="362" spans="2:7" ht="30" customHeight="1" x14ac:dyDescent="0.25">
      <c r="B362" s="107"/>
      <c r="C362" s="111"/>
      <c r="D362" s="108"/>
      <c r="E362" s="69" t="str">
        <f>IF(D362="","",IFERROR(VLOOKUP(D362,CadFun!$B$8:$C$107,2,FALSE),""))</f>
        <v/>
      </c>
      <c r="F362" s="108"/>
      <c r="G362" s="108"/>
    </row>
    <row r="363" spans="2:7" ht="30" customHeight="1" x14ac:dyDescent="0.25">
      <c r="B363" s="107"/>
      <c r="C363" s="111"/>
      <c r="D363" s="108"/>
      <c r="E363" s="69" t="str">
        <f>IF(D363="","",IFERROR(VLOOKUP(D363,CadFun!$B$8:$C$107,2,FALSE),""))</f>
        <v/>
      </c>
      <c r="F363" s="108"/>
      <c r="G363" s="108"/>
    </row>
    <row r="364" spans="2:7" ht="30" customHeight="1" x14ac:dyDescent="0.25">
      <c r="B364" s="107"/>
      <c r="C364" s="111"/>
      <c r="D364" s="108"/>
      <c r="E364" s="69" t="str">
        <f>IF(D364="","",IFERROR(VLOOKUP(D364,CadFun!$B$8:$C$107,2,FALSE),""))</f>
        <v/>
      </c>
      <c r="F364" s="108"/>
      <c r="G364" s="108"/>
    </row>
    <row r="365" spans="2:7" ht="30" customHeight="1" x14ac:dyDescent="0.25">
      <c r="B365" s="107"/>
      <c r="C365" s="111"/>
      <c r="D365" s="108"/>
      <c r="E365" s="69" t="str">
        <f>IF(D365="","",IFERROR(VLOOKUP(D365,CadFun!$B$8:$C$107,2,FALSE),""))</f>
        <v/>
      </c>
      <c r="F365" s="108"/>
      <c r="G365" s="108"/>
    </row>
    <row r="366" spans="2:7" ht="30" customHeight="1" x14ac:dyDescent="0.25">
      <c r="B366" s="107"/>
      <c r="C366" s="111"/>
      <c r="D366" s="108"/>
      <c r="E366" s="69" t="str">
        <f>IF(D366="","",IFERROR(VLOOKUP(D366,CadFun!$B$8:$C$107,2,FALSE),""))</f>
        <v/>
      </c>
      <c r="F366" s="108"/>
      <c r="G366" s="108"/>
    </row>
    <row r="367" spans="2:7" ht="30" customHeight="1" x14ac:dyDescent="0.25">
      <c r="B367" s="107"/>
      <c r="C367" s="111"/>
      <c r="D367" s="108"/>
      <c r="E367" s="69" t="str">
        <f>IF(D367="","",IFERROR(VLOOKUP(D367,CadFun!$B$8:$C$107,2,FALSE),""))</f>
        <v/>
      </c>
      <c r="F367" s="108"/>
      <c r="G367" s="108"/>
    </row>
    <row r="368" spans="2:7" ht="30" customHeight="1" x14ac:dyDescent="0.25">
      <c r="B368" s="107"/>
      <c r="C368" s="111"/>
      <c r="D368" s="108"/>
      <c r="E368" s="69" t="str">
        <f>IF(D368="","",IFERROR(VLOOKUP(D368,CadFun!$B$8:$C$107,2,FALSE),""))</f>
        <v/>
      </c>
      <c r="F368" s="108"/>
      <c r="G368" s="108"/>
    </row>
    <row r="369" spans="2:7" ht="30" customHeight="1" x14ac:dyDescent="0.25">
      <c r="B369" s="107"/>
      <c r="C369" s="111"/>
      <c r="D369" s="108"/>
      <c r="E369" s="69" t="str">
        <f>IF(D369="","",IFERROR(VLOOKUP(D369,CadFun!$B$8:$C$107,2,FALSE),""))</f>
        <v/>
      </c>
      <c r="F369" s="108"/>
      <c r="G369" s="108"/>
    </row>
    <row r="370" spans="2:7" ht="30" customHeight="1" x14ac:dyDescent="0.25">
      <c r="B370" s="107"/>
      <c r="C370" s="111"/>
      <c r="D370" s="108"/>
      <c r="E370" s="69" t="str">
        <f>IF(D370="","",IFERROR(VLOOKUP(D370,CadFun!$B$8:$C$107,2,FALSE),""))</f>
        <v/>
      </c>
      <c r="F370" s="108"/>
      <c r="G370" s="108"/>
    </row>
    <row r="371" spans="2:7" ht="30" customHeight="1" x14ac:dyDescent="0.25">
      <c r="B371" s="107"/>
      <c r="C371" s="111"/>
      <c r="D371" s="108"/>
      <c r="E371" s="69" t="str">
        <f>IF(D371="","",IFERROR(VLOOKUP(D371,CadFun!$B$8:$C$107,2,FALSE),""))</f>
        <v/>
      </c>
      <c r="F371" s="108"/>
      <c r="G371" s="108"/>
    </row>
    <row r="372" spans="2:7" ht="30" customHeight="1" x14ac:dyDescent="0.25">
      <c r="B372" s="107"/>
      <c r="C372" s="111"/>
      <c r="D372" s="108"/>
      <c r="E372" s="69" t="str">
        <f>IF(D372="","",IFERROR(VLOOKUP(D372,CadFun!$B$8:$C$107,2,FALSE),""))</f>
        <v/>
      </c>
      <c r="F372" s="108"/>
      <c r="G372" s="108"/>
    </row>
    <row r="373" spans="2:7" ht="30" customHeight="1" x14ac:dyDescent="0.25">
      <c r="B373" s="107"/>
      <c r="C373" s="111"/>
      <c r="D373" s="108"/>
      <c r="E373" s="69" t="str">
        <f>IF(D373="","",IFERROR(VLOOKUP(D373,CadFun!$B$8:$C$107,2,FALSE),""))</f>
        <v/>
      </c>
      <c r="F373" s="108"/>
      <c r="G373" s="108"/>
    </row>
    <row r="374" spans="2:7" ht="30" customHeight="1" x14ac:dyDescent="0.25">
      <c r="B374" s="107"/>
      <c r="C374" s="111"/>
      <c r="D374" s="108"/>
      <c r="E374" s="69" t="str">
        <f>IF(D374="","",IFERROR(VLOOKUP(D374,CadFun!$B$8:$C$107,2,FALSE),""))</f>
        <v/>
      </c>
      <c r="F374" s="108"/>
      <c r="G374" s="108"/>
    </row>
    <row r="375" spans="2:7" ht="30" customHeight="1" x14ac:dyDescent="0.25">
      <c r="B375" s="107"/>
      <c r="C375" s="111"/>
      <c r="D375" s="108"/>
      <c r="E375" s="69" t="str">
        <f>IF(D375="","",IFERROR(VLOOKUP(D375,CadFun!$B$8:$C$107,2,FALSE),""))</f>
        <v/>
      </c>
      <c r="F375" s="108"/>
      <c r="G375" s="108"/>
    </row>
    <row r="376" spans="2:7" ht="30" customHeight="1" x14ac:dyDescent="0.25">
      <c r="B376" s="107"/>
      <c r="C376" s="111"/>
      <c r="D376" s="108"/>
      <c r="E376" s="69" t="str">
        <f>IF(D376="","",IFERROR(VLOOKUP(D376,CadFun!$B$8:$C$107,2,FALSE),""))</f>
        <v/>
      </c>
      <c r="F376" s="108"/>
      <c r="G376" s="108"/>
    </row>
    <row r="377" spans="2:7" ht="30" customHeight="1" x14ac:dyDescent="0.25">
      <c r="B377" s="107"/>
      <c r="C377" s="111"/>
      <c r="D377" s="108"/>
      <c r="E377" s="69" t="str">
        <f>IF(D377="","",IFERROR(VLOOKUP(D377,CadFun!$B$8:$C$107,2,FALSE),""))</f>
        <v/>
      </c>
      <c r="F377" s="108"/>
      <c r="G377" s="108"/>
    </row>
    <row r="378" spans="2:7" ht="30" customHeight="1" x14ac:dyDescent="0.25">
      <c r="B378" s="107"/>
      <c r="C378" s="111"/>
      <c r="D378" s="108"/>
      <c r="E378" s="69" t="str">
        <f>IF(D378="","",IFERROR(VLOOKUP(D378,CadFun!$B$8:$C$107,2,FALSE),""))</f>
        <v/>
      </c>
      <c r="F378" s="108"/>
      <c r="G378" s="108"/>
    </row>
    <row r="379" spans="2:7" ht="30" customHeight="1" x14ac:dyDescent="0.25">
      <c r="B379" s="107"/>
      <c r="C379" s="111"/>
      <c r="D379" s="108"/>
      <c r="E379" s="69" t="str">
        <f>IF(D379="","",IFERROR(VLOOKUP(D379,CadFun!$B$8:$C$107,2,FALSE),""))</f>
        <v/>
      </c>
      <c r="F379" s="108"/>
      <c r="G379" s="108"/>
    </row>
    <row r="380" spans="2:7" ht="30" customHeight="1" x14ac:dyDescent="0.25">
      <c r="B380" s="107"/>
      <c r="C380" s="111"/>
      <c r="D380" s="108"/>
      <c r="E380" s="69" t="str">
        <f>IF(D380="","",IFERROR(VLOOKUP(D380,CadFun!$B$8:$C$107,2,FALSE),""))</f>
        <v/>
      </c>
      <c r="F380" s="108"/>
      <c r="G380" s="108"/>
    </row>
    <row r="381" spans="2:7" ht="30" customHeight="1" x14ac:dyDescent="0.25">
      <c r="B381" s="107"/>
      <c r="C381" s="111"/>
      <c r="D381" s="108"/>
      <c r="E381" s="69" t="str">
        <f>IF(D381="","",IFERROR(VLOOKUP(D381,CadFun!$B$8:$C$107,2,FALSE),""))</f>
        <v/>
      </c>
      <c r="F381" s="108"/>
      <c r="G381" s="108"/>
    </row>
    <row r="382" spans="2:7" ht="30" customHeight="1" x14ac:dyDescent="0.25">
      <c r="B382" s="107"/>
      <c r="C382" s="111"/>
      <c r="D382" s="108"/>
      <c r="E382" s="69" t="str">
        <f>IF(D382="","",IFERROR(VLOOKUP(D382,CadFun!$B$8:$C$107,2,FALSE),""))</f>
        <v/>
      </c>
      <c r="F382" s="108"/>
      <c r="G382" s="108"/>
    </row>
    <row r="383" spans="2:7" ht="30" customHeight="1" x14ac:dyDescent="0.25">
      <c r="B383" s="107"/>
      <c r="C383" s="111"/>
      <c r="D383" s="108"/>
      <c r="E383" s="69" t="str">
        <f>IF(D383="","",IFERROR(VLOOKUP(D383,CadFun!$B$8:$C$107,2,FALSE),""))</f>
        <v/>
      </c>
      <c r="F383" s="108"/>
      <c r="G383" s="108"/>
    </row>
    <row r="384" spans="2:7" ht="30" customHeight="1" x14ac:dyDescent="0.25">
      <c r="B384" s="107"/>
      <c r="C384" s="111"/>
      <c r="D384" s="108"/>
      <c r="E384" s="69" t="str">
        <f>IF(D384="","",IFERROR(VLOOKUP(D384,CadFun!$B$8:$C$107,2,FALSE),""))</f>
        <v/>
      </c>
      <c r="F384" s="108"/>
      <c r="G384" s="108"/>
    </row>
    <row r="385" spans="2:7" ht="30" customHeight="1" x14ac:dyDescent="0.25">
      <c r="B385" s="107"/>
      <c r="C385" s="111"/>
      <c r="D385" s="108"/>
      <c r="E385" s="69" t="str">
        <f>IF(D385="","",IFERROR(VLOOKUP(D385,CadFun!$B$8:$C$107,2,FALSE),""))</f>
        <v/>
      </c>
      <c r="F385" s="108"/>
      <c r="G385" s="108"/>
    </row>
    <row r="386" spans="2:7" ht="30" customHeight="1" x14ac:dyDescent="0.25">
      <c r="B386" s="107"/>
      <c r="C386" s="111"/>
      <c r="D386" s="108"/>
      <c r="E386" s="69" t="str">
        <f>IF(D386="","",IFERROR(VLOOKUP(D386,CadFun!$B$8:$C$107,2,FALSE),""))</f>
        <v/>
      </c>
      <c r="F386" s="108"/>
      <c r="G386" s="108"/>
    </row>
    <row r="387" spans="2:7" ht="30" customHeight="1" x14ac:dyDescent="0.25">
      <c r="B387" s="107"/>
      <c r="C387" s="111"/>
      <c r="D387" s="108"/>
      <c r="E387" s="69" t="str">
        <f>IF(D387="","",IFERROR(VLOOKUP(D387,CadFun!$B$8:$C$107,2,FALSE),""))</f>
        <v/>
      </c>
      <c r="F387" s="108"/>
      <c r="G387" s="108"/>
    </row>
    <row r="388" spans="2:7" ht="30" customHeight="1" x14ac:dyDescent="0.25">
      <c r="B388" s="107"/>
      <c r="C388" s="111"/>
      <c r="D388" s="108"/>
      <c r="E388" s="69" t="str">
        <f>IF(D388="","",IFERROR(VLOOKUP(D388,CadFun!$B$8:$C$107,2,FALSE),""))</f>
        <v/>
      </c>
      <c r="F388" s="108"/>
      <c r="G388" s="108"/>
    </row>
    <row r="389" spans="2:7" ht="30" customHeight="1" x14ac:dyDescent="0.25">
      <c r="B389" s="107"/>
      <c r="C389" s="111"/>
      <c r="D389" s="108"/>
      <c r="E389" s="69" t="str">
        <f>IF(D389="","",IFERROR(VLOOKUP(D389,CadFun!$B$8:$C$107,2,FALSE),""))</f>
        <v/>
      </c>
      <c r="F389" s="108"/>
      <c r="G389" s="108"/>
    </row>
    <row r="390" spans="2:7" ht="30" customHeight="1" x14ac:dyDescent="0.25">
      <c r="B390" s="107"/>
      <c r="C390" s="111"/>
      <c r="D390" s="108"/>
      <c r="E390" s="69" t="str">
        <f>IF(D390="","",IFERROR(VLOOKUP(D390,CadFun!$B$8:$C$107,2,FALSE),""))</f>
        <v/>
      </c>
      <c r="F390" s="108"/>
      <c r="G390" s="108"/>
    </row>
    <row r="391" spans="2:7" ht="30" customHeight="1" x14ac:dyDescent="0.25">
      <c r="B391" s="107"/>
      <c r="C391" s="111"/>
      <c r="D391" s="108"/>
      <c r="E391" s="69" t="str">
        <f>IF(D391="","",IFERROR(VLOOKUP(D391,CadFun!$B$8:$C$107,2,FALSE),""))</f>
        <v/>
      </c>
      <c r="F391" s="108"/>
      <c r="G391" s="108"/>
    </row>
    <row r="392" spans="2:7" ht="30" customHeight="1" x14ac:dyDescent="0.25">
      <c r="B392" s="107"/>
      <c r="C392" s="111"/>
      <c r="D392" s="108"/>
      <c r="E392" s="69" t="str">
        <f>IF(D392="","",IFERROR(VLOOKUP(D392,CadFun!$B$8:$C$107,2,FALSE),""))</f>
        <v/>
      </c>
      <c r="F392" s="108"/>
      <c r="G392" s="108"/>
    </row>
    <row r="393" spans="2:7" ht="30" customHeight="1" x14ac:dyDescent="0.25">
      <c r="B393" s="107"/>
      <c r="C393" s="111"/>
      <c r="D393" s="108"/>
      <c r="E393" s="69" t="str">
        <f>IF(D393="","",IFERROR(VLOOKUP(D393,CadFun!$B$8:$C$107,2,FALSE),""))</f>
        <v/>
      </c>
      <c r="F393" s="108"/>
      <c r="G393" s="108"/>
    </row>
    <row r="394" spans="2:7" ht="30" customHeight="1" x14ac:dyDescent="0.25">
      <c r="B394" s="107"/>
      <c r="C394" s="111"/>
      <c r="D394" s="108"/>
      <c r="E394" s="69" t="str">
        <f>IF(D394="","",IFERROR(VLOOKUP(D394,CadFun!$B$8:$C$107,2,FALSE),""))</f>
        <v/>
      </c>
      <c r="F394" s="108"/>
      <c r="G394" s="108"/>
    </row>
    <row r="395" spans="2:7" ht="30" customHeight="1" x14ac:dyDescent="0.25">
      <c r="B395" s="107"/>
      <c r="C395" s="111"/>
      <c r="D395" s="108"/>
      <c r="E395" s="69" t="str">
        <f>IF(D395="","",IFERROR(VLOOKUP(D395,CadFun!$B$8:$C$107,2,FALSE),""))</f>
        <v/>
      </c>
      <c r="F395" s="108"/>
      <c r="G395" s="108"/>
    </row>
    <row r="396" spans="2:7" ht="30" customHeight="1" x14ac:dyDescent="0.25">
      <c r="B396" s="107"/>
      <c r="C396" s="111"/>
      <c r="D396" s="108"/>
      <c r="E396" s="69" t="str">
        <f>IF(D396="","",IFERROR(VLOOKUP(D396,CadFun!$B$8:$C$107,2,FALSE),""))</f>
        <v/>
      </c>
      <c r="F396" s="108"/>
      <c r="G396" s="108"/>
    </row>
    <row r="397" spans="2:7" ht="30" customHeight="1" x14ac:dyDescent="0.25">
      <c r="B397" s="107"/>
      <c r="C397" s="111"/>
      <c r="D397" s="108"/>
      <c r="E397" s="69" t="str">
        <f>IF(D397="","",IFERROR(VLOOKUP(D397,CadFun!$B$8:$C$107,2,FALSE),""))</f>
        <v/>
      </c>
      <c r="F397" s="108"/>
      <c r="G397" s="108"/>
    </row>
    <row r="398" spans="2:7" ht="30" customHeight="1" x14ac:dyDescent="0.25">
      <c r="B398" s="107"/>
      <c r="C398" s="111"/>
      <c r="D398" s="108"/>
      <c r="E398" s="69" t="str">
        <f>IF(D398="","",IFERROR(VLOOKUP(D398,CadFun!$B$8:$C$107,2,FALSE),""))</f>
        <v/>
      </c>
      <c r="F398" s="108"/>
      <c r="G398" s="108"/>
    </row>
    <row r="399" spans="2:7" ht="30" customHeight="1" x14ac:dyDescent="0.25">
      <c r="B399" s="107"/>
      <c r="C399" s="111"/>
      <c r="D399" s="108"/>
      <c r="E399" s="69" t="str">
        <f>IF(D399="","",IFERROR(VLOOKUP(D399,CadFun!$B$8:$C$107,2,FALSE),""))</f>
        <v/>
      </c>
      <c r="F399" s="108"/>
      <c r="G399" s="108"/>
    </row>
    <row r="400" spans="2:7" ht="30" customHeight="1" x14ac:dyDescent="0.25">
      <c r="B400" s="107"/>
      <c r="C400" s="111"/>
      <c r="D400" s="108"/>
      <c r="E400" s="69" t="str">
        <f>IF(D400="","",IFERROR(VLOOKUP(D400,CadFun!$B$8:$C$107,2,FALSE),""))</f>
        <v/>
      </c>
      <c r="F400" s="108"/>
      <c r="G400" s="108"/>
    </row>
    <row r="401" spans="2:7" ht="30" customHeight="1" x14ac:dyDescent="0.25">
      <c r="B401" s="107"/>
      <c r="C401" s="111"/>
      <c r="D401" s="108"/>
      <c r="E401" s="69" t="str">
        <f>IF(D401="","",IFERROR(VLOOKUP(D401,CadFun!$B$8:$C$107,2,FALSE),""))</f>
        <v/>
      </c>
      <c r="F401" s="108"/>
      <c r="G401" s="108"/>
    </row>
    <row r="402" spans="2:7" ht="30" customHeight="1" x14ac:dyDescent="0.25">
      <c r="B402" s="107"/>
      <c r="C402" s="111"/>
      <c r="D402" s="108"/>
      <c r="E402" s="69" t="str">
        <f>IF(D402="","",IFERROR(VLOOKUP(D402,CadFun!$B$8:$C$107,2,FALSE),""))</f>
        <v/>
      </c>
      <c r="F402" s="108"/>
      <c r="G402" s="108"/>
    </row>
    <row r="403" spans="2:7" ht="30" customHeight="1" x14ac:dyDescent="0.25">
      <c r="B403" s="107"/>
      <c r="C403" s="111"/>
      <c r="D403" s="108"/>
      <c r="E403" s="69" t="str">
        <f>IF(D403="","",IFERROR(VLOOKUP(D403,CadFun!$B$8:$C$107,2,FALSE),""))</f>
        <v/>
      </c>
      <c r="F403" s="108"/>
      <c r="G403" s="108"/>
    </row>
    <row r="404" spans="2:7" ht="30" customHeight="1" x14ac:dyDescent="0.25">
      <c r="B404" s="107"/>
      <c r="C404" s="111"/>
      <c r="D404" s="108"/>
      <c r="E404" s="69" t="str">
        <f>IF(D404="","",IFERROR(VLOOKUP(D404,CadFun!$B$8:$C$107,2,FALSE),""))</f>
        <v/>
      </c>
      <c r="F404" s="108"/>
      <c r="G404" s="108"/>
    </row>
    <row r="405" spans="2:7" ht="30" customHeight="1" x14ac:dyDescent="0.25">
      <c r="B405" s="107"/>
      <c r="C405" s="111"/>
      <c r="D405" s="108"/>
      <c r="E405" s="69" t="str">
        <f>IF(D405="","",IFERROR(VLOOKUP(D405,CadFun!$B$8:$C$107,2,FALSE),""))</f>
        <v/>
      </c>
      <c r="F405" s="108"/>
      <c r="G405" s="108"/>
    </row>
    <row r="406" spans="2:7" ht="30" customHeight="1" x14ac:dyDescent="0.25">
      <c r="B406" s="107"/>
      <c r="C406" s="111"/>
      <c r="D406" s="108"/>
      <c r="E406" s="69" t="str">
        <f>IF(D406="","",IFERROR(VLOOKUP(D406,CadFun!$B$8:$C$107,2,FALSE),""))</f>
        <v/>
      </c>
      <c r="F406" s="108"/>
      <c r="G406" s="108"/>
    </row>
    <row r="407" spans="2:7" ht="30" customHeight="1" x14ac:dyDescent="0.25">
      <c r="B407" s="107"/>
      <c r="C407" s="111"/>
      <c r="D407" s="108"/>
      <c r="E407" s="69" t="str">
        <f>IF(D407="","",IFERROR(VLOOKUP(D407,CadFun!$B$8:$C$107,2,FALSE),""))</f>
        <v/>
      </c>
      <c r="F407" s="108"/>
      <c r="G407" s="108"/>
    </row>
    <row r="408" spans="2:7" ht="30" customHeight="1" x14ac:dyDescent="0.25">
      <c r="B408" s="107"/>
      <c r="C408" s="111"/>
      <c r="D408" s="108"/>
      <c r="E408" s="69" t="str">
        <f>IF(D408="","",IFERROR(VLOOKUP(D408,CadFun!$B$8:$C$107,2,FALSE),""))</f>
        <v/>
      </c>
      <c r="F408" s="108"/>
      <c r="G408" s="108"/>
    </row>
    <row r="409" spans="2:7" ht="30" customHeight="1" x14ac:dyDescent="0.25">
      <c r="B409" s="107"/>
      <c r="C409" s="111"/>
      <c r="D409" s="108"/>
      <c r="E409" s="69" t="str">
        <f>IF(D409="","",IFERROR(VLOOKUP(D409,CadFun!$B$8:$C$107,2,FALSE),""))</f>
        <v/>
      </c>
      <c r="F409" s="108"/>
      <c r="G409" s="108"/>
    </row>
    <row r="410" spans="2:7" ht="30" customHeight="1" x14ac:dyDescent="0.25">
      <c r="B410" s="107"/>
      <c r="C410" s="111"/>
      <c r="D410" s="108"/>
      <c r="E410" s="69" t="str">
        <f>IF(D410="","",IFERROR(VLOOKUP(D410,CadFun!$B$8:$C$107,2,FALSE),""))</f>
        <v/>
      </c>
      <c r="F410" s="108"/>
      <c r="G410" s="108"/>
    </row>
    <row r="411" spans="2:7" ht="30" customHeight="1" x14ac:dyDescent="0.25">
      <c r="B411" s="107"/>
      <c r="C411" s="111"/>
      <c r="D411" s="108"/>
      <c r="E411" s="69" t="str">
        <f>IF(D411="","",IFERROR(VLOOKUP(D411,CadFun!$B$8:$C$107,2,FALSE),""))</f>
        <v/>
      </c>
      <c r="F411" s="108"/>
      <c r="G411" s="108"/>
    </row>
    <row r="412" spans="2:7" ht="30" customHeight="1" x14ac:dyDescent="0.25">
      <c r="B412" s="107"/>
      <c r="C412" s="111"/>
      <c r="D412" s="108"/>
      <c r="E412" s="69" t="str">
        <f>IF(D412="","",IFERROR(VLOOKUP(D412,CadFun!$B$8:$C$107,2,FALSE),""))</f>
        <v/>
      </c>
      <c r="F412" s="108"/>
      <c r="G412" s="108"/>
    </row>
    <row r="413" spans="2:7" ht="30" customHeight="1" x14ac:dyDescent="0.25">
      <c r="B413" s="107"/>
      <c r="C413" s="111"/>
      <c r="D413" s="108"/>
      <c r="E413" s="69" t="str">
        <f>IF(D413="","",IFERROR(VLOOKUP(D413,CadFun!$B$8:$C$107,2,FALSE),""))</f>
        <v/>
      </c>
      <c r="F413" s="108"/>
      <c r="G413" s="108"/>
    </row>
    <row r="414" spans="2:7" ht="30" customHeight="1" x14ac:dyDescent="0.25">
      <c r="B414" s="107"/>
      <c r="C414" s="111"/>
      <c r="D414" s="108"/>
      <c r="E414" s="69" t="str">
        <f>IF(D414="","",IFERROR(VLOOKUP(D414,CadFun!$B$8:$C$107,2,FALSE),""))</f>
        <v/>
      </c>
      <c r="F414" s="108"/>
      <c r="G414" s="108"/>
    </row>
    <row r="415" spans="2:7" ht="30" customHeight="1" x14ac:dyDescent="0.25">
      <c r="B415" s="107"/>
      <c r="C415" s="111"/>
      <c r="D415" s="108"/>
      <c r="E415" s="69" t="str">
        <f>IF(D415="","",IFERROR(VLOOKUP(D415,CadFun!$B$8:$C$107,2,FALSE),""))</f>
        <v/>
      </c>
      <c r="F415" s="108"/>
      <c r="G415" s="108"/>
    </row>
    <row r="416" spans="2:7" ht="30" customHeight="1" x14ac:dyDescent="0.25">
      <c r="B416" s="107"/>
      <c r="C416" s="111"/>
      <c r="D416" s="108"/>
      <c r="E416" s="69" t="str">
        <f>IF(D416="","",IFERROR(VLOOKUP(D416,CadFun!$B$8:$C$107,2,FALSE),""))</f>
        <v/>
      </c>
      <c r="F416" s="108"/>
      <c r="G416" s="108"/>
    </row>
    <row r="417" spans="2:7" ht="30" customHeight="1" x14ac:dyDescent="0.25">
      <c r="B417" s="107"/>
      <c r="C417" s="111"/>
      <c r="D417" s="108"/>
      <c r="E417" s="69" t="str">
        <f>IF(D417="","",IFERROR(VLOOKUP(D417,CadFun!$B$8:$C$107,2,FALSE),""))</f>
        <v/>
      </c>
      <c r="F417" s="108"/>
      <c r="G417" s="108"/>
    </row>
    <row r="418" spans="2:7" ht="30" customHeight="1" x14ac:dyDescent="0.25">
      <c r="B418" s="107"/>
      <c r="C418" s="111"/>
      <c r="D418" s="108"/>
      <c r="E418" s="69" t="str">
        <f>IF(D418="","",IFERROR(VLOOKUP(D418,CadFun!$B$8:$C$107,2,FALSE),""))</f>
        <v/>
      </c>
      <c r="F418" s="108"/>
      <c r="G418" s="108"/>
    </row>
    <row r="419" spans="2:7" ht="30" customHeight="1" x14ac:dyDescent="0.25">
      <c r="B419" s="107"/>
      <c r="C419" s="111"/>
      <c r="D419" s="108"/>
      <c r="E419" s="69" t="str">
        <f>IF(D419="","",IFERROR(VLOOKUP(D419,CadFun!$B$8:$C$107,2,FALSE),""))</f>
        <v/>
      </c>
      <c r="F419" s="108"/>
      <c r="G419" s="108"/>
    </row>
    <row r="420" spans="2:7" ht="30" customHeight="1" x14ac:dyDescent="0.25">
      <c r="B420" s="107"/>
      <c r="C420" s="111"/>
      <c r="D420" s="108"/>
      <c r="E420" s="69" t="str">
        <f>IF(D420="","",IFERROR(VLOOKUP(D420,CadFun!$B$8:$C$107,2,FALSE),""))</f>
        <v/>
      </c>
      <c r="F420" s="108"/>
      <c r="G420" s="108"/>
    </row>
    <row r="421" spans="2:7" ht="30" customHeight="1" x14ac:dyDescent="0.25">
      <c r="B421" s="107"/>
      <c r="C421" s="111"/>
      <c r="D421" s="108"/>
      <c r="E421" s="69" t="str">
        <f>IF(D421="","",IFERROR(VLOOKUP(D421,CadFun!$B$8:$C$107,2,FALSE),""))</f>
        <v/>
      </c>
      <c r="F421" s="108"/>
      <c r="G421" s="108"/>
    </row>
    <row r="422" spans="2:7" ht="30" customHeight="1" x14ac:dyDescent="0.25">
      <c r="B422" s="107"/>
      <c r="C422" s="111"/>
      <c r="D422" s="108"/>
      <c r="E422" s="69" t="str">
        <f>IF(D422="","",IFERROR(VLOOKUP(D422,CadFun!$B$8:$C$107,2,FALSE),""))</f>
        <v/>
      </c>
      <c r="F422" s="108"/>
      <c r="G422" s="108"/>
    </row>
    <row r="423" spans="2:7" ht="30" customHeight="1" x14ac:dyDescent="0.25">
      <c r="B423" s="107"/>
      <c r="C423" s="111"/>
      <c r="D423" s="108"/>
      <c r="E423" s="69" t="str">
        <f>IF(D423="","",IFERROR(VLOOKUP(D423,CadFun!$B$8:$C$107,2,FALSE),""))</f>
        <v/>
      </c>
      <c r="F423" s="108"/>
      <c r="G423" s="108"/>
    </row>
    <row r="424" spans="2:7" ht="30" customHeight="1" x14ac:dyDescent="0.25">
      <c r="B424" s="107"/>
      <c r="C424" s="111"/>
      <c r="D424" s="108"/>
      <c r="E424" s="69" t="str">
        <f>IF(D424="","",IFERROR(VLOOKUP(D424,CadFun!$B$8:$C$107,2,FALSE),""))</f>
        <v/>
      </c>
      <c r="F424" s="108"/>
      <c r="G424" s="108"/>
    </row>
    <row r="425" spans="2:7" ht="30" customHeight="1" x14ac:dyDescent="0.25">
      <c r="B425" s="107"/>
      <c r="C425" s="111"/>
      <c r="D425" s="108"/>
      <c r="E425" s="69" t="str">
        <f>IF(D425="","",IFERROR(VLOOKUP(D425,CadFun!$B$8:$C$107,2,FALSE),""))</f>
        <v/>
      </c>
      <c r="F425" s="108"/>
      <c r="G425" s="108"/>
    </row>
    <row r="426" spans="2:7" ht="30" customHeight="1" x14ac:dyDescent="0.25">
      <c r="B426" s="107"/>
      <c r="C426" s="111"/>
      <c r="D426" s="108"/>
      <c r="E426" s="69" t="str">
        <f>IF(D426="","",IFERROR(VLOOKUP(D426,CadFun!$B$8:$C$107,2,FALSE),""))</f>
        <v/>
      </c>
      <c r="F426" s="108"/>
      <c r="G426" s="108"/>
    </row>
    <row r="427" spans="2:7" ht="30" customHeight="1" x14ac:dyDescent="0.25">
      <c r="B427" s="107"/>
      <c r="C427" s="111"/>
      <c r="D427" s="108"/>
      <c r="E427" s="69" t="str">
        <f>IF(D427="","",IFERROR(VLOOKUP(D427,CadFun!$B$8:$C$107,2,FALSE),""))</f>
        <v/>
      </c>
      <c r="F427" s="108"/>
      <c r="G427" s="108"/>
    </row>
    <row r="428" spans="2:7" ht="30" customHeight="1" x14ac:dyDescent="0.25">
      <c r="B428" s="107"/>
      <c r="C428" s="111"/>
      <c r="D428" s="108"/>
      <c r="E428" s="69" t="str">
        <f>IF(D428="","",IFERROR(VLOOKUP(D428,CadFun!$B$8:$C$107,2,FALSE),""))</f>
        <v/>
      </c>
      <c r="F428" s="108"/>
      <c r="G428" s="108"/>
    </row>
    <row r="429" spans="2:7" ht="30" customHeight="1" x14ac:dyDescent="0.25">
      <c r="B429" s="107"/>
      <c r="C429" s="111"/>
      <c r="D429" s="108"/>
      <c r="E429" s="69" t="str">
        <f>IF(D429="","",IFERROR(VLOOKUP(D429,CadFun!$B$8:$C$107,2,FALSE),""))</f>
        <v/>
      </c>
      <c r="F429" s="108"/>
      <c r="G429" s="108"/>
    </row>
    <row r="430" spans="2:7" ht="30" customHeight="1" x14ac:dyDescent="0.25">
      <c r="B430" s="107"/>
      <c r="C430" s="111"/>
      <c r="D430" s="108"/>
      <c r="E430" s="69" t="str">
        <f>IF(D430="","",IFERROR(VLOOKUP(D430,CadFun!$B$8:$C$107,2,FALSE),""))</f>
        <v/>
      </c>
      <c r="F430" s="108"/>
      <c r="G430" s="108"/>
    </row>
    <row r="431" spans="2:7" ht="30" customHeight="1" x14ac:dyDescent="0.25">
      <c r="B431" s="107"/>
      <c r="C431" s="111"/>
      <c r="D431" s="108"/>
      <c r="E431" s="69" t="str">
        <f>IF(D431="","",IFERROR(VLOOKUP(D431,CadFun!$B$8:$C$107,2,FALSE),""))</f>
        <v/>
      </c>
      <c r="F431" s="108"/>
      <c r="G431" s="108"/>
    </row>
    <row r="432" spans="2:7" ht="30" customHeight="1" x14ac:dyDescent="0.25">
      <c r="B432" s="107"/>
      <c r="C432" s="111"/>
      <c r="D432" s="108"/>
      <c r="E432" s="69" t="str">
        <f>IF(D432="","",IFERROR(VLOOKUP(D432,CadFun!$B$8:$C$107,2,FALSE),""))</f>
        <v/>
      </c>
      <c r="F432" s="108"/>
      <c r="G432" s="108"/>
    </row>
    <row r="433" spans="2:7" ht="30" customHeight="1" x14ac:dyDescent="0.25">
      <c r="B433" s="107"/>
      <c r="C433" s="111"/>
      <c r="D433" s="108"/>
      <c r="E433" s="69" t="str">
        <f>IF(D433="","",IFERROR(VLOOKUP(D433,CadFun!$B$8:$C$107,2,FALSE),""))</f>
        <v/>
      </c>
      <c r="F433" s="108"/>
      <c r="G433" s="108"/>
    </row>
    <row r="434" spans="2:7" ht="30" customHeight="1" x14ac:dyDescent="0.25">
      <c r="B434" s="107"/>
      <c r="C434" s="111"/>
      <c r="D434" s="108"/>
      <c r="E434" s="69" t="str">
        <f>IF(D434="","",IFERROR(VLOOKUP(D434,CadFun!$B$8:$C$107,2,FALSE),""))</f>
        <v/>
      </c>
      <c r="F434" s="108"/>
      <c r="G434" s="108"/>
    </row>
    <row r="435" spans="2:7" ht="30" customHeight="1" x14ac:dyDescent="0.25">
      <c r="B435" s="107"/>
      <c r="C435" s="111"/>
      <c r="D435" s="108"/>
      <c r="E435" s="69" t="str">
        <f>IF(D435="","",IFERROR(VLOOKUP(D435,CadFun!$B$8:$C$107,2,FALSE),""))</f>
        <v/>
      </c>
      <c r="F435" s="108"/>
      <c r="G435" s="108"/>
    </row>
    <row r="436" spans="2:7" ht="30" customHeight="1" x14ac:dyDescent="0.25">
      <c r="B436" s="107"/>
      <c r="C436" s="111"/>
      <c r="D436" s="108"/>
      <c r="E436" s="69" t="str">
        <f>IF(D436="","",IFERROR(VLOOKUP(D436,CadFun!$B$8:$C$107,2,FALSE),""))</f>
        <v/>
      </c>
      <c r="F436" s="108"/>
      <c r="G436" s="108"/>
    </row>
    <row r="437" spans="2:7" ht="30" customHeight="1" x14ac:dyDescent="0.25">
      <c r="B437" s="107"/>
      <c r="C437" s="111"/>
      <c r="D437" s="108"/>
      <c r="E437" s="69" t="str">
        <f>IF(D437="","",IFERROR(VLOOKUP(D437,CadFun!$B$8:$C$107,2,FALSE),""))</f>
        <v/>
      </c>
      <c r="F437" s="108"/>
      <c r="G437" s="108"/>
    </row>
    <row r="438" spans="2:7" ht="30" customHeight="1" x14ac:dyDescent="0.25">
      <c r="B438" s="107"/>
      <c r="C438" s="111"/>
      <c r="D438" s="108"/>
      <c r="E438" s="69" t="str">
        <f>IF(D438="","",IFERROR(VLOOKUP(D438,CadFun!$B$8:$C$107,2,FALSE),""))</f>
        <v/>
      </c>
      <c r="F438" s="108"/>
      <c r="G438" s="108"/>
    </row>
    <row r="439" spans="2:7" ht="30" customHeight="1" x14ac:dyDescent="0.25">
      <c r="B439" s="107"/>
      <c r="C439" s="111"/>
      <c r="D439" s="108"/>
      <c r="E439" s="69" t="str">
        <f>IF(D439="","",IFERROR(VLOOKUP(D439,CadFun!$B$8:$C$107,2,FALSE),""))</f>
        <v/>
      </c>
      <c r="F439" s="108"/>
      <c r="G439" s="108"/>
    </row>
    <row r="440" spans="2:7" ht="30" customHeight="1" x14ac:dyDescent="0.25">
      <c r="B440" s="107"/>
      <c r="C440" s="111"/>
      <c r="D440" s="108"/>
      <c r="E440" s="69" t="str">
        <f>IF(D440="","",IFERROR(VLOOKUP(D440,CadFun!$B$8:$C$107,2,FALSE),""))</f>
        <v/>
      </c>
      <c r="F440" s="108"/>
      <c r="G440" s="108"/>
    </row>
    <row r="441" spans="2:7" ht="30" customHeight="1" x14ac:dyDescent="0.25">
      <c r="B441" s="107"/>
      <c r="C441" s="111"/>
      <c r="D441" s="108"/>
      <c r="E441" s="69" t="str">
        <f>IF(D441="","",IFERROR(VLOOKUP(D441,CadFun!$B$8:$C$107,2,FALSE),""))</f>
        <v/>
      </c>
      <c r="F441" s="108"/>
      <c r="G441" s="108"/>
    </row>
    <row r="442" spans="2:7" ht="30" customHeight="1" x14ac:dyDescent="0.25">
      <c r="B442" s="107"/>
      <c r="C442" s="111"/>
      <c r="D442" s="108"/>
      <c r="E442" s="69" t="str">
        <f>IF(D442="","",IFERROR(VLOOKUP(D442,CadFun!$B$8:$C$107,2,FALSE),""))</f>
        <v/>
      </c>
      <c r="F442" s="108"/>
      <c r="G442" s="108"/>
    </row>
    <row r="443" spans="2:7" ht="30" customHeight="1" x14ac:dyDescent="0.25">
      <c r="B443" s="107"/>
      <c r="C443" s="111"/>
      <c r="D443" s="108"/>
      <c r="E443" s="69" t="str">
        <f>IF(D443="","",IFERROR(VLOOKUP(D443,CadFun!$B$8:$C$107,2,FALSE),""))</f>
        <v/>
      </c>
      <c r="F443" s="108"/>
      <c r="G443" s="108"/>
    </row>
    <row r="444" spans="2:7" ht="30" customHeight="1" x14ac:dyDescent="0.25">
      <c r="B444" s="107"/>
      <c r="C444" s="111"/>
      <c r="D444" s="108"/>
      <c r="E444" s="69" t="str">
        <f>IF(D444="","",IFERROR(VLOOKUP(D444,CadFun!$B$8:$C$107,2,FALSE),""))</f>
        <v/>
      </c>
      <c r="F444" s="108"/>
      <c r="G444" s="108"/>
    </row>
    <row r="445" spans="2:7" ht="30" customHeight="1" x14ac:dyDescent="0.25">
      <c r="B445" s="107"/>
      <c r="C445" s="111"/>
      <c r="D445" s="108"/>
      <c r="E445" s="69" t="str">
        <f>IF(D445="","",IFERROR(VLOOKUP(D445,CadFun!$B$8:$C$107,2,FALSE),""))</f>
        <v/>
      </c>
      <c r="F445" s="108"/>
      <c r="G445" s="108"/>
    </row>
    <row r="446" spans="2:7" ht="30" customHeight="1" x14ac:dyDescent="0.25">
      <c r="B446" s="107"/>
      <c r="C446" s="111"/>
      <c r="D446" s="108"/>
      <c r="E446" s="69" t="str">
        <f>IF(D446="","",IFERROR(VLOOKUP(D446,CadFun!$B$8:$C$107,2,FALSE),""))</f>
        <v/>
      </c>
      <c r="F446" s="108"/>
      <c r="G446" s="108"/>
    </row>
    <row r="447" spans="2:7" ht="30" customHeight="1" x14ac:dyDescent="0.25">
      <c r="B447" s="107"/>
      <c r="C447" s="111"/>
      <c r="D447" s="108"/>
      <c r="E447" s="69" t="str">
        <f>IF(D447="","",IFERROR(VLOOKUP(D447,CadFun!$B$8:$C$107,2,FALSE),""))</f>
        <v/>
      </c>
      <c r="F447" s="108"/>
      <c r="G447" s="108"/>
    </row>
    <row r="448" spans="2:7" ht="30" customHeight="1" x14ac:dyDescent="0.25">
      <c r="B448" s="107"/>
      <c r="C448" s="111"/>
      <c r="D448" s="108"/>
      <c r="E448" s="69" t="str">
        <f>IF(D448="","",IFERROR(VLOOKUP(D448,CadFun!$B$8:$C$107,2,FALSE),""))</f>
        <v/>
      </c>
      <c r="F448" s="108"/>
      <c r="G448" s="108"/>
    </row>
    <row r="449" spans="2:7" ht="30" customHeight="1" x14ac:dyDescent="0.25">
      <c r="B449" s="107"/>
      <c r="C449" s="111"/>
      <c r="D449" s="108"/>
      <c r="E449" s="69" t="str">
        <f>IF(D449="","",IFERROR(VLOOKUP(D449,CadFun!$B$8:$C$107,2,FALSE),""))</f>
        <v/>
      </c>
      <c r="F449" s="108"/>
      <c r="G449" s="108"/>
    </row>
    <row r="450" spans="2:7" ht="30" customHeight="1" x14ac:dyDescent="0.25">
      <c r="B450" s="107"/>
      <c r="C450" s="111"/>
      <c r="D450" s="108"/>
      <c r="E450" s="69" t="str">
        <f>IF(D450="","",IFERROR(VLOOKUP(D450,CadFun!$B$8:$C$107,2,FALSE),""))</f>
        <v/>
      </c>
      <c r="F450" s="108"/>
      <c r="G450" s="108"/>
    </row>
    <row r="451" spans="2:7" ht="30" customHeight="1" x14ac:dyDescent="0.25">
      <c r="B451" s="107"/>
      <c r="C451" s="111"/>
      <c r="D451" s="108"/>
      <c r="E451" s="69" t="str">
        <f>IF(D451="","",IFERROR(VLOOKUP(D451,CadFun!$B$8:$C$107,2,FALSE),""))</f>
        <v/>
      </c>
      <c r="F451" s="108"/>
      <c r="G451" s="108"/>
    </row>
    <row r="452" spans="2:7" ht="30" customHeight="1" x14ac:dyDescent="0.25">
      <c r="B452" s="107"/>
      <c r="C452" s="111"/>
      <c r="D452" s="108"/>
      <c r="E452" s="69" t="str">
        <f>IF(D452="","",IFERROR(VLOOKUP(D452,CadFun!$B$8:$C$107,2,FALSE),""))</f>
        <v/>
      </c>
      <c r="F452" s="108"/>
      <c r="G452" s="108"/>
    </row>
    <row r="453" spans="2:7" ht="30" customHeight="1" x14ac:dyDescent="0.25">
      <c r="B453" s="107"/>
      <c r="C453" s="111"/>
      <c r="D453" s="108"/>
      <c r="E453" s="69" t="str">
        <f>IF(D453="","",IFERROR(VLOOKUP(D453,CadFun!$B$8:$C$107,2,FALSE),""))</f>
        <v/>
      </c>
      <c r="F453" s="108"/>
      <c r="G453" s="108"/>
    </row>
    <row r="454" spans="2:7" ht="30" customHeight="1" x14ac:dyDescent="0.25">
      <c r="B454" s="107"/>
      <c r="C454" s="111"/>
      <c r="D454" s="108"/>
      <c r="E454" s="69" t="str">
        <f>IF(D454="","",IFERROR(VLOOKUP(D454,CadFun!$B$8:$C$107,2,FALSE),""))</f>
        <v/>
      </c>
      <c r="F454" s="108"/>
      <c r="G454" s="108"/>
    </row>
    <row r="455" spans="2:7" ht="30" customHeight="1" x14ac:dyDescent="0.25">
      <c r="B455" s="107"/>
      <c r="C455" s="111"/>
      <c r="D455" s="108"/>
      <c r="E455" s="69" t="str">
        <f>IF(D455="","",IFERROR(VLOOKUP(D455,CadFun!$B$8:$C$107,2,FALSE),""))</f>
        <v/>
      </c>
      <c r="F455" s="108"/>
      <c r="G455" s="108"/>
    </row>
    <row r="456" spans="2:7" ht="30" customHeight="1" x14ac:dyDescent="0.25">
      <c r="B456" s="107"/>
      <c r="C456" s="111"/>
      <c r="D456" s="108"/>
      <c r="E456" s="69" t="str">
        <f>IF(D456="","",IFERROR(VLOOKUP(D456,CadFun!$B$8:$C$107,2,FALSE),""))</f>
        <v/>
      </c>
      <c r="F456" s="108"/>
      <c r="G456" s="108"/>
    </row>
    <row r="457" spans="2:7" ht="30" customHeight="1" x14ac:dyDescent="0.25">
      <c r="B457" s="107"/>
      <c r="C457" s="111"/>
      <c r="D457" s="108"/>
      <c r="E457" s="69" t="str">
        <f>IF(D457="","",IFERROR(VLOOKUP(D457,CadFun!$B$8:$C$107,2,FALSE),""))</f>
        <v/>
      </c>
      <c r="F457" s="108"/>
      <c r="G457" s="108"/>
    </row>
    <row r="458" spans="2:7" ht="30" customHeight="1" x14ac:dyDescent="0.25">
      <c r="B458" s="107"/>
      <c r="C458" s="111"/>
      <c r="D458" s="108"/>
      <c r="E458" s="69" t="str">
        <f>IF(D458="","",IFERROR(VLOOKUP(D458,CadFun!$B$8:$C$107,2,FALSE),""))</f>
        <v/>
      </c>
      <c r="F458" s="108"/>
      <c r="G458" s="108"/>
    </row>
    <row r="459" spans="2:7" ht="30" customHeight="1" x14ac:dyDescent="0.25">
      <c r="B459" s="107"/>
      <c r="C459" s="111"/>
      <c r="D459" s="108"/>
      <c r="E459" s="69" t="str">
        <f>IF(D459="","",IFERROR(VLOOKUP(D459,CadFun!$B$8:$C$107,2,FALSE),""))</f>
        <v/>
      </c>
      <c r="F459" s="108"/>
      <c r="G459" s="108"/>
    </row>
    <row r="460" spans="2:7" ht="30" customHeight="1" x14ac:dyDescent="0.25">
      <c r="B460" s="107"/>
      <c r="C460" s="111"/>
      <c r="D460" s="108"/>
      <c r="E460" s="69" t="str">
        <f>IF(D460="","",IFERROR(VLOOKUP(D460,CadFun!$B$8:$C$107,2,FALSE),""))</f>
        <v/>
      </c>
      <c r="F460" s="108"/>
      <c r="G460" s="108"/>
    </row>
    <row r="461" spans="2:7" ht="30" customHeight="1" x14ac:dyDescent="0.25">
      <c r="B461" s="107"/>
      <c r="C461" s="111"/>
      <c r="D461" s="108"/>
      <c r="E461" s="69" t="str">
        <f>IF(D461="","",IFERROR(VLOOKUP(D461,CadFun!$B$8:$C$107,2,FALSE),""))</f>
        <v/>
      </c>
      <c r="F461" s="108"/>
      <c r="G461" s="108"/>
    </row>
    <row r="462" spans="2:7" ht="30" customHeight="1" x14ac:dyDescent="0.25">
      <c r="B462" s="107"/>
      <c r="C462" s="111"/>
      <c r="D462" s="108"/>
      <c r="E462" s="69" t="str">
        <f>IF(D462="","",IFERROR(VLOOKUP(D462,CadFun!$B$8:$C$107,2,FALSE),""))</f>
        <v/>
      </c>
      <c r="F462" s="108"/>
      <c r="G462" s="108"/>
    </row>
    <row r="463" spans="2:7" ht="30" customHeight="1" x14ac:dyDescent="0.25">
      <c r="B463" s="107"/>
      <c r="C463" s="111"/>
      <c r="D463" s="108"/>
      <c r="E463" s="69" t="str">
        <f>IF(D463="","",IFERROR(VLOOKUP(D463,CadFun!$B$8:$C$107,2,FALSE),""))</f>
        <v/>
      </c>
      <c r="F463" s="108"/>
      <c r="G463" s="108"/>
    </row>
    <row r="464" spans="2:7" ht="30" customHeight="1" x14ac:dyDescent="0.25">
      <c r="B464" s="107"/>
      <c r="C464" s="111"/>
      <c r="D464" s="108"/>
      <c r="E464" s="69" t="str">
        <f>IF(D464="","",IFERROR(VLOOKUP(D464,CadFun!$B$8:$C$107,2,FALSE),""))</f>
        <v/>
      </c>
      <c r="F464" s="108"/>
      <c r="G464" s="108"/>
    </row>
    <row r="465" spans="2:7" ht="30" customHeight="1" x14ac:dyDescent="0.25">
      <c r="B465" s="107"/>
      <c r="C465" s="111"/>
      <c r="D465" s="108"/>
      <c r="E465" s="69" t="str">
        <f>IF(D465="","",IFERROR(VLOOKUP(D465,CadFun!$B$8:$C$107,2,FALSE),""))</f>
        <v/>
      </c>
      <c r="F465" s="108"/>
      <c r="G465" s="108"/>
    </row>
    <row r="466" spans="2:7" ht="30" customHeight="1" x14ac:dyDescent="0.25">
      <c r="B466" s="107"/>
      <c r="C466" s="111"/>
      <c r="D466" s="108"/>
      <c r="E466" s="69" t="str">
        <f>IF(D466="","",IFERROR(VLOOKUP(D466,CadFun!$B$8:$C$107,2,FALSE),""))</f>
        <v/>
      </c>
      <c r="F466" s="108"/>
      <c r="G466" s="108"/>
    </row>
    <row r="467" spans="2:7" ht="30" customHeight="1" x14ac:dyDescent="0.25">
      <c r="B467" s="107"/>
      <c r="C467" s="111"/>
      <c r="D467" s="108"/>
      <c r="E467" s="69" t="str">
        <f>IF(D467="","",IFERROR(VLOOKUP(D467,CadFun!$B$8:$C$107,2,FALSE),""))</f>
        <v/>
      </c>
      <c r="F467" s="108"/>
      <c r="G467" s="108"/>
    </row>
    <row r="468" spans="2:7" ht="30" customHeight="1" x14ac:dyDescent="0.25">
      <c r="B468" s="107"/>
      <c r="C468" s="111"/>
      <c r="D468" s="108"/>
      <c r="E468" s="69" t="str">
        <f>IF(D468="","",IFERROR(VLOOKUP(D468,CadFun!$B$8:$C$107,2,FALSE),""))</f>
        <v/>
      </c>
      <c r="F468" s="108"/>
      <c r="G468" s="108"/>
    </row>
    <row r="469" spans="2:7" ht="30" customHeight="1" x14ac:dyDescent="0.25">
      <c r="B469" s="107"/>
      <c r="C469" s="111"/>
      <c r="D469" s="108"/>
      <c r="E469" s="69" t="str">
        <f>IF(D469="","",IFERROR(VLOOKUP(D469,CadFun!$B$8:$C$107,2,FALSE),""))</f>
        <v/>
      </c>
      <c r="F469" s="108"/>
      <c r="G469" s="108"/>
    </row>
    <row r="470" spans="2:7" ht="30" customHeight="1" x14ac:dyDescent="0.25">
      <c r="B470" s="107"/>
      <c r="C470" s="111"/>
      <c r="D470" s="108"/>
      <c r="E470" s="69" t="str">
        <f>IF(D470="","",IFERROR(VLOOKUP(D470,CadFun!$B$8:$C$107,2,FALSE),""))</f>
        <v/>
      </c>
      <c r="F470" s="108"/>
      <c r="G470" s="108"/>
    </row>
    <row r="471" spans="2:7" ht="30" customHeight="1" x14ac:dyDescent="0.25">
      <c r="B471" s="107"/>
      <c r="C471" s="111"/>
      <c r="D471" s="108"/>
      <c r="E471" s="69" t="str">
        <f>IF(D471="","",IFERROR(VLOOKUP(D471,CadFun!$B$8:$C$107,2,FALSE),""))</f>
        <v/>
      </c>
      <c r="F471" s="108"/>
      <c r="G471" s="108"/>
    </row>
    <row r="472" spans="2:7" ht="30" customHeight="1" x14ac:dyDescent="0.25">
      <c r="B472" s="107"/>
      <c r="C472" s="111"/>
      <c r="D472" s="108"/>
      <c r="E472" s="69" t="str">
        <f>IF(D472="","",IFERROR(VLOOKUP(D472,CadFun!$B$8:$C$107,2,FALSE),""))</f>
        <v/>
      </c>
      <c r="F472" s="108"/>
      <c r="G472" s="108"/>
    </row>
    <row r="473" spans="2:7" ht="30" customHeight="1" x14ac:dyDescent="0.25">
      <c r="B473" s="107"/>
      <c r="C473" s="111"/>
      <c r="D473" s="108"/>
      <c r="E473" s="69" t="str">
        <f>IF(D473="","",IFERROR(VLOOKUP(D473,CadFun!$B$8:$C$107,2,FALSE),""))</f>
        <v/>
      </c>
      <c r="F473" s="108"/>
      <c r="G473" s="108"/>
    </row>
    <row r="474" spans="2:7" ht="30" customHeight="1" x14ac:dyDescent="0.25">
      <c r="B474" s="107"/>
      <c r="C474" s="111"/>
      <c r="D474" s="108"/>
      <c r="E474" s="69" t="str">
        <f>IF(D474="","",IFERROR(VLOOKUP(D474,CadFun!$B$8:$C$107,2,FALSE),""))</f>
        <v/>
      </c>
      <c r="F474" s="108"/>
      <c r="G474" s="108"/>
    </row>
    <row r="475" spans="2:7" ht="30" customHeight="1" x14ac:dyDescent="0.25">
      <c r="B475" s="107"/>
      <c r="C475" s="111"/>
      <c r="D475" s="108"/>
      <c r="E475" s="69" t="str">
        <f>IF(D475="","",IFERROR(VLOOKUP(D475,CadFun!$B$8:$C$107,2,FALSE),""))</f>
        <v/>
      </c>
      <c r="F475" s="108"/>
      <c r="G475" s="108"/>
    </row>
    <row r="476" spans="2:7" ht="30" customHeight="1" x14ac:dyDescent="0.25">
      <c r="B476" s="107"/>
      <c r="C476" s="111"/>
      <c r="D476" s="108"/>
      <c r="E476" s="69" t="str">
        <f>IF(D476="","",IFERROR(VLOOKUP(D476,CadFun!$B$8:$C$107,2,FALSE),""))</f>
        <v/>
      </c>
      <c r="F476" s="108"/>
      <c r="G476" s="108"/>
    </row>
    <row r="477" spans="2:7" ht="30" customHeight="1" x14ac:dyDescent="0.25">
      <c r="B477" s="107"/>
      <c r="C477" s="111"/>
      <c r="D477" s="108"/>
      <c r="E477" s="69" t="str">
        <f>IF(D477="","",IFERROR(VLOOKUP(D477,CadFun!$B$8:$C$107,2,FALSE),""))</f>
        <v/>
      </c>
      <c r="F477" s="108"/>
      <c r="G477" s="108"/>
    </row>
    <row r="478" spans="2:7" ht="30" customHeight="1" x14ac:dyDescent="0.25">
      <c r="B478" s="107"/>
      <c r="C478" s="111"/>
      <c r="D478" s="108"/>
      <c r="E478" s="69" t="str">
        <f>IF(D478="","",IFERROR(VLOOKUP(D478,CadFun!$B$8:$C$107,2,FALSE),""))</f>
        <v/>
      </c>
      <c r="F478" s="108"/>
      <c r="G478" s="108"/>
    </row>
    <row r="479" spans="2:7" ht="30" customHeight="1" x14ac:dyDescent="0.25">
      <c r="B479" s="107"/>
      <c r="C479" s="111"/>
      <c r="D479" s="108"/>
      <c r="E479" s="69" t="str">
        <f>IF(D479="","",IFERROR(VLOOKUP(D479,CadFun!$B$8:$C$107,2,FALSE),""))</f>
        <v/>
      </c>
      <c r="F479" s="108"/>
      <c r="G479" s="108"/>
    </row>
    <row r="480" spans="2:7" ht="30" customHeight="1" x14ac:dyDescent="0.25">
      <c r="B480" s="107"/>
      <c r="C480" s="111"/>
      <c r="D480" s="108"/>
      <c r="E480" s="69" t="str">
        <f>IF(D480="","",IFERROR(VLOOKUP(D480,CadFun!$B$8:$C$107,2,FALSE),""))</f>
        <v/>
      </c>
      <c r="F480" s="108"/>
      <c r="G480" s="108"/>
    </row>
    <row r="481" spans="2:7" ht="30" customHeight="1" x14ac:dyDescent="0.25">
      <c r="B481" s="107"/>
      <c r="C481" s="111"/>
      <c r="D481" s="108"/>
      <c r="E481" s="69" t="str">
        <f>IF(D481="","",IFERROR(VLOOKUP(D481,CadFun!$B$8:$C$107,2,FALSE),""))</f>
        <v/>
      </c>
      <c r="F481" s="108"/>
      <c r="G481" s="108"/>
    </row>
    <row r="482" spans="2:7" ht="30" customHeight="1" x14ac:dyDescent="0.25">
      <c r="B482" s="107"/>
      <c r="C482" s="111"/>
      <c r="D482" s="108"/>
      <c r="E482" s="69" t="str">
        <f>IF(D482="","",IFERROR(VLOOKUP(D482,CadFun!$B$8:$C$107,2,FALSE),""))</f>
        <v/>
      </c>
      <c r="F482" s="108"/>
      <c r="G482" s="108"/>
    </row>
    <row r="483" spans="2:7" ht="30" customHeight="1" x14ac:dyDescent="0.25">
      <c r="B483" s="107"/>
      <c r="C483" s="111"/>
      <c r="D483" s="108"/>
      <c r="E483" s="69" t="str">
        <f>IF(D483="","",IFERROR(VLOOKUP(D483,CadFun!$B$8:$C$107,2,FALSE),""))</f>
        <v/>
      </c>
      <c r="F483" s="108"/>
      <c r="G483" s="108"/>
    </row>
    <row r="484" spans="2:7" ht="30" customHeight="1" x14ac:dyDescent="0.25">
      <c r="B484" s="107"/>
      <c r="C484" s="111"/>
      <c r="D484" s="108"/>
      <c r="E484" s="69" t="str">
        <f>IF(D484="","",IFERROR(VLOOKUP(D484,CadFun!$B$8:$C$107,2,FALSE),""))</f>
        <v/>
      </c>
      <c r="F484" s="108"/>
      <c r="G484" s="108"/>
    </row>
    <row r="485" spans="2:7" ht="30" customHeight="1" x14ac:dyDescent="0.25">
      <c r="B485" s="107"/>
      <c r="C485" s="111"/>
      <c r="D485" s="108"/>
      <c r="E485" s="69" t="str">
        <f>IF(D485="","",IFERROR(VLOOKUP(D485,CadFun!$B$8:$C$107,2,FALSE),""))</f>
        <v/>
      </c>
      <c r="F485" s="108"/>
      <c r="G485" s="108"/>
    </row>
    <row r="486" spans="2:7" ht="30" customHeight="1" x14ac:dyDescent="0.25">
      <c r="B486" s="107"/>
      <c r="C486" s="111"/>
      <c r="D486" s="108"/>
      <c r="E486" s="69" t="str">
        <f>IF(D486="","",IFERROR(VLOOKUP(D486,CadFun!$B$8:$C$107,2,FALSE),""))</f>
        <v/>
      </c>
      <c r="F486" s="108"/>
      <c r="G486" s="108"/>
    </row>
    <row r="487" spans="2:7" ht="30" customHeight="1" x14ac:dyDescent="0.25">
      <c r="B487" s="107"/>
      <c r="C487" s="111"/>
      <c r="D487" s="108"/>
      <c r="E487" s="69" t="str">
        <f>IF(D487="","",IFERROR(VLOOKUP(D487,CadFun!$B$8:$C$107,2,FALSE),""))</f>
        <v/>
      </c>
      <c r="F487" s="108"/>
      <c r="G487" s="108"/>
    </row>
    <row r="488" spans="2:7" ht="30" customHeight="1" x14ac:dyDescent="0.25">
      <c r="B488" s="107"/>
      <c r="C488" s="111"/>
      <c r="D488" s="108"/>
      <c r="E488" s="69" t="str">
        <f>IF(D488="","",IFERROR(VLOOKUP(D488,CadFun!$B$8:$C$107,2,FALSE),""))</f>
        <v/>
      </c>
      <c r="F488" s="108"/>
      <c r="G488" s="108"/>
    </row>
    <row r="489" spans="2:7" ht="30" customHeight="1" x14ac:dyDescent="0.25">
      <c r="B489" s="107"/>
      <c r="C489" s="111"/>
      <c r="D489" s="108"/>
      <c r="E489" s="69" t="str">
        <f>IF(D489="","",IFERROR(VLOOKUP(D489,CadFun!$B$8:$C$107,2,FALSE),""))</f>
        <v/>
      </c>
      <c r="F489" s="108"/>
      <c r="G489" s="108"/>
    </row>
    <row r="490" spans="2:7" ht="30" customHeight="1" x14ac:dyDescent="0.25">
      <c r="B490" s="107"/>
      <c r="C490" s="111"/>
      <c r="D490" s="108"/>
      <c r="E490" s="69" t="str">
        <f>IF(D490="","",IFERROR(VLOOKUP(D490,CadFun!$B$8:$C$107,2,FALSE),""))</f>
        <v/>
      </c>
      <c r="F490" s="108"/>
      <c r="G490" s="108"/>
    </row>
    <row r="491" spans="2:7" ht="30" customHeight="1" x14ac:dyDescent="0.25">
      <c r="B491" s="107"/>
      <c r="C491" s="111"/>
      <c r="D491" s="108"/>
      <c r="E491" s="69" t="str">
        <f>IF(D491="","",IFERROR(VLOOKUP(D491,CadFun!$B$8:$C$107,2,FALSE),""))</f>
        <v/>
      </c>
      <c r="F491" s="108"/>
      <c r="G491" s="108"/>
    </row>
    <row r="492" spans="2:7" ht="30" customHeight="1" x14ac:dyDescent="0.25">
      <c r="B492" s="107"/>
      <c r="C492" s="111"/>
      <c r="D492" s="108"/>
      <c r="E492" s="69" t="str">
        <f>IF(D492="","",IFERROR(VLOOKUP(D492,CadFun!$B$8:$C$107,2,FALSE),""))</f>
        <v/>
      </c>
      <c r="F492" s="108"/>
      <c r="G492" s="108"/>
    </row>
    <row r="493" spans="2:7" ht="30" customHeight="1" x14ac:dyDescent="0.25">
      <c r="B493" s="107"/>
      <c r="C493" s="111"/>
      <c r="D493" s="108"/>
      <c r="E493" s="69" t="str">
        <f>IF(D493="","",IFERROR(VLOOKUP(D493,CadFun!$B$8:$C$107,2,FALSE),""))</f>
        <v/>
      </c>
      <c r="F493" s="108"/>
      <c r="G493" s="108"/>
    </row>
    <row r="494" spans="2:7" ht="30" customHeight="1" x14ac:dyDescent="0.25">
      <c r="B494" s="107"/>
      <c r="C494" s="111"/>
      <c r="D494" s="108"/>
      <c r="E494" s="69" t="str">
        <f>IF(D494="","",IFERROR(VLOOKUP(D494,CadFun!$B$8:$C$107,2,FALSE),""))</f>
        <v/>
      </c>
      <c r="F494" s="108"/>
      <c r="G494" s="108"/>
    </row>
    <row r="495" spans="2:7" ht="30" customHeight="1" x14ac:dyDescent="0.25">
      <c r="B495" s="107"/>
      <c r="C495" s="111"/>
      <c r="D495" s="108"/>
      <c r="E495" s="69" t="str">
        <f>IF(D495="","",IFERROR(VLOOKUP(D495,CadFun!$B$8:$C$107,2,FALSE),""))</f>
        <v/>
      </c>
      <c r="F495" s="108"/>
      <c r="G495" s="108"/>
    </row>
    <row r="496" spans="2:7" ht="30" customHeight="1" x14ac:dyDescent="0.25">
      <c r="B496" s="107"/>
      <c r="C496" s="111"/>
      <c r="D496" s="108"/>
      <c r="E496" s="69" t="str">
        <f>IF(D496="","",IFERROR(VLOOKUP(D496,CadFun!$B$8:$C$107,2,FALSE),""))</f>
        <v/>
      </c>
      <c r="F496" s="108"/>
      <c r="G496" s="108"/>
    </row>
    <row r="497" spans="2:7" ht="30" customHeight="1" x14ac:dyDescent="0.25">
      <c r="B497" s="107"/>
      <c r="C497" s="111"/>
      <c r="D497" s="108"/>
      <c r="E497" s="69" t="str">
        <f>IF(D497="","",IFERROR(VLOOKUP(D497,CadFun!$B$8:$C$107,2,FALSE),""))</f>
        <v/>
      </c>
      <c r="F497" s="108"/>
      <c r="G497" s="108"/>
    </row>
    <row r="498" spans="2:7" ht="30" customHeight="1" x14ac:dyDescent="0.25">
      <c r="B498" s="107"/>
      <c r="C498" s="111"/>
      <c r="D498" s="108"/>
      <c r="E498" s="69" t="str">
        <f>IF(D498="","",IFERROR(VLOOKUP(D498,CadFun!$B$8:$C$107,2,FALSE),""))</f>
        <v/>
      </c>
      <c r="F498" s="108"/>
      <c r="G498" s="108"/>
    </row>
    <row r="499" spans="2:7" ht="30" customHeight="1" x14ac:dyDescent="0.25">
      <c r="B499" s="107"/>
      <c r="C499" s="111"/>
      <c r="D499" s="108"/>
      <c r="E499" s="69" t="str">
        <f>IF(D499="","",IFERROR(VLOOKUP(D499,CadFun!$B$8:$C$107,2,FALSE),""))</f>
        <v/>
      </c>
      <c r="F499" s="108"/>
      <c r="G499" s="108"/>
    </row>
    <row r="500" spans="2:7" ht="30" customHeight="1" x14ac:dyDescent="0.25">
      <c r="B500" s="107"/>
      <c r="C500" s="111"/>
      <c r="D500" s="108"/>
      <c r="E500" s="69" t="str">
        <f>IF(D500="","",IFERROR(VLOOKUP(D500,CadFun!$B$8:$C$107,2,FALSE),""))</f>
        <v/>
      </c>
      <c r="F500" s="108"/>
      <c r="G500" s="108"/>
    </row>
    <row r="501" spans="2:7" ht="30" customHeight="1" x14ac:dyDescent="0.25">
      <c r="B501" s="107"/>
      <c r="C501" s="111"/>
      <c r="D501" s="108"/>
      <c r="E501" s="69" t="str">
        <f>IF(D501="","",IFERROR(VLOOKUP(D501,CadFun!$B$8:$C$107,2,FALSE),""))</f>
        <v/>
      </c>
      <c r="F501" s="108"/>
      <c r="G501" s="108"/>
    </row>
    <row r="502" spans="2:7" ht="30" customHeight="1" x14ac:dyDescent="0.25">
      <c r="B502" s="107"/>
      <c r="C502" s="111"/>
      <c r="D502" s="108"/>
      <c r="E502" s="69" t="str">
        <f>IF(D502="","",IFERROR(VLOOKUP(D502,CadFun!$B$8:$C$107,2,FALSE),""))</f>
        <v/>
      </c>
      <c r="F502" s="108"/>
      <c r="G502" s="108"/>
    </row>
    <row r="503" spans="2:7" ht="30" customHeight="1" x14ac:dyDescent="0.25">
      <c r="B503" s="107"/>
      <c r="C503" s="111"/>
      <c r="D503" s="108"/>
      <c r="E503" s="69" t="str">
        <f>IF(D503="","",IFERROR(VLOOKUP(D503,CadFun!$B$8:$C$107,2,FALSE),""))</f>
        <v/>
      </c>
      <c r="F503" s="108"/>
      <c r="G503" s="108"/>
    </row>
    <row r="504" spans="2:7" ht="30" customHeight="1" x14ac:dyDescent="0.25">
      <c r="B504" s="107"/>
      <c r="C504" s="111"/>
      <c r="D504" s="108"/>
      <c r="E504" s="69" t="str">
        <f>IF(D504="","",IFERROR(VLOOKUP(D504,CadFun!$B$8:$C$107,2,FALSE),""))</f>
        <v/>
      </c>
      <c r="F504" s="108"/>
      <c r="G504" s="108"/>
    </row>
    <row r="505" spans="2:7" ht="30" customHeight="1" x14ac:dyDescent="0.25">
      <c r="B505" s="107"/>
      <c r="C505" s="111"/>
      <c r="D505" s="108"/>
      <c r="E505" s="69" t="str">
        <f>IF(D505="","",IFERROR(VLOOKUP(D505,CadFun!$B$8:$C$107,2,FALSE),""))</f>
        <v/>
      </c>
      <c r="F505" s="108"/>
      <c r="G505" s="108"/>
    </row>
    <row r="506" spans="2:7" ht="30" customHeight="1" x14ac:dyDescent="0.25">
      <c r="B506" s="107"/>
      <c r="C506" s="111"/>
      <c r="D506" s="108"/>
      <c r="E506" s="69" t="str">
        <f>IF(D506="","",IFERROR(VLOOKUP(D506,CadFun!$B$8:$C$107,2,FALSE),""))</f>
        <v/>
      </c>
      <c r="F506" s="108"/>
      <c r="G506" s="108"/>
    </row>
    <row r="507" spans="2:7" ht="30" customHeight="1" x14ac:dyDescent="0.25">
      <c r="B507" s="107"/>
      <c r="C507" s="111"/>
      <c r="D507" s="108"/>
      <c r="E507" s="69" t="str">
        <f>IF(D507="","",IFERROR(VLOOKUP(D507,CadFun!$B$8:$C$107,2,FALSE),""))</f>
        <v/>
      </c>
      <c r="F507" s="108"/>
      <c r="G507" s="108"/>
    </row>
    <row r="508" spans="2:7" ht="30" customHeight="1" x14ac:dyDescent="0.25">
      <c r="B508" s="107"/>
      <c r="C508" s="111"/>
      <c r="D508" s="108"/>
      <c r="E508" s="69" t="str">
        <f>IF(D508="","",IFERROR(VLOOKUP(D508,CadFun!$B$8:$C$107,2,FALSE),""))</f>
        <v/>
      </c>
      <c r="F508" s="108"/>
      <c r="G508" s="108"/>
    </row>
    <row r="509" spans="2:7" ht="30" customHeight="1" x14ac:dyDescent="0.25">
      <c r="B509" s="107"/>
      <c r="C509" s="111"/>
      <c r="D509" s="108"/>
      <c r="E509" s="69" t="str">
        <f>IF(D509="","",IFERROR(VLOOKUP(D509,CadFun!$B$8:$C$107,2,FALSE),""))</f>
        <v/>
      </c>
      <c r="F509" s="108"/>
      <c r="G509" s="108"/>
    </row>
    <row r="510" spans="2:7" ht="30" customHeight="1" x14ac:dyDescent="0.25">
      <c r="B510" s="107"/>
      <c r="C510" s="111"/>
      <c r="D510" s="108"/>
      <c r="E510" s="69" t="str">
        <f>IF(D510="","",IFERROR(VLOOKUP(D510,CadFun!$B$8:$C$107,2,FALSE),""))</f>
        <v/>
      </c>
      <c r="F510" s="108"/>
      <c r="G510" s="108"/>
    </row>
    <row r="511" spans="2:7" ht="30" customHeight="1" x14ac:dyDescent="0.25">
      <c r="B511" s="107"/>
      <c r="C511" s="111"/>
      <c r="D511" s="108"/>
      <c r="E511" s="69" t="str">
        <f>IF(D511="","",IFERROR(VLOOKUP(D511,CadFun!$B$8:$C$107,2,FALSE),""))</f>
        <v/>
      </c>
      <c r="F511" s="108"/>
      <c r="G511" s="108"/>
    </row>
    <row r="512" spans="2:7" ht="30" customHeight="1" x14ac:dyDescent="0.25">
      <c r="B512" s="107"/>
      <c r="C512" s="111"/>
      <c r="D512" s="108"/>
      <c r="E512" s="69" t="str">
        <f>IF(D512="","",IFERROR(VLOOKUP(D512,CadFun!$B$8:$C$107,2,FALSE),""))</f>
        <v/>
      </c>
      <c r="F512" s="108"/>
      <c r="G512" s="108"/>
    </row>
    <row r="513" spans="2:7" ht="30" customHeight="1" x14ac:dyDescent="0.25">
      <c r="B513" s="107"/>
      <c r="C513" s="111"/>
      <c r="D513" s="108"/>
      <c r="E513" s="69" t="str">
        <f>IF(D513="","",IFERROR(VLOOKUP(D513,CadFun!$B$8:$C$107,2,FALSE),""))</f>
        <v/>
      </c>
      <c r="F513" s="108"/>
      <c r="G513" s="108"/>
    </row>
    <row r="514" spans="2:7" ht="30" customHeight="1" x14ac:dyDescent="0.25">
      <c r="B514" s="107"/>
      <c r="C514" s="111"/>
      <c r="D514" s="108"/>
      <c r="E514" s="69" t="str">
        <f>IF(D514="","",IFERROR(VLOOKUP(D514,CadFun!$B$8:$C$107,2,FALSE),""))</f>
        <v/>
      </c>
      <c r="F514" s="108"/>
      <c r="G514" s="108"/>
    </row>
    <row r="515" spans="2:7" ht="30" customHeight="1" x14ac:dyDescent="0.25">
      <c r="B515" s="107"/>
      <c r="C515" s="111"/>
      <c r="D515" s="108"/>
      <c r="E515" s="69" t="str">
        <f>IF(D515="","",IFERROR(VLOOKUP(D515,CadFun!$B$8:$C$107,2,FALSE),""))</f>
        <v/>
      </c>
      <c r="F515" s="108"/>
      <c r="G515" s="108"/>
    </row>
    <row r="516" spans="2:7" ht="30" customHeight="1" x14ac:dyDescent="0.25">
      <c r="B516" s="107"/>
      <c r="C516" s="111"/>
      <c r="D516" s="108"/>
      <c r="E516" s="69" t="str">
        <f>IF(D516="","",IFERROR(VLOOKUP(D516,CadFun!$B$8:$C$107,2,FALSE),""))</f>
        <v/>
      </c>
      <c r="F516" s="108"/>
      <c r="G516" s="108"/>
    </row>
    <row r="517" spans="2:7" ht="30" customHeight="1" x14ac:dyDescent="0.25">
      <c r="B517" s="107"/>
      <c r="C517" s="111"/>
      <c r="D517" s="108"/>
      <c r="E517" s="69" t="str">
        <f>IF(D517="","",IFERROR(VLOOKUP(D517,CadFun!$B$8:$C$107,2,FALSE),""))</f>
        <v/>
      </c>
      <c r="F517" s="108"/>
      <c r="G517" s="108"/>
    </row>
    <row r="518" spans="2:7" ht="30" customHeight="1" x14ac:dyDescent="0.25">
      <c r="B518" s="107"/>
      <c r="C518" s="111"/>
      <c r="D518" s="108"/>
      <c r="E518" s="69" t="str">
        <f>IF(D518="","",IFERROR(VLOOKUP(D518,CadFun!$B$8:$C$107,2,FALSE),""))</f>
        <v/>
      </c>
      <c r="F518" s="108"/>
      <c r="G518" s="108"/>
    </row>
    <row r="519" spans="2:7" ht="30" customHeight="1" x14ac:dyDescent="0.25">
      <c r="B519" s="107"/>
      <c r="C519" s="111"/>
      <c r="D519" s="108"/>
      <c r="E519" s="69" t="str">
        <f>IF(D519="","",IFERROR(VLOOKUP(D519,CadFun!$B$8:$C$107,2,FALSE),""))</f>
        <v/>
      </c>
      <c r="F519" s="108"/>
      <c r="G519" s="108"/>
    </row>
    <row r="520" spans="2:7" ht="30" customHeight="1" x14ac:dyDescent="0.25">
      <c r="B520" s="107"/>
      <c r="C520" s="111"/>
      <c r="D520" s="108"/>
      <c r="E520" s="69" t="str">
        <f>IF(D520="","",IFERROR(VLOOKUP(D520,CadFun!$B$8:$C$107,2,FALSE),""))</f>
        <v/>
      </c>
      <c r="F520" s="108"/>
      <c r="G520" s="108"/>
    </row>
    <row r="521" spans="2:7" ht="30" customHeight="1" x14ac:dyDescent="0.25">
      <c r="B521" s="107"/>
      <c r="C521" s="111"/>
      <c r="D521" s="108"/>
      <c r="E521" s="69" t="str">
        <f>IF(D521="","",IFERROR(VLOOKUP(D521,CadFun!$B$8:$C$107,2,FALSE),""))</f>
        <v/>
      </c>
      <c r="F521" s="108"/>
      <c r="G521" s="108"/>
    </row>
    <row r="522" spans="2:7" ht="30" customHeight="1" x14ac:dyDescent="0.25">
      <c r="B522" s="107"/>
      <c r="C522" s="111"/>
      <c r="D522" s="108"/>
      <c r="E522" s="69" t="str">
        <f>IF(D522="","",IFERROR(VLOOKUP(D522,CadFun!$B$8:$C$107,2,FALSE),""))</f>
        <v/>
      </c>
      <c r="F522" s="108"/>
      <c r="G522" s="108"/>
    </row>
    <row r="523" spans="2:7" ht="30" customHeight="1" x14ac:dyDescent="0.25">
      <c r="B523" s="107"/>
      <c r="C523" s="111"/>
      <c r="D523" s="108"/>
      <c r="E523" s="69" t="str">
        <f>IF(D523="","",IFERROR(VLOOKUP(D523,CadFun!$B$8:$C$107,2,FALSE),""))</f>
        <v/>
      </c>
      <c r="F523" s="108"/>
      <c r="G523" s="108"/>
    </row>
    <row r="524" spans="2:7" ht="30" customHeight="1" x14ac:dyDescent="0.25">
      <c r="B524" s="107"/>
      <c r="C524" s="111"/>
      <c r="D524" s="108"/>
      <c r="E524" s="69" t="str">
        <f>IF(D524="","",IFERROR(VLOOKUP(D524,CadFun!$B$8:$C$107,2,FALSE),""))</f>
        <v/>
      </c>
      <c r="F524" s="108"/>
      <c r="G524" s="108"/>
    </row>
    <row r="525" spans="2:7" ht="30" customHeight="1" x14ac:dyDescent="0.25">
      <c r="B525" s="107"/>
      <c r="C525" s="111"/>
      <c r="D525" s="108"/>
      <c r="E525" s="69" t="str">
        <f>IF(D525="","",IFERROR(VLOOKUP(D525,CadFun!$B$8:$C$107,2,FALSE),""))</f>
        <v/>
      </c>
      <c r="F525" s="108"/>
      <c r="G525" s="108"/>
    </row>
    <row r="526" spans="2:7" ht="30" customHeight="1" x14ac:dyDescent="0.25">
      <c r="B526" s="107"/>
      <c r="C526" s="111"/>
      <c r="D526" s="108"/>
      <c r="E526" s="69" t="str">
        <f>IF(D526="","",IFERROR(VLOOKUP(D526,CadFun!$B$8:$C$107,2,FALSE),""))</f>
        <v/>
      </c>
      <c r="F526" s="108"/>
      <c r="G526" s="108"/>
    </row>
    <row r="527" spans="2:7" ht="30" customHeight="1" x14ac:dyDescent="0.25">
      <c r="B527" s="107"/>
      <c r="C527" s="111"/>
      <c r="D527" s="108"/>
      <c r="E527" s="69" t="str">
        <f>IF(D527="","",IFERROR(VLOOKUP(D527,CadFun!$B$8:$C$107,2,FALSE),""))</f>
        <v/>
      </c>
      <c r="F527" s="108"/>
      <c r="G527" s="108"/>
    </row>
    <row r="528" spans="2:7" ht="30" customHeight="1" x14ac:dyDescent="0.25">
      <c r="B528" s="107"/>
      <c r="C528" s="111"/>
      <c r="D528" s="108"/>
      <c r="E528" s="69" t="str">
        <f>IF(D528="","",IFERROR(VLOOKUP(D528,CadFun!$B$8:$C$107,2,FALSE),""))</f>
        <v/>
      </c>
      <c r="F528" s="108"/>
      <c r="G528" s="108"/>
    </row>
    <row r="529" spans="2:7" ht="30" customHeight="1" x14ac:dyDescent="0.25">
      <c r="B529" s="107"/>
      <c r="C529" s="111"/>
      <c r="D529" s="108"/>
      <c r="E529" s="69" t="str">
        <f>IF(D529="","",IFERROR(VLOOKUP(D529,CadFun!$B$8:$C$107,2,FALSE),""))</f>
        <v/>
      </c>
      <c r="F529" s="108"/>
      <c r="G529" s="108"/>
    </row>
    <row r="530" spans="2:7" ht="30" customHeight="1" x14ac:dyDescent="0.25">
      <c r="B530" s="107"/>
      <c r="C530" s="111"/>
      <c r="D530" s="108"/>
      <c r="E530" s="69" t="str">
        <f>IF(D530="","",IFERROR(VLOOKUP(D530,CadFun!$B$8:$C$107,2,FALSE),""))</f>
        <v/>
      </c>
      <c r="F530" s="108"/>
      <c r="G530" s="108"/>
    </row>
    <row r="531" spans="2:7" ht="30" customHeight="1" x14ac:dyDescent="0.25">
      <c r="B531" s="107"/>
      <c r="C531" s="111"/>
      <c r="D531" s="108"/>
      <c r="E531" s="69" t="str">
        <f>IF(D531="","",IFERROR(VLOOKUP(D531,CadFun!$B$8:$C$107,2,FALSE),""))</f>
        <v/>
      </c>
      <c r="F531" s="108"/>
      <c r="G531" s="108"/>
    </row>
    <row r="532" spans="2:7" ht="30" customHeight="1" x14ac:dyDescent="0.25">
      <c r="B532" s="107"/>
      <c r="C532" s="111"/>
      <c r="D532" s="108"/>
      <c r="E532" s="69" t="str">
        <f>IF(D532="","",IFERROR(VLOOKUP(D532,CadFun!$B$8:$C$107,2,FALSE),""))</f>
        <v/>
      </c>
      <c r="F532" s="108"/>
      <c r="G532" s="108"/>
    </row>
    <row r="533" spans="2:7" ht="30" customHeight="1" x14ac:dyDescent="0.25">
      <c r="B533" s="107"/>
      <c r="C533" s="111"/>
      <c r="D533" s="108"/>
      <c r="E533" s="69" t="str">
        <f>IF(D533="","",IFERROR(VLOOKUP(D533,CadFun!$B$8:$C$107,2,FALSE),""))</f>
        <v/>
      </c>
      <c r="F533" s="108"/>
      <c r="G533" s="108"/>
    </row>
    <row r="534" spans="2:7" ht="30" customHeight="1" x14ac:dyDescent="0.25">
      <c r="B534" s="107"/>
      <c r="C534" s="111"/>
      <c r="D534" s="108"/>
      <c r="E534" s="69" t="str">
        <f>IF(D534="","",IFERROR(VLOOKUP(D534,CadFun!$B$8:$C$107,2,FALSE),""))</f>
        <v/>
      </c>
      <c r="F534" s="108"/>
      <c r="G534" s="108"/>
    </row>
    <row r="535" spans="2:7" ht="30" customHeight="1" x14ac:dyDescent="0.25">
      <c r="B535" s="107"/>
      <c r="C535" s="111"/>
      <c r="D535" s="108"/>
      <c r="E535" s="69" t="str">
        <f>IF(D535="","",IFERROR(VLOOKUP(D535,CadFun!$B$8:$C$107,2,FALSE),""))</f>
        <v/>
      </c>
      <c r="F535" s="108"/>
      <c r="G535" s="108"/>
    </row>
    <row r="536" spans="2:7" ht="30" customHeight="1" x14ac:dyDescent="0.25">
      <c r="B536" s="107"/>
      <c r="C536" s="111"/>
      <c r="D536" s="108"/>
      <c r="E536" s="69" t="str">
        <f>IF(D536="","",IFERROR(VLOOKUP(D536,CadFun!$B$8:$C$107,2,FALSE),""))</f>
        <v/>
      </c>
      <c r="F536" s="108"/>
      <c r="G536" s="108"/>
    </row>
    <row r="537" spans="2:7" ht="30" customHeight="1" x14ac:dyDescent="0.25">
      <c r="B537" s="107"/>
      <c r="C537" s="111"/>
      <c r="D537" s="108"/>
      <c r="E537" s="69" t="str">
        <f>IF(D537="","",IFERROR(VLOOKUP(D537,CadFun!$B$8:$C$107,2,FALSE),""))</f>
        <v/>
      </c>
      <c r="F537" s="108"/>
      <c r="G537" s="108"/>
    </row>
    <row r="538" spans="2:7" ht="30" customHeight="1" x14ac:dyDescent="0.25">
      <c r="B538" s="107"/>
      <c r="C538" s="111"/>
      <c r="D538" s="108"/>
      <c r="E538" s="69" t="str">
        <f>IF(D538="","",IFERROR(VLOOKUP(D538,CadFun!$B$8:$C$107,2,FALSE),""))</f>
        <v/>
      </c>
      <c r="F538" s="108"/>
      <c r="G538" s="108"/>
    </row>
    <row r="539" spans="2:7" ht="30" customHeight="1" x14ac:dyDescent="0.25">
      <c r="B539" s="107"/>
      <c r="C539" s="111"/>
      <c r="D539" s="108"/>
      <c r="E539" s="69" t="str">
        <f>IF(D539="","",IFERROR(VLOOKUP(D539,CadFun!$B$8:$C$107,2,FALSE),""))</f>
        <v/>
      </c>
      <c r="F539" s="108"/>
      <c r="G539" s="108"/>
    </row>
    <row r="540" spans="2:7" ht="30" customHeight="1" x14ac:dyDescent="0.25">
      <c r="B540" s="107"/>
      <c r="C540" s="111"/>
      <c r="D540" s="108"/>
      <c r="E540" s="69" t="str">
        <f>IF(D540="","",IFERROR(VLOOKUP(D540,CadFun!$B$8:$C$107,2,FALSE),""))</f>
        <v/>
      </c>
      <c r="F540" s="108"/>
      <c r="G540" s="108"/>
    </row>
    <row r="541" spans="2:7" ht="30" customHeight="1" x14ac:dyDescent="0.25">
      <c r="B541" s="107"/>
      <c r="C541" s="111"/>
      <c r="D541" s="108"/>
      <c r="E541" s="69" t="str">
        <f>IF(D541="","",IFERROR(VLOOKUP(D541,CadFun!$B$8:$C$107,2,FALSE),""))</f>
        <v/>
      </c>
      <c r="F541" s="108"/>
      <c r="G541" s="108"/>
    </row>
    <row r="542" spans="2:7" ht="30" customHeight="1" x14ac:dyDescent="0.25">
      <c r="B542" s="107"/>
      <c r="C542" s="111"/>
      <c r="D542" s="108"/>
      <c r="E542" s="69" t="str">
        <f>IF(D542="","",IFERROR(VLOOKUP(D542,CadFun!$B$8:$C$107,2,FALSE),""))</f>
        <v/>
      </c>
      <c r="F542" s="108"/>
      <c r="G542" s="108"/>
    </row>
    <row r="543" spans="2:7" ht="30" customHeight="1" x14ac:dyDescent="0.25">
      <c r="B543" s="107"/>
      <c r="C543" s="111"/>
      <c r="D543" s="108"/>
      <c r="E543" s="69" t="str">
        <f>IF(D543="","",IFERROR(VLOOKUP(D543,CadFun!$B$8:$C$107,2,FALSE),""))</f>
        <v/>
      </c>
      <c r="F543" s="108"/>
      <c r="G543" s="108"/>
    </row>
    <row r="544" spans="2:7" ht="30" customHeight="1" x14ac:dyDescent="0.25">
      <c r="B544" s="107"/>
      <c r="C544" s="111"/>
      <c r="D544" s="108"/>
      <c r="E544" s="69" t="str">
        <f>IF(D544="","",IFERROR(VLOOKUP(D544,CadFun!$B$8:$C$107,2,FALSE),""))</f>
        <v/>
      </c>
      <c r="F544" s="108"/>
      <c r="G544" s="108"/>
    </row>
    <row r="545" spans="2:7" ht="30" customHeight="1" x14ac:dyDescent="0.25">
      <c r="B545" s="107"/>
      <c r="C545" s="111"/>
      <c r="D545" s="108"/>
      <c r="E545" s="69" t="str">
        <f>IF(D545="","",IFERROR(VLOOKUP(D545,CadFun!$B$8:$C$107,2,FALSE),""))</f>
        <v/>
      </c>
      <c r="F545" s="108"/>
      <c r="G545" s="108"/>
    </row>
    <row r="546" spans="2:7" ht="30" customHeight="1" x14ac:dyDescent="0.25">
      <c r="B546" s="107"/>
      <c r="C546" s="111"/>
      <c r="D546" s="108"/>
      <c r="E546" s="69" t="str">
        <f>IF(D546="","",IFERROR(VLOOKUP(D546,CadFun!$B$8:$C$107,2,FALSE),""))</f>
        <v/>
      </c>
      <c r="F546" s="108"/>
      <c r="G546" s="108"/>
    </row>
    <row r="547" spans="2:7" ht="30" customHeight="1" x14ac:dyDescent="0.25">
      <c r="B547" s="107"/>
      <c r="C547" s="111"/>
      <c r="D547" s="108"/>
      <c r="E547" s="69" t="str">
        <f>IF(D547="","",IFERROR(VLOOKUP(D547,CadFun!$B$8:$C$107,2,FALSE),""))</f>
        <v/>
      </c>
      <c r="F547" s="108"/>
      <c r="G547" s="108"/>
    </row>
    <row r="548" spans="2:7" ht="30" customHeight="1" x14ac:dyDescent="0.25">
      <c r="B548" s="107"/>
      <c r="C548" s="111"/>
      <c r="D548" s="108"/>
      <c r="E548" s="69" t="str">
        <f>IF(D548="","",IFERROR(VLOOKUP(D548,CadFun!$B$8:$C$107,2,FALSE),""))</f>
        <v/>
      </c>
      <c r="F548" s="108"/>
      <c r="G548" s="108"/>
    </row>
    <row r="549" spans="2:7" ht="30" customHeight="1" x14ac:dyDescent="0.25">
      <c r="B549" s="107"/>
      <c r="C549" s="111"/>
      <c r="D549" s="108"/>
      <c r="E549" s="69" t="str">
        <f>IF(D549="","",IFERROR(VLOOKUP(D549,CadFun!$B$8:$C$107,2,FALSE),""))</f>
        <v/>
      </c>
      <c r="F549" s="108"/>
      <c r="G549" s="108"/>
    </row>
    <row r="550" spans="2:7" ht="30" customHeight="1" x14ac:dyDescent="0.25">
      <c r="B550" s="107"/>
      <c r="C550" s="111"/>
      <c r="D550" s="108"/>
      <c r="E550" s="69" t="str">
        <f>IF(D550="","",IFERROR(VLOOKUP(D550,CadFun!$B$8:$C$107,2,FALSE),""))</f>
        <v/>
      </c>
      <c r="F550" s="108"/>
      <c r="G550" s="108"/>
    </row>
    <row r="551" spans="2:7" ht="30" customHeight="1" x14ac:dyDescent="0.25">
      <c r="B551" s="107"/>
      <c r="C551" s="111"/>
      <c r="D551" s="108"/>
      <c r="E551" s="69" t="str">
        <f>IF(D551="","",IFERROR(VLOOKUP(D551,CadFun!$B$8:$C$107,2,FALSE),""))</f>
        <v/>
      </c>
      <c r="F551" s="108"/>
      <c r="G551" s="108"/>
    </row>
    <row r="552" spans="2:7" ht="30" customHeight="1" x14ac:dyDescent="0.25">
      <c r="B552" s="107"/>
      <c r="C552" s="111"/>
      <c r="D552" s="108"/>
      <c r="E552" s="69" t="str">
        <f>IF(D552="","",IFERROR(VLOOKUP(D552,CadFun!$B$8:$C$107,2,FALSE),""))</f>
        <v/>
      </c>
      <c r="F552" s="108"/>
      <c r="G552" s="108"/>
    </row>
    <row r="553" spans="2:7" ht="30" customHeight="1" x14ac:dyDescent="0.25">
      <c r="B553" s="107"/>
      <c r="C553" s="111"/>
      <c r="D553" s="108"/>
      <c r="E553" s="69" t="str">
        <f>IF(D553="","",IFERROR(VLOOKUP(D553,CadFun!$B$8:$C$107,2,FALSE),""))</f>
        <v/>
      </c>
      <c r="F553" s="108"/>
      <c r="G553" s="108"/>
    </row>
    <row r="554" spans="2:7" ht="30" customHeight="1" x14ac:dyDescent="0.25">
      <c r="B554" s="107"/>
      <c r="C554" s="111"/>
      <c r="D554" s="108"/>
      <c r="E554" s="69" t="str">
        <f>IF(D554="","",IFERROR(VLOOKUP(D554,CadFun!$B$8:$C$107,2,FALSE),""))</f>
        <v/>
      </c>
      <c r="F554" s="108"/>
      <c r="G554" s="108"/>
    </row>
    <row r="555" spans="2:7" ht="30" customHeight="1" x14ac:dyDescent="0.25">
      <c r="B555" s="107"/>
      <c r="C555" s="111"/>
      <c r="D555" s="108"/>
      <c r="E555" s="69" t="str">
        <f>IF(D555="","",IFERROR(VLOOKUP(D555,CadFun!$B$8:$C$107,2,FALSE),""))</f>
        <v/>
      </c>
      <c r="F555" s="108"/>
      <c r="G555" s="108"/>
    </row>
    <row r="556" spans="2:7" ht="30" customHeight="1" x14ac:dyDescent="0.25">
      <c r="B556" s="107"/>
      <c r="C556" s="111"/>
      <c r="D556" s="108"/>
      <c r="E556" s="69" t="str">
        <f>IF(D556="","",IFERROR(VLOOKUP(D556,CadFun!$B$8:$C$107,2,FALSE),""))</f>
        <v/>
      </c>
      <c r="F556" s="108"/>
      <c r="G556" s="108"/>
    </row>
    <row r="557" spans="2:7" ht="30" customHeight="1" x14ac:dyDescent="0.25">
      <c r="B557" s="107"/>
      <c r="C557" s="111"/>
      <c r="D557" s="108"/>
      <c r="E557" s="69" t="str">
        <f>IF(D557="","",IFERROR(VLOOKUP(D557,CadFun!$B$8:$C$107,2,FALSE),""))</f>
        <v/>
      </c>
      <c r="F557" s="108"/>
      <c r="G557" s="108"/>
    </row>
    <row r="558" spans="2:7" ht="30" customHeight="1" x14ac:dyDescent="0.25">
      <c r="B558" s="107"/>
      <c r="C558" s="111"/>
      <c r="D558" s="108"/>
      <c r="E558" s="69" t="str">
        <f>IF(D558="","",IFERROR(VLOOKUP(D558,CadFun!$B$8:$C$107,2,FALSE),""))</f>
        <v/>
      </c>
      <c r="F558" s="108"/>
      <c r="G558" s="108"/>
    </row>
    <row r="559" spans="2:7" ht="30" customHeight="1" x14ac:dyDescent="0.25">
      <c r="B559" s="107"/>
      <c r="C559" s="111"/>
      <c r="D559" s="108"/>
      <c r="E559" s="69" t="str">
        <f>IF(D559="","",IFERROR(VLOOKUP(D559,CadFun!$B$8:$C$107,2,FALSE),""))</f>
        <v/>
      </c>
      <c r="F559" s="108"/>
      <c r="G559" s="108"/>
    </row>
    <row r="560" spans="2:7" ht="30" customHeight="1" x14ac:dyDescent="0.25">
      <c r="B560" s="107"/>
      <c r="C560" s="111"/>
      <c r="D560" s="108"/>
      <c r="E560" s="69" t="str">
        <f>IF(D560="","",IFERROR(VLOOKUP(D560,CadFun!$B$8:$C$107,2,FALSE),""))</f>
        <v/>
      </c>
      <c r="F560" s="108"/>
      <c r="G560" s="108"/>
    </row>
    <row r="561" spans="2:7" ht="30" customHeight="1" x14ac:dyDescent="0.25">
      <c r="B561" s="107"/>
      <c r="C561" s="111"/>
      <c r="D561" s="108"/>
      <c r="E561" s="69" t="str">
        <f>IF(D561="","",IFERROR(VLOOKUP(D561,CadFun!$B$8:$C$107,2,FALSE),""))</f>
        <v/>
      </c>
      <c r="F561" s="108"/>
      <c r="G561" s="108"/>
    </row>
    <row r="562" spans="2:7" ht="30" customHeight="1" x14ac:dyDescent="0.25">
      <c r="B562" s="107"/>
      <c r="C562" s="111"/>
      <c r="D562" s="108"/>
      <c r="E562" s="69" t="str">
        <f>IF(D562="","",IFERROR(VLOOKUP(D562,CadFun!$B$8:$C$107,2,FALSE),""))</f>
        <v/>
      </c>
      <c r="F562" s="108"/>
      <c r="G562" s="108"/>
    </row>
    <row r="563" spans="2:7" ht="30" customHeight="1" x14ac:dyDescent="0.25">
      <c r="B563" s="107"/>
      <c r="C563" s="111"/>
      <c r="D563" s="108"/>
      <c r="E563" s="69" t="str">
        <f>IF(D563="","",IFERROR(VLOOKUP(D563,CadFun!$B$8:$C$107,2,FALSE),""))</f>
        <v/>
      </c>
      <c r="F563" s="108"/>
      <c r="G563" s="108"/>
    </row>
    <row r="564" spans="2:7" ht="30" customHeight="1" x14ac:dyDescent="0.25">
      <c r="B564" s="107"/>
      <c r="C564" s="111"/>
      <c r="D564" s="108"/>
      <c r="E564" s="69" t="str">
        <f>IF(D564="","",IFERROR(VLOOKUP(D564,CadFun!$B$8:$C$107,2,FALSE),""))</f>
        <v/>
      </c>
      <c r="F564" s="108"/>
      <c r="G564" s="108"/>
    </row>
    <row r="565" spans="2:7" ht="30" customHeight="1" x14ac:dyDescent="0.25">
      <c r="B565" s="107"/>
      <c r="C565" s="111"/>
      <c r="D565" s="108"/>
      <c r="E565" s="69" t="str">
        <f>IF(D565="","",IFERROR(VLOOKUP(D565,CadFun!$B$8:$C$107,2,FALSE),""))</f>
        <v/>
      </c>
      <c r="F565" s="108"/>
      <c r="G565" s="108"/>
    </row>
    <row r="566" spans="2:7" ht="30" customHeight="1" x14ac:dyDescent="0.25">
      <c r="B566" s="107"/>
      <c r="C566" s="111"/>
      <c r="D566" s="108"/>
      <c r="E566" s="69" t="str">
        <f>IF(D566="","",IFERROR(VLOOKUP(D566,CadFun!$B$8:$C$107,2,FALSE),""))</f>
        <v/>
      </c>
      <c r="F566" s="108"/>
      <c r="G566" s="108"/>
    </row>
    <row r="567" spans="2:7" ht="30" customHeight="1" x14ac:dyDescent="0.25">
      <c r="B567" s="107"/>
      <c r="C567" s="111"/>
      <c r="D567" s="108"/>
      <c r="E567" s="69" t="str">
        <f>IF(D567="","",IFERROR(VLOOKUP(D567,CadFun!$B$8:$C$107,2,FALSE),""))</f>
        <v/>
      </c>
      <c r="F567" s="108"/>
      <c r="G567" s="108"/>
    </row>
    <row r="568" spans="2:7" ht="30" customHeight="1" x14ac:dyDescent="0.25">
      <c r="B568" s="107"/>
      <c r="C568" s="111"/>
      <c r="D568" s="108"/>
      <c r="E568" s="69" t="str">
        <f>IF(D568="","",IFERROR(VLOOKUP(D568,CadFun!$B$8:$C$107,2,FALSE),""))</f>
        <v/>
      </c>
      <c r="F568" s="108"/>
      <c r="G568" s="108"/>
    </row>
    <row r="569" spans="2:7" ht="30" customHeight="1" x14ac:dyDescent="0.25">
      <c r="B569" s="107"/>
      <c r="C569" s="111"/>
      <c r="D569" s="108"/>
      <c r="E569" s="69" t="str">
        <f>IF(D569="","",IFERROR(VLOOKUP(D569,CadFun!$B$8:$C$107,2,FALSE),""))</f>
        <v/>
      </c>
      <c r="F569" s="108"/>
      <c r="G569" s="108"/>
    </row>
    <row r="570" spans="2:7" ht="30" customHeight="1" x14ac:dyDescent="0.25">
      <c r="B570" s="107"/>
      <c r="C570" s="111"/>
      <c r="D570" s="108"/>
      <c r="E570" s="69" t="str">
        <f>IF(D570="","",IFERROR(VLOOKUP(D570,CadFun!$B$8:$C$107,2,FALSE),""))</f>
        <v/>
      </c>
      <c r="F570" s="108"/>
      <c r="G570" s="108"/>
    </row>
    <row r="571" spans="2:7" ht="30" customHeight="1" x14ac:dyDescent="0.25">
      <c r="B571" s="107"/>
      <c r="C571" s="111"/>
      <c r="D571" s="108"/>
      <c r="E571" s="69" t="str">
        <f>IF(D571="","",IFERROR(VLOOKUP(D571,CadFun!$B$8:$C$107,2,FALSE),""))</f>
        <v/>
      </c>
      <c r="F571" s="108"/>
      <c r="G571" s="108"/>
    </row>
    <row r="572" spans="2:7" ht="30" customHeight="1" x14ac:dyDescent="0.25">
      <c r="B572" s="107"/>
      <c r="C572" s="111"/>
      <c r="D572" s="108"/>
      <c r="E572" s="69" t="str">
        <f>IF(D572="","",IFERROR(VLOOKUP(D572,CadFun!$B$8:$C$107,2,FALSE),""))</f>
        <v/>
      </c>
      <c r="F572" s="108"/>
      <c r="G572" s="108"/>
    </row>
    <row r="573" spans="2:7" ht="30" customHeight="1" x14ac:dyDescent="0.25">
      <c r="B573" s="107"/>
      <c r="C573" s="111"/>
      <c r="D573" s="108"/>
      <c r="E573" s="69" t="str">
        <f>IF(D573="","",IFERROR(VLOOKUP(D573,CadFun!$B$8:$C$107,2,FALSE),""))</f>
        <v/>
      </c>
      <c r="F573" s="108"/>
      <c r="G573" s="108"/>
    </row>
    <row r="574" spans="2:7" ht="30" customHeight="1" x14ac:dyDescent="0.25">
      <c r="B574" s="107"/>
      <c r="C574" s="111"/>
      <c r="D574" s="108"/>
      <c r="E574" s="69" t="str">
        <f>IF(D574="","",IFERROR(VLOOKUP(D574,CadFun!$B$8:$C$107,2,FALSE),""))</f>
        <v/>
      </c>
      <c r="F574" s="108"/>
      <c r="G574" s="108"/>
    </row>
    <row r="575" spans="2:7" ht="30" customHeight="1" x14ac:dyDescent="0.25">
      <c r="B575" s="107"/>
      <c r="C575" s="111"/>
      <c r="D575" s="108"/>
      <c r="E575" s="69" t="str">
        <f>IF(D575="","",IFERROR(VLOOKUP(D575,CadFun!$B$8:$C$107,2,FALSE),""))</f>
        <v/>
      </c>
      <c r="F575" s="108"/>
      <c r="G575" s="108"/>
    </row>
    <row r="576" spans="2:7" ht="30" customHeight="1" x14ac:dyDescent="0.25">
      <c r="B576" s="107"/>
      <c r="C576" s="111"/>
      <c r="D576" s="108"/>
      <c r="E576" s="69" t="str">
        <f>IF(D576="","",IFERROR(VLOOKUP(D576,CadFun!$B$8:$C$107,2,FALSE),""))</f>
        <v/>
      </c>
      <c r="F576" s="108"/>
      <c r="G576" s="108"/>
    </row>
    <row r="577" spans="2:7" ht="30" customHeight="1" x14ac:dyDescent="0.25">
      <c r="B577" s="107"/>
      <c r="C577" s="111"/>
      <c r="D577" s="108"/>
      <c r="E577" s="69" t="str">
        <f>IF(D577="","",IFERROR(VLOOKUP(D577,CadFun!$B$8:$C$107,2,FALSE),""))</f>
        <v/>
      </c>
      <c r="F577" s="108"/>
      <c r="G577" s="108"/>
    </row>
    <row r="578" spans="2:7" ht="30" customHeight="1" x14ac:dyDescent="0.25">
      <c r="B578" s="107"/>
      <c r="C578" s="111"/>
      <c r="D578" s="108"/>
      <c r="E578" s="69" t="str">
        <f>IF(D578="","",IFERROR(VLOOKUP(D578,CadFun!$B$8:$C$107,2,FALSE),""))</f>
        <v/>
      </c>
      <c r="F578" s="108"/>
      <c r="G578" s="108"/>
    </row>
    <row r="579" spans="2:7" ht="30" customHeight="1" x14ac:dyDescent="0.25">
      <c r="B579" s="107"/>
      <c r="C579" s="111"/>
      <c r="D579" s="108"/>
      <c r="E579" s="69" t="str">
        <f>IF(D579="","",IFERROR(VLOOKUP(D579,CadFun!$B$8:$C$107,2,FALSE),""))</f>
        <v/>
      </c>
      <c r="F579" s="108"/>
      <c r="G579" s="108"/>
    </row>
    <row r="580" spans="2:7" ht="30" customHeight="1" x14ac:dyDescent="0.25">
      <c r="B580" s="107"/>
      <c r="C580" s="111"/>
      <c r="D580" s="108"/>
      <c r="E580" s="69" t="str">
        <f>IF(D580="","",IFERROR(VLOOKUP(D580,CadFun!$B$8:$C$107,2,FALSE),""))</f>
        <v/>
      </c>
      <c r="F580" s="108"/>
      <c r="G580" s="108"/>
    </row>
    <row r="581" spans="2:7" ht="30" customHeight="1" x14ac:dyDescent="0.25">
      <c r="B581" s="107"/>
      <c r="C581" s="111"/>
      <c r="D581" s="108"/>
      <c r="E581" s="69" t="str">
        <f>IF(D581="","",IFERROR(VLOOKUP(D581,CadFun!$B$8:$C$107,2,FALSE),""))</f>
        <v/>
      </c>
      <c r="F581" s="108"/>
      <c r="G581" s="108"/>
    </row>
    <row r="582" spans="2:7" ht="30" customHeight="1" x14ac:dyDescent="0.25">
      <c r="B582" s="107"/>
      <c r="C582" s="111"/>
      <c r="D582" s="108"/>
      <c r="E582" s="69" t="str">
        <f>IF(D582="","",IFERROR(VLOOKUP(D582,CadFun!$B$8:$C$107,2,FALSE),""))</f>
        <v/>
      </c>
      <c r="F582" s="108"/>
      <c r="G582" s="108"/>
    </row>
    <row r="583" spans="2:7" ht="30" customHeight="1" x14ac:dyDescent="0.25">
      <c r="B583" s="107"/>
      <c r="C583" s="111"/>
      <c r="D583" s="108"/>
      <c r="E583" s="69" t="str">
        <f>IF(D583="","",IFERROR(VLOOKUP(D583,CadFun!$B$8:$C$107,2,FALSE),""))</f>
        <v/>
      </c>
      <c r="F583" s="108"/>
      <c r="G583" s="108"/>
    </row>
    <row r="584" spans="2:7" ht="30" customHeight="1" x14ac:dyDescent="0.25">
      <c r="B584" s="107"/>
      <c r="C584" s="111"/>
      <c r="D584" s="108"/>
      <c r="E584" s="69" t="str">
        <f>IF(D584="","",IFERROR(VLOOKUP(D584,CadFun!$B$8:$C$107,2,FALSE),""))</f>
        <v/>
      </c>
      <c r="F584" s="108"/>
      <c r="G584" s="108"/>
    </row>
    <row r="585" spans="2:7" ht="30" customHeight="1" x14ac:dyDescent="0.25">
      <c r="B585" s="107"/>
      <c r="C585" s="111"/>
      <c r="D585" s="108"/>
      <c r="E585" s="69" t="str">
        <f>IF(D585="","",IFERROR(VLOOKUP(D585,CadFun!$B$8:$C$107,2,FALSE),""))</f>
        <v/>
      </c>
      <c r="F585" s="108"/>
      <c r="G585" s="108"/>
    </row>
    <row r="586" spans="2:7" ht="30" customHeight="1" x14ac:dyDescent="0.25">
      <c r="B586" s="107"/>
      <c r="C586" s="111"/>
      <c r="D586" s="108"/>
      <c r="E586" s="69" t="str">
        <f>IF(D586="","",IFERROR(VLOOKUP(D586,CadFun!$B$8:$C$107,2,FALSE),""))</f>
        <v/>
      </c>
      <c r="F586" s="108"/>
      <c r="G586" s="108"/>
    </row>
    <row r="587" spans="2:7" ht="30" customHeight="1" x14ac:dyDescent="0.25">
      <c r="B587" s="107"/>
      <c r="C587" s="111"/>
      <c r="D587" s="108"/>
      <c r="E587" s="69" t="str">
        <f>IF(D587="","",IFERROR(VLOOKUP(D587,CadFun!$B$8:$C$107,2,FALSE),""))</f>
        <v/>
      </c>
      <c r="F587" s="108"/>
      <c r="G587" s="108"/>
    </row>
    <row r="588" spans="2:7" ht="30" customHeight="1" x14ac:dyDescent="0.25">
      <c r="B588" s="107"/>
      <c r="C588" s="111"/>
      <c r="D588" s="108"/>
      <c r="E588" s="69" t="str">
        <f>IF(D588="","",IFERROR(VLOOKUP(D588,CadFun!$B$8:$C$107,2,FALSE),""))</f>
        <v/>
      </c>
      <c r="F588" s="108"/>
      <c r="G588" s="108"/>
    </row>
    <row r="589" spans="2:7" ht="30" customHeight="1" x14ac:dyDescent="0.25">
      <c r="B589" s="107"/>
      <c r="C589" s="111"/>
      <c r="D589" s="108"/>
      <c r="E589" s="69" t="str">
        <f>IF(D589="","",IFERROR(VLOOKUP(D589,CadFun!$B$8:$C$107,2,FALSE),""))</f>
        <v/>
      </c>
      <c r="F589" s="108"/>
      <c r="G589" s="108"/>
    </row>
    <row r="590" spans="2:7" ht="30" customHeight="1" x14ac:dyDescent="0.25">
      <c r="B590" s="107"/>
      <c r="C590" s="111"/>
      <c r="D590" s="108"/>
      <c r="E590" s="69" t="str">
        <f>IF(D590="","",IFERROR(VLOOKUP(D590,CadFun!$B$8:$C$107,2,FALSE),""))</f>
        <v/>
      </c>
      <c r="F590" s="108"/>
      <c r="G590" s="108"/>
    </row>
    <row r="591" spans="2:7" ht="30" customHeight="1" x14ac:dyDescent="0.25">
      <c r="B591" s="107"/>
      <c r="C591" s="111"/>
      <c r="D591" s="108"/>
      <c r="E591" s="69" t="str">
        <f>IF(D591="","",IFERROR(VLOOKUP(D591,CadFun!$B$8:$C$107,2,FALSE),""))</f>
        <v/>
      </c>
      <c r="F591" s="108"/>
      <c r="G591" s="108"/>
    </row>
    <row r="592" spans="2:7" ht="30" customHeight="1" x14ac:dyDescent="0.25">
      <c r="B592" s="107"/>
      <c r="C592" s="111"/>
      <c r="D592" s="108"/>
      <c r="E592" s="69" t="str">
        <f>IF(D592="","",IFERROR(VLOOKUP(D592,CadFun!$B$8:$C$107,2,FALSE),""))</f>
        <v/>
      </c>
      <c r="F592" s="108"/>
      <c r="G592" s="108"/>
    </row>
    <row r="593" spans="2:7" ht="30" customHeight="1" x14ac:dyDescent="0.25">
      <c r="B593" s="107"/>
      <c r="C593" s="111"/>
      <c r="D593" s="108"/>
      <c r="E593" s="69" t="str">
        <f>IF(D593="","",IFERROR(VLOOKUP(D593,CadFun!$B$8:$C$107,2,FALSE),""))</f>
        <v/>
      </c>
      <c r="F593" s="108"/>
      <c r="G593" s="108"/>
    </row>
    <row r="594" spans="2:7" ht="30" customHeight="1" x14ac:dyDescent="0.25">
      <c r="B594" s="107"/>
      <c r="C594" s="111"/>
      <c r="D594" s="108"/>
      <c r="E594" s="69" t="str">
        <f>IF(D594="","",IFERROR(VLOOKUP(D594,CadFun!$B$8:$C$107,2,FALSE),""))</f>
        <v/>
      </c>
      <c r="F594" s="108"/>
      <c r="G594" s="108"/>
    </row>
    <row r="595" spans="2:7" ht="30" customHeight="1" x14ac:dyDescent="0.25">
      <c r="B595" s="107"/>
      <c r="C595" s="111"/>
      <c r="D595" s="108"/>
      <c r="E595" s="69" t="str">
        <f>IF(D595="","",IFERROR(VLOOKUP(D595,CadFun!$B$8:$C$107,2,FALSE),""))</f>
        <v/>
      </c>
      <c r="F595" s="108"/>
      <c r="G595" s="108"/>
    </row>
    <row r="596" spans="2:7" ht="30" customHeight="1" x14ac:dyDescent="0.25">
      <c r="B596" s="107"/>
      <c r="C596" s="111"/>
      <c r="D596" s="108"/>
      <c r="E596" s="69" t="str">
        <f>IF(D596="","",IFERROR(VLOOKUP(D596,CadFun!$B$8:$C$107,2,FALSE),""))</f>
        <v/>
      </c>
      <c r="F596" s="108"/>
      <c r="G596" s="108"/>
    </row>
    <row r="597" spans="2:7" ht="30" customHeight="1" x14ac:dyDescent="0.25">
      <c r="B597" s="107"/>
      <c r="C597" s="111"/>
      <c r="D597" s="108"/>
      <c r="E597" s="69" t="str">
        <f>IF(D597="","",IFERROR(VLOOKUP(D597,CadFun!$B$8:$C$107,2,FALSE),""))</f>
        <v/>
      </c>
      <c r="F597" s="108"/>
      <c r="G597" s="108"/>
    </row>
    <row r="598" spans="2:7" ht="30" customHeight="1" x14ac:dyDescent="0.25">
      <c r="B598" s="107"/>
      <c r="C598" s="111"/>
      <c r="D598" s="108"/>
      <c r="E598" s="69" t="str">
        <f>IF(D598="","",IFERROR(VLOOKUP(D598,CadFun!$B$8:$C$107,2,FALSE),""))</f>
        <v/>
      </c>
      <c r="F598" s="108"/>
      <c r="G598" s="108"/>
    </row>
    <row r="599" spans="2:7" ht="30" customHeight="1" x14ac:dyDescent="0.25">
      <c r="B599" s="107"/>
      <c r="C599" s="111"/>
      <c r="D599" s="108"/>
      <c r="E599" s="69" t="str">
        <f>IF(D599="","",IFERROR(VLOOKUP(D599,CadFun!$B$8:$C$107,2,FALSE),""))</f>
        <v/>
      </c>
      <c r="F599" s="108"/>
      <c r="G599" s="108"/>
    </row>
    <row r="600" spans="2:7" ht="30" customHeight="1" x14ac:dyDescent="0.25">
      <c r="B600" s="107"/>
      <c r="C600" s="111"/>
      <c r="D600" s="108"/>
      <c r="E600" s="69" t="str">
        <f>IF(D600="","",IFERROR(VLOOKUP(D600,CadFun!$B$8:$C$107,2,FALSE),""))</f>
        <v/>
      </c>
      <c r="F600" s="108"/>
      <c r="G600" s="108"/>
    </row>
    <row r="601" spans="2:7" ht="30" customHeight="1" x14ac:dyDescent="0.25">
      <c r="B601" s="107"/>
      <c r="C601" s="111"/>
      <c r="D601" s="108"/>
      <c r="E601" s="69" t="str">
        <f>IF(D601="","",IFERROR(VLOOKUP(D601,CadFun!$B$8:$C$107,2,FALSE),""))</f>
        <v/>
      </c>
      <c r="F601" s="108"/>
      <c r="G601" s="108"/>
    </row>
    <row r="602" spans="2:7" ht="30" customHeight="1" x14ac:dyDescent="0.25">
      <c r="B602" s="107"/>
      <c r="C602" s="111"/>
      <c r="D602" s="108"/>
      <c r="E602" s="69" t="str">
        <f>IF(D602="","",IFERROR(VLOOKUP(D602,CadFun!$B$8:$C$107,2,FALSE),""))</f>
        <v/>
      </c>
      <c r="F602" s="108"/>
      <c r="G602" s="108"/>
    </row>
    <row r="603" spans="2:7" ht="30" customHeight="1" x14ac:dyDescent="0.25">
      <c r="B603" s="107"/>
      <c r="C603" s="111"/>
      <c r="D603" s="108"/>
      <c r="E603" s="69" t="str">
        <f>IF(D603="","",IFERROR(VLOOKUP(D603,CadFun!$B$8:$C$107,2,FALSE),""))</f>
        <v/>
      </c>
      <c r="F603" s="108"/>
      <c r="G603" s="108"/>
    </row>
    <row r="604" spans="2:7" ht="30" customHeight="1" x14ac:dyDescent="0.25">
      <c r="B604" s="107"/>
      <c r="C604" s="111"/>
      <c r="D604" s="108"/>
      <c r="E604" s="69" t="str">
        <f>IF(D604="","",IFERROR(VLOOKUP(D604,CadFun!$B$8:$C$107,2,FALSE),""))</f>
        <v/>
      </c>
      <c r="F604" s="108"/>
      <c r="G604" s="108"/>
    </row>
    <row r="605" spans="2:7" ht="30" customHeight="1" x14ac:dyDescent="0.25">
      <c r="B605" s="107"/>
      <c r="C605" s="111"/>
      <c r="D605" s="108"/>
      <c r="E605" s="69" t="str">
        <f>IF(D605="","",IFERROR(VLOOKUP(D605,CadFun!$B$8:$C$107,2,FALSE),""))</f>
        <v/>
      </c>
      <c r="F605" s="108"/>
      <c r="G605" s="108"/>
    </row>
    <row r="606" spans="2:7" ht="30" customHeight="1" x14ac:dyDescent="0.25">
      <c r="B606" s="107"/>
      <c r="C606" s="111"/>
      <c r="D606" s="108"/>
      <c r="E606" s="69" t="str">
        <f>IF(D606="","",IFERROR(VLOOKUP(D606,CadFun!$B$8:$C$107,2,FALSE),""))</f>
        <v/>
      </c>
      <c r="F606" s="108"/>
      <c r="G606" s="108"/>
    </row>
    <row r="607" spans="2:7" ht="30" customHeight="1" x14ac:dyDescent="0.25">
      <c r="B607" s="107"/>
      <c r="C607" s="111"/>
      <c r="D607" s="108"/>
      <c r="E607" s="69" t="str">
        <f>IF(D607="","",IFERROR(VLOOKUP(D607,CadFun!$B$8:$C$107,2,FALSE),""))</f>
        <v/>
      </c>
      <c r="F607" s="108"/>
      <c r="G607" s="108"/>
    </row>
    <row r="608" spans="2:7" ht="30" customHeight="1" x14ac:dyDescent="0.25">
      <c r="B608" s="107"/>
      <c r="C608" s="111"/>
      <c r="D608" s="108"/>
      <c r="E608" s="69" t="str">
        <f>IF(D608="","",IFERROR(VLOOKUP(D608,CadFun!$B$8:$C$107,2,FALSE),""))</f>
        <v/>
      </c>
      <c r="F608" s="108"/>
      <c r="G608" s="108"/>
    </row>
    <row r="609" spans="2:7" ht="30" customHeight="1" x14ac:dyDescent="0.25">
      <c r="B609" s="107"/>
      <c r="C609" s="111"/>
      <c r="D609" s="108"/>
      <c r="E609" s="69" t="str">
        <f>IF(D609="","",IFERROR(VLOOKUP(D609,CadFun!$B$8:$C$107,2,FALSE),""))</f>
        <v/>
      </c>
      <c r="F609" s="108"/>
      <c r="G609" s="108"/>
    </row>
    <row r="610" spans="2:7" ht="30" customHeight="1" x14ac:dyDescent="0.25">
      <c r="B610" s="107"/>
      <c r="C610" s="111"/>
      <c r="D610" s="108"/>
      <c r="E610" s="69" t="str">
        <f>IF(D610="","",IFERROR(VLOOKUP(D610,CadFun!$B$8:$C$107,2,FALSE),""))</f>
        <v/>
      </c>
      <c r="F610" s="108"/>
      <c r="G610" s="108"/>
    </row>
    <row r="611" spans="2:7" ht="30" customHeight="1" x14ac:dyDescent="0.25">
      <c r="B611" s="107"/>
      <c r="C611" s="111"/>
      <c r="D611" s="108"/>
      <c r="E611" s="69" t="str">
        <f>IF(D611="","",IFERROR(VLOOKUP(D611,CadFun!$B$8:$C$107,2,FALSE),""))</f>
        <v/>
      </c>
      <c r="F611" s="108"/>
      <c r="G611" s="108"/>
    </row>
    <row r="612" spans="2:7" ht="30" customHeight="1" x14ac:dyDescent="0.25">
      <c r="B612" s="107"/>
      <c r="C612" s="111"/>
      <c r="D612" s="108"/>
      <c r="E612" s="69" t="str">
        <f>IF(D612="","",IFERROR(VLOOKUP(D612,CadFun!$B$8:$C$107,2,FALSE),""))</f>
        <v/>
      </c>
      <c r="F612" s="108"/>
      <c r="G612" s="108"/>
    </row>
    <row r="613" spans="2:7" ht="30" customHeight="1" x14ac:dyDescent="0.25">
      <c r="B613" s="107"/>
      <c r="C613" s="111"/>
      <c r="D613" s="108"/>
      <c r="E613" s="69" t="str">
        <f>IF(D613="","",IFERROR(VLOOKUP(D613,CadFun!$B$8:$C$107,2,FALSE),""))</f>
        <v/>
      </c>
      <c r="F613" s="108"/>
      <c r="G613" s="108"/>
    </row>
    <row r="614" spans="2:7" ht="30" customHeight="1" x14ac:dyDescent="0.25">
      <c r="B614" s="107"/>
      <c r="C614" s="111"/>
      <c r="D614" s="108"/>
      <c r="E614" s="69" t="str">
        <f>IF(D614="","",IFERROR(VLOOKUP(D614,CadFun!$B$8:$C$107,2,FALSE),""))</f>
        <v/>
      </c>
      <c r="F614" s="108"/>
      <c r="G614" s="108"/>
    </row>
    <row r="615" spans="2:7" ht="30" customHeight="1" x14ac:dyDescent="0.25">
      <c r="B615" s="107"/>
      <c r="C615" s="111"/>
      <c r="D615" s="108"/>
      <c r="E615" s="69" t="str">
        <f>IF(D615="","",IFERROR(VLOOKUP(D615,CadFun!$B$8:$C$107,2,FALSE),""))</f>
        <v/>
      </c>
      <c r="F615" s="108"/>
      <c r="G615" s="108"/>
    </row>
    <row r="616" spans="2:7" ht="30" customHeight="1" x14ac:dyDescent="0.25">
      <c r="B616" s="107"/>
      <c r="C616" s="111"/>
      <c r="D616" s="108"/>
      <c r="E616" s="69" t="str">
        <f>IF(D616="","",IFERROR(VLOOKUP(D616,CadFun!$B$8:$C$107,2,FALSE),""))</f>
        <v/>
      </c>
      <c r="F616" s="108"/>
      <c r="G616" s="108"/>
    </row>
    <row r="617" spans="2:7" ht="30" customHeight="1" x14ac:dyDescent="0.25">
      <c r="B617" s="107"/>
      <c r="C617" s="111"/>
      <c r="D617" s="108"/>
      <c r="E617" s="69" t="str">
        <f>IF(D617="","",IFERROR(VLOOKUP(D617,CadFun!$B$8:$C$107,2,FALSE),""))</f>
        <v/>
      </c>
      <c r="F617" s="108"/>
      <c r="G617" s="108"/>
    </row>
    <row r="618" spans="2:7" ht="30" customHeight="1" x14ac:dyDescent="0.25">
      <c r="B618" s="107"/>
      <c r="C618" s="111"/>
      <c r="D618" s="108"/>
      <c r="E618" s="69" t="str">
        <f>IF(D618="","",IFERROR(VLOOKUP(D618,CadFun!$B$8:$C$107,2,FALSE),""))</f>
        <v/>
      </c>
      <c r="F618" s="108"/>
      <c r="G618" s="108"/>
    </row>
    <row r="619" spans="2:7" ht="30" customHeight="1" x14ac:dyDescent="0.25">
      <c r="B619" s="107"/>
      <c r="C619" s="111"/>
      <c r="D619" s="108"/>
      <c r="E619" s="69" t="str">
        <f>IF(D619="","",IFERROR(VLOOKUP(D619,CadFun!$B$8:$C$107,2,FALSE),""))</f>
        <v/>
      </c>
      <c r="F619" s="108"/>
      <c r="G619" s="108"/>
    </row>
    <row r="620" spans="2:7" ht="30" customHeight="1" x14ac:dyDescent="0.25">
      <c r="B620" s="107"/>
      <c r="C620" s="111"/>
      <c r="D620" s="108"/>
      <c r="E620" s="69" t="str">
        <f>IF(D620="","",IFERROR(VLOOKUP(D620,CadFun!$B$8:$C$107,2,FALSE),""))</f>
        <v/>
      </c>
      <c r="F620" s="108"/>
      <c r="G620" s="108"/>
    </row>
    <row r="621" spans="2:7" ht="30" customHeight="1" x14ac:dyDescent="0.25">
      <c r="B621" s="107"/>
      <c r="C621" s="111"/>
      <c r="D621" s="108"/>
      <c r="E621" s="69" t="str">
        <f>IF(D621="","",IFERROR(VLOOKUP(D621,CadFun!$B$8:$C$107,2,FALSE),""))</f>
        <v/>
      </c>
      <c r="F621" s="108"/>
      <c r="G621" s="108"/>
    </row>
    <row r="622" spans="2:7" ht="30" customHeight="1" x14ac:dyDescent="0.25">
      <c r="B622" s="107"/>
      <c r="C622" s="111"/>
      <c r="D622" s="108"/>
      <c r="E622" s="69" t="str">
        <f>IF(D622="","",IFERROR(VLOOKUP(D622,CadFun!$B$8:$C$107,2,FALSE),""))</f>
        <v/>
      </c>
      <c r="F622" s="108"/>
      <c r="G622" s="108"/>
    </row>
    <row r="623" spans="2:7" ht="30" customHeight="1" x14ac:dyDescent="0.25">
      <c r="B623" s="107"/>
      <c r="C623" s="111"/>
      <c r="D623" s="108"/>
      <c r="E623" s="69" t="str">
        <f>IF(D623="","",IFERROR(VLOOKUP(D623,CadFun!$B$8:$C$107,2,FALSE),""))</f>
        <v/>
      </c>
      <c r="F623" s="108"/>
      <c r="G623" s="108"/>
    </row>
    <row r="624" spans="2:7" ht="30" customHeight="1" x14ac:dyDescent="0.25">
      <c r="B624" s="107"/>
      <c r="C624" s="111"/>
      <c r="D624" s="108"/>
      <c r="E624" s="69" t="str">
        <f>IF(D624="","",IFERROR(VLOOKUP(D624,CadFun!$B$8:$C$107,2,FALSE),""))</f>
        <v/>
      </c>
      <c r="F624" s="108"/>
      <c r="G624" s="108"/>
    </row>
    <row r="625" spans="2:7" ht="30" customHeight="1" x14ac:dyDescent="0.25">
      <c r="B625" s="107"/>
      <c r="C625" s="111"/>
      <c r="D625" s="108"/>
      <c r="E625" s="69" t="str">
        <f>IF(D625="","",IFERROR(VLOOKUP(D625,CadFun!$B$8:$C$107,2,FALSE),""))</f>
        <v/>
      </c>
      <c r="F625" s="108"/>
      <c r="G625" s="108"/>
    </row>
    <row r="626" spans="2:7" ht="30" customHeight="1" x14ac:dyDescent="0.25">
      <c r="B626" s="107"/>
      <c r="C626" s="111"/>
      <c r="D626" s="108"/>
      <c r="E626" s="69" t="str">
        <f>IF(D626="","",IFERROR(VLOOKUP(D626,CadFun!$B$8:$C$107,2,FALSE),""))</f>
        <v/>
      </c>
      <c r="F626" s="108"/>
      <c r="G626" s="108"/>
    </row>
    <row r="627" spans="2:7" ht="30" customHeight="1" x14ac:dyDescent="0.25">
      <c r="B627" s="107"/>
      <c r="C627" s="111"/>
      <c r="D627" s="108"/>
      <c r="E627" s="69" t="str">
        <f>IF(D627="","",IFERROR(VLOOKUP(D627,CadFun!$B$8:$C$107,2,FALSE),""))</f>
        <v/>
      </c>
      <c r="F627" s="108"/>
      <c r="G627" s="108"/>
    </row>
    <row r="628" spans="2:7" ht="30" customHeight="1" x14ac:dyDescent="0.25">
      <c r="B628" s="107"/>
      <c r="C628" s="111"/>
      <c r="D628" s="108"/>
      <c r="E628" s="69" t="str">
        <f>IF(D628="","",IFERROR(VLOOKUP(D628,CadFun!$B$8:$C$107,2,FALSE),""))</f>
        <v/>
      </c>
      <c r="F628" s="108"/>
      <c r="G628" s="108"/>
    </row>
    <row r="629" spans="2:7" ht="30" customHeight="1" x14ac:dyDescent="0.25">
      <c r="B629" s="107"/>
      <c r="C629" s="111"/>
      <c r="D629" s="108"/>
      <c r="E629" s="69" t="str">
        <f>IF(D629="","",IFERROR(VLOOKUP(D629,CadFun!$B$8:$C$107,2,FALSE),""))</f>
        <v/>
      </c>
      <c r="F629" s="108"/>
      <c r="G629" s="108"/>
    </row>
    <row r="630" spans="2:7" ht="30" customHeight="1" x14ac:dyDescent="0.25">
      <c r="B630" s="107"/>
      <c r="C630" s="111"/>
      <c r="D630" s="108"/>
      <c r="E630" s="69" t="str">
        <f>IF(D630="","",IFERROR(VLOOKUP(D630,CadFun!$B$8:$C$107,2,FALSE),""))</f>
        <v/>
      </c>
      <c r="F630" s="108"/>
      <c r="G630" s="108"/>
    </row>
    <row r="631" spans="2:7" ht="30" customHeight="1" x14ac:dyDescent="0.25">
      <c r="B631" s="107"/>
      <c r="C631" s="111"/>
      <c r="D631" s="108"/>
      <c r="E631" s="69" t="str">
        <f>IF(D631="","",IFERROR(VLOOKUP(D631,CadFun!$B$8:$C$107,2,FALSE),""))</f>
        <v/>
      </c>
      <c r="F631" s="108"/>
      <c r="G631" s="108"/>
    </row>
    <row r="632" spans="2:7" ht="30" customHeight="1" x14ac:dyDescent="0.25">
      <c r="B632" s="107"/>
      <c r="C632" s="111"/>
      <c r="D632" s="108"/>
      <c r="E632" s="69" t="str">
        <f>IF(D632="","",IFERROR(VLOOKUP(D632,CadFun!$B$8:$C$107,2,FALSE),""))</f>
        <v/>
      </c>
      <c r="F632" s="108"/>
      <c r="G632" s="108"/>
    </row>
    <row r="633" spans="2:7" ht="30" customHeight="1" x14ac:dyDescent="0.25">
      <c r="B633" s="107"/>
      <c r="C633" s="111"/>
      <c r="D633" s="108"/>
      <c r="E633" s="69" t="str">
        <f>IF(D633="","",IFERROR(VLOOKUP(D633,CadFun!$B$8:$C$107,2,FALSE),""))</f>
        <v/>
      </c>
      <c r="F633" s="108"/>
      <c r="G633" s="108"/>
    </row>
    <row r="634" spans="2:7" ht="30" customHeight="1" x14ac:dyDescent="0.25">
      <c r="B634" s="107"/>
      <c r="C634" s="111"/>
      <c r="D634" s="108"/>
      <c r="E634" s="69" t="str">
        <f>IF(D634="","",IFERROR(VLOOKUP(D634,CadFun!$B$8:$C$107,2,FALSE),""))</f>
        <v/>
      </c>
      <c r="F634" s="108"/>
      <c r="G634" s="108"/>
    </row>
    <row r="635" spans="2:7" ht="30" customHeight="1" x14ac:dyDescent="0.25">
      <c r="B635" s="107"/>
      <c r="C635" s="111"/>
      <c r="D635" s="108"/>
      <c r="E635" s="69" t="str">
        <f>IF(D635="","",IFERROR(VLOOKUP(D635,CadFun!$B$8:$C$107,2,FALSE),""))</f>
        <v/>
      </c>
      <c r="F635" s="108"/>
      <c r="G635" s="108"/>
    </row>
    <row r="636" spans="2:7" ht="30" customHeight="1" x14ac:dyDescent="0.25">
      <c r="B636" s="107"/>
      <c r="C636" s="111"/>
      <c r="D636" s="108"/>
      <c r="E636" s="69" t="str">
        <f>IF(D636="","",IFERROR(VLOOKUP(D636,CadFun!$B$8:$C$107,2,FALSE),""))</f>
        <v/>
      </c>
      <c r="F636" s="108"/>
      <c r="G636" s="108"/>
    </row>
    <row r="637" spans="2:7" ht="30" customHeight="1" x14ac:dyDescent="0.25">
      <c r="B637" s="107"/>
      <c r="C637" s="111"/>
      <c r="D637" s="108"/>
      <c r="E637" s="69" t="str">
        <f>IF(D637="","",IFERROR(VLOOKUP(D637,CadFun!$B$8:$C$107,2,FALSE),""))</f>
        <v/>
      </c>
      <c r="F637" s="108"/>
      <c r="G637" s="108"/>
    </row>
    <row r="638" spans="2:7" ht="30" customHeight="1" x14ac:dyDescent="0.25">
      <c r="B638" s="107"/>
      <c r="C638" s="111"/>
      <c r="D638" s="108"/>
      <c r="E638" s="69" t="str">
        <f>IF(D638="","",IFERROR(VLOOKUP(D638,CadFun!$B$8:$C$107,2,FALSE),""))</f>
        <v/>
      </c>
      <c r="F638" s="108"/>
      <c r="G638" s="108"/>
    </row>
    <row r="639" spans="2:7" ht="30" customHeight="1" x14ac:dyDescent="0.25">
      <c r="B639" s="107"/>
      <c r="C639" s="111"/>
      <c r="D639" s="108"/>
      <c r="E639" s="69" t="str">
        <f>IF(D639="","",IFERROR(VLOOKUP(D639,CadFun!$B$8:$C$107,2,FALSE),""))</f>
        <v/>
      </c>
      <c r="F639" s="108"/>
      <c r="G639" s="108"/>
    </row>
    <row r="640" spans="2:7" ht="30" customHeight="1" x14ac:dyDescent="0.25">
      <c r="B640" s="107"/>
      <c r="C640" s="111"/>
      <c r="D640" s="108"/>
      <c r="E640" s="69" t="str">
        <f>IF(D640="","",IFERROR(VLOOKUP(D640,CadFun!$B$8:$C$107,2,FALSE),""))</f>
        <v/>
      </c>
      <c r="F640" s="108"/>
      <c r="G640" s="108"/>
    </row>
    <row r="641" spans="2:7" ht="30" customHeight="1" x14ac:dyDescent="0.25">
      <c r="B641" s="107"/>
      <c r="C641" s="111"/>
      <c r="D641" s="108"/>
      <c r="E641" s="69" t="str">
        <f>IF(D641="","",IFERROR(VLOOKUP(D641,CadFun!$B$8:$C$107,2,FALSE),""))</f>
        <v/>
      </c>
      <c r="F641" s="108"/>
      <c r="G641" s="108"/>
    </row>
    <row r="642" spans="2:7" ht="30" customHeight="1" x14ac:dyDescent="0.25">
      <c r="B642" s="107"/>
      <c r="C642" s="111"/>
      <c r="D642" s="108"/>
      <c r="E642" s="69" t="str">
        <f>IF(D642="","",IFERROR(VLOOKUP(D642,CadFun!$B$8:$C$107,2,FALSE),""))</f>
        <v/>
      </c>
      <c r="F642" s="108"/>
      <c r="G642" s="108"/>
    </row>
    <row r="643" spans="2:7" ht="30" customHeight="1" x14ac:dyDescent="0.25">
      <c r="B643" s="107"/>
      <c r="C643" s="111"/>
      <c r="D643" s="108"/>
      <c r="E643" s="69" t="str">
        <f>IF(D643="","",IFERROR(VLOOKUP(D643,CadFun!$B$8:$C$107,2,FALSE),""))</f>
        <v/>
      </c>
      <c r="F643" s="108"/>
      <c r="G643" s="108"/>
    </row>
    <row r="644" spans="2:7" ht="30" customHeight="1" x14ac:dyDescent="0.25">
      <c r="B644" s="107"/>
      <c r="C644" s="111"/>
      <c r="D644" s="108"/>
      <c r="E644" s="69" t="str">
        <f>IF(D644="","",IFERROR(VLOOKUP(D644,CadFun!$B$8:$C$107,2,FALSE),""))</f>
        <v/>
      </c>
      <c r="F644" s="108"/>
      <c r="G644" s="108"/>
    </row>
    <row r="645" spans="2:7" ht="30" customHeight="1" x14ac:dyDescent="0.25">
      <c r="B645" s="107"/>
      <c r="C645" s="111"/>
      <c r="D645" s="108"/>
      <c r="E645" s="69" t="str">
        <f>IF(D645="","",IFERROR(VLOOKUP(D645,CadFun!$B$8:$C$107,2,FALSE),""))</f>
        <v/>
      </c>
      <c r="F645" s="108"/>
      <c r="G645" s="108"/>
    </row>
    <row r="646" spans="2:7" ht="30" customHeight="1" x14ac:dyDescent="0.25">
      <c r="B646" s="107"/>
      <c r="C646" s="111"/>
      <c r="D646" s="108"/>
      <c r="E646" s="69" t="str">
        <f>IF(D646="","",IFERROR(VLOOKUP(D646,CadFun!$B$8:$C$107,2,FALSE),""))</f>
        <v/>
      </c>
      <c r="F646" s="108"/>
      <c r="G646" s="108"/>
    </row>
    <row r="647" spans="2:7" ht="30" customHeight="1" x14ac:dyDescent="0.25">
      <c r="B647" s="107"/>
      <c r="C647" s="111"/>
      <c r="D647" s="108"/>
      <c r="E647" s="69" t="str">
        <f>IF(D647="","",IFERROR(VLOOKUP(D647,CadFun!$B$8:$C$107,2,FALSE),""))</f>
        <v/>
      </c>
      <c r="F647" s="108"/>
      <c r="G647" s="108"/>
    </row>
    <row r="648" spans="2:7" ht="30" customHeight="1" x14ac:dyDescent="0.25">
      <c r="B648" s="107"/>
      <c r="C648" s="111"/>
      <c r="D648" s="108"/>
      <c r="E648" s="69" t="str">
        <f>IF(D648="","",IFERROR(VLOOKUP(D648,CadFun!$B$8:$C$107,2,FALSE),""))</f>
        <v/>
      </c>
      <c r="F648" s="108"/>
      <c r="G648" s="108"/>
    </row>
    <row r="649" spans="2:7" ht="30" customHeight="1" x14ac:dyDescent="0.25">
      <c r="B649" s="107"/>
      <c r="C649" s="111"/>
      <c r="D649" s="108"/>
      <c r="E649" s="69" t="str">
        <f>IF(D649="","",IFERROR(VLOOKUP(D649,CadFun!$B$8:$C$107,2,FALSE),""))</f>
        <v/>
      </c>
      <c r="F649" s="108"/>
      <c r="G649" s="108"/>
    </row>
    <row r="650" spans="2:7" ht="30" customHeight="1" x14ac:dyDescent="0.25">
      <c r="B650" s="107"/>
      <c r="C650" s="111"/>
      <c r="D650" s="108"/>
      <c r="E650" s="69" t="str">
        <f>IF(D650="","",IFERROR(VLOOKUP(D650,CadFun!$B$8:$C$107,2,FALSE),""))</f>
        <v/>
      </c>
      <c r="F650" s="108"/>
      <c r="G650" s="108"/>
    </row>
    <row r="651" spans="2:7" ht="30" customHeight="1" x14ac:dyDescent="0.25">
      <c r="B651" s="107"/>
      <c r="C651" s="111"/>
      <c r="D651" s="108"/>
      <c r="E651" s="69" t="str">
        <f>IF(D651="","",IFERROR(VLOOKUP(D651,CadFun!$B$8:$C$107,2,FALSE),""))</f>
        <v/>
      </c>
      <c r="F651" s="108"/>
      <c r="G651" s="108"/>
    </row>
    <row r="652" spans="2:7" ht="30" customHeight="1" x14ac:dyDescent="0.25">
      <c r="B652" s="107"/>
      <c r="C652" s="111"/>
      <c r="D652" s="108"/>
      <c r="E652" s="69" t="str">
        <f>IF(D652="","",IFERROR(VLOOKUP(D652,CadFun!$B$8:$C$107,2,FALSE),""))</f>
        <v/>
      </c>
      <c r="F652" s="108"/>
      <c r="G652" s="108"/>
    </row>
    <row r="653" spans="2:7" ht="30" customHeight="1" x14ac:dyDescent="0.25">
      <c r="B653" s="107"/>
      <c r="C653" s="111"/>
      <c r="D653" s="108"/>
      <c r="E653" s="69" t="str">
        <f>IF(D653="","",IFERROR(VLOOKUP(D653,CadFun!$B$8:$C$107,2,FALSE),""))</f>
        <v/>
      </c>
      <c r="F653" s="108"/>
      <c r="G653" s="108"/>
    </row>
    <row r="654" spans="2:7" ht="30" customHeight="1" x14ac:dyDescent="0.25">
      <c r="B654" s="107"/>
      <c r="C654" s="111"/>
      <c r="D654" s="108"/>
      <c r="E654" s="69" t="str">
        <f>IF(D654="","",IFERROR(VLOOKUP(D654,CadFun!$B$8:$C$107,2,FALSE),""))</f>
        <v/>
      </c>
      <c r="F654" s="108"/>
      <c r="G654" s="108"/>
    </row>
    <row r="655" spans="2:7" ht="30" customHeight="1" x14ac:dyDescent="0.25">
      <c r="B655" s="107"/>
      <c r="C655" s="111"/>
      <c r="D655" s="108"/>
      <c r="E655" s="69" t="str">
        <f>IF(D655="","",IFERROR(VLOOKUP(D655,CadFun!$B$8:$C$107,2,FALSE),""))</f>
        <v/>
      </c>
      <c r="F655" s="108"/>
      <c r="G655" s="108"/>
    </row>
    <row r="656" spans="2:7" ht="30" customHeight="1" x14ac:dyDescent="0.25">
      <c r="B656" s="107"/>
      <c r="C656" s="111"/>
      <c r="D656" s="108"/>
      <c r="E656" s="69" t="str">
        <f>IF(D656="","",IFERROR(VLOOKUP(D656,CadFun!$B$8:$C$107,2,FALSE),""))</f>
        <v/>
      </c>
      <c r="F656" s="108"/>
      <c r="G656" s="108"/>
    </row>
    <row r="657" spans="2:7" ht="30" customHeight="1" x14ac:dyDescent="0.25">
      <c r="B657" s="107"/>
      <c r="C657" s="111"/>
      <c r="D657" s="108"/>
      <c r="E657" s="69" t="str">
        <f>IF(D657="","",IFERROR(VLOOKUP(D657,CadFun!$B$8:$C$107,2,FALSE),""))</f>
        <v/>
      </c>
      <c r="F657" s="108"/>
      <c r="G657" s="108"/>
    </row>
    <row r="658" spans="2:7" ht="30" customHeight="1" x14ac:dyDescent="0.25">
      <c r="B658" s="107"/>
      <c r="C658" s="111"/>
      <c r="D658" s="108"/>
      <c r="E658" s="69" t="str">
        <f>IF(D658="","",IFERROR(VLOOKUP(D658,CadFun!$B$8:$C$107,2,FALSE),""))</f>
        <v/>
      </c>
      <c r="F658" s="108"/>
      <c r="G658" s="108"/>
    </row>
    <row r="659" spans="2:7" ht="30" customHeight="1" x14ac:dyDescent="0.25">
      <c r="B659" s="107"/>
      <c r="C659" s="111"/>
      <c r="D659" s="108"/>
      <c r="E659" s="69" t="str">
        <f>IF(D659="","",IFERROR(VLOOKUP(D659,CadFun!$B$8:$C$107,2,FALSE),""))</f>
        <v/>
      </c>
      <c r="F659" s="108"/>
      <c r="G659" s="108"/>
    </row>
    <row r="660" spans="2:7" ht="30" customHeight="1" x14ac:dyDescent="0.25">
      <c r="B660" s="107"/>
      <c r="C660" s="111"/>
      <c r="D660" s="108"/>
      <c r="E660" s="69" t="str">
        <f>IF(D660="","",IFERROR(VLOOKUP(D660,CadFun!$B$8:$C$107,2,FALSE),""))</f>
        <v/>
      </c>
      <c r="F660" s="108"/>
      <c r="G660" s="108"/>
    </row>
    <row r="661" spans="2:7" ht="30" customHeight="1" x14ac:dyDescent="0.25">
      <c r="B661" s="107"/>
      <c r="C661" s="111"/>
      <c r="D661" s="108"/>
      <c r="E661" s="69" t="str">
        <f>IF(D661="","",IFERROR(VLOOKUP(D661,CadFun!$B$8:$C$107,2,FALSE),""))</f>
        <v/>
      </c>
      <c r="F661" s="108"/>
      <c r="G661" s="108"/>
    </row>
    <row r="662" spans="2:7" ht="30" customHeight="1" x14ac:dyDescent="0.25">
      <c r="B662" s="107"/>
      <c r="C662" s="111"/>
      <c r="D662" s="108"/>
      <c r="E662" s="69" t="str">
        <f>IF(D662="","",IFERROR(VLOOKUP(D662,CadFun!$B$8:$C$107,2,FALSE),""))</f>
        <v/>
      </c>
      <c r="F662" s="108"/>
      <c r="G662" s="108"/>
    </row>
    <row r="663" spans="2:7" ht="30" customHeight="1" x14ac:dyDescent="0.25">
      <c r="B663" s="107"/>
      <c r="C663" s="111"/>
      <c r="D663" s="108"/>
      <c r="E663" s="69" t="str">
        <f>IF(D663="","",IFERROR(VLOOKUP(D663,CadFun!$B$8:$C$107,2,FALSE),""))</f>
        <v/>
      </c>
      <c r="F663" s="108"/>
      <c r="G663" s="108"/>
    </row>
    <row r="664" spans="2:7" ht="30" customHeight="1" x14ac:dyDescent="0.25">
      <c r="B664" s="107"/>
      <c r="C664" s="111"/>
      <c r="D664" s="108"/>
      <c r="E664" s="69" t="str">
        <f>IF(D664="","",IFERROR(VLOOKUP(D664,CadFun!$B$8:$C$107,2,FALSE),""))</f>
        <v/>
      </c>
      <c r="F664" s="108"/>
      <c r="G664" s="108"/>
    </row>
    <row r="665" spans="2:7" ht="30" customHeight="1" x14ac:dyDescent="0.25">
      <c r="B665" s="107"/>
      <c r="C665" s="111"/>
      <c r="D665" s="108"/>
      <c r="E665" s="69" t="str">
        <f>IF(D665="","",IFERROR(VLOOKUP(D665,CadFun!$B$8:$C$107,2,FALSE),""))</f>
        <v/>
      </c>
      <c r="F665" s="108"/>
      <c r="G665" s="108"/>
    </row>
    <row r="666" spans="2:7" ht="30" customHeight="1" x14ac:dyDescent="0.25">
      <c r="B666" s="107"/>
      <c r="C666" s="111"/>
      <c r="D666" s="108"/>
      <c r="E666" s="69" t="str">
        <f>IF(D666="","",IFERROR(VLOOKUP(D666,CadFun!$B$8:$C$107,2,FALSE),""))</f>
        <v/>
      </c>
      <c r="F666" s="108"/>
      <c r="G666" s="108"/>
    </row>
    <row r="667" spans="2:7" ht="30" customHeight="1" x14ac:dyDescent="0.25">
      <c r="B667" s="107"/>
      <c r="C667" s="111"/>
      <c r="D667" s="108"/>
      <c r="E667" s="69" t="str">
        <f>IF(D667="","",IFERROR(VLOOKUP(D667,CadFun!$B$8:$C$107,2,FALSE),""))</f>
        <v/>
      </c>
      <c r="F667" s="108"/>
      <c r="G667" s="108"/>
    </row>
    <row r="668" spans="2:7" ht="30" customHeight="1" x14ac:dyDescent="0.25">
      <c r="B668" s="107"/>
      <c r="C668" s="111"/>
      <c r="D668" s="108"/>
      <c r="E668" s="69" t="str">
        <f>IF(D668="","",IFERROR(VLOOKUP(D668,CadFun!$B$8:$C$107,2,FALSE),""))</f>
        <v/>
      </c>
      <c r="F668" s="108"/>
      <c r="G668" s="108"/>
    </row>
    <row r="669" spans="2:7" ht="30" customHeight="1" x14ac:dyDescent="0.25">
      <c r="B669" s="107"/>
      <c r="C669" s="111"/>
      <c r="D669" s="108"/>
      <c r="E669" s="69" t="str">
        <f>IF(D669="","",IFERROR(VLOOKUP(D669,CadFun!$B$8:$C$107,2,FALSE),""))</f>
        <v/>
      </c>
      <c r="F669" s="108"/>
      <c r="G669" s="108"/>
    </row>
    <row r="670" spans="2:7" ht="30" customHeight="1" x14ac:dyDescent="0.25">
      <c r="B670" s="107"/>
      <c r="C670" s="111"/>
      <c r="D670" s="108"/>
      <c r="E670" s="69" t="str">
        <f>IF(D670="","",IFERROR(VLOOKUP(D670,CadFun!$B$8:$C$107,2,FALSE),""))</f>
        <v/>
      </c>
      <c r="F670" s="108"/>
      <c r="G670" s="108"/>
    </row>
    <row r="671" spans="2:7" ht="30" customHeight="1" x14ac:dyDescent="0.25">
      <c r="B671" s="107"/>
      <c r="C671" s="111"/>
      <c r="D671" s="108"/>
      <c r="E671" s="69" t="str">
        <f>IF(D671="","",IFERROR(VLOOKUP(D671,CadFun!$B$8:$C$107,2,FALSE),""))</f>
        <v/>
      </c>
      <c r="F671" s="108"/>
      <c r="G671" s="108"/>
    </row>
    <row r="672" spans="2:7" ht="30" customHeight="1" x14ac:dyDescent="0.25">
      <c r="B672" s="107"/>
      <c r="C672" s="111"/>
      <c r="D672" s="108"/>
      <c r="E672" s="69" t="str">
        <f>IF(D672="","",IFERROR(VLOOKUP(D672,CadFun!$B$8:$C$107,2,FALSE),""))</f>
        <v/>
      </c>
      <c r="F672" s="108"/>
      <c r="G672" s="108"/>
    </row>
    <row r="673" spans="2:7" ht="30" customHeight="1" x14ac:dyDescent="0.25">
      <c r="B673" s="107"/>
      <c r="C673" s="111"/>
      <c r="D673" s="108"/>
      <c r="E673" s="69" t="str">
        <f>IF(D673="","",IFERROR(VLOOKUP(D673,CadFun!$B$8:$C$107,2,FALSE),""))</f>
        <v/>
      </c>
      <c r="F673" s="108"/>
      <c r="G673" s="108"/>
    </row>
    <row r="674" spans="2:7" ht="30" customHeight="1" x14ac:dyDescent="0.25">
      <c r="B674" s="107"/>
      <c r="C674" s="111"/>
      <c r="D674" s="108"/>
      <c r="E674" s="69" t="str">
        <f>IF(D674="","",IFERROR(VLOOKUP(D674,CadFun!$B$8:$C$107,2,FALSE),""))</f>
        <v/>
      </c>
      <c r="F674" s="108"/>
      <c r="G674" s="108"/>
    </row>
    <row r="675" spans="2:7" ht="30" customHeight="1" x14ac:dyDescent="0.25">
      <c r="B675" s="107"/>
      <c r="C675" s="111"/>
      <c r="D675" s="108"/>
      <c r="E675" s="69" t="str">
        <f>IF(D675="","",IFERROR(VLOOKUP(D675,CadFun!$B$8:$C$107,2,FALSE),""))</f>
        <v/>
      </c>
      <c r="F675" s="108"/>
      <c r="G675" s="108"/>
    </row>
    <row r="676" spans="2:7" ht="30" customHeight="1" x14ac:dyDescent="0.25">
      <c r="B676" s="107"/>
      <c r="C676" s="111"/>
      <c r="D676" s="108"/>
      <c r="E676" s="69" t="str">
        <f>IF(D676="","",IFERROR(VLOOKUP(D676,CadFun!$B$8:$C$107,2,FALSE),""))</f>
        <v/>
      </c>
      <c r="F676" s="108"/>
      <c r="G676" s="108"/>
    </row>
    <row r="677" spans="2:7" ht="30" customHeight="1" x14ac:dyDescent="0.25">
      <c r="B677" s="107"/>
      <c r="C677" s="111"/>
      <c r="D677" s="108"/>
      <c r="E677" s="69" t="str">
        <f>IF(D677="","",IFERROR(VLOOKUP(D677,CadFun!$B$8:$C$107,2,FALSE),""))</f>
        <v/>
      </c>
      <c r="F677" s="108"/>
      <c r="G677" s="108"/>
    </row>
    <row r="678" spans="2:7" ht="30" customHeight="1" x14ac:dyDescent="0.25">
      <c r="B678" s="107"/>
      <c r="C678" s="111"/>
      <c r="D678" s="108"/>
      <c r="E678" s="69" t="str">
        <f>IF(D678="","",IFERROR(VLOOKUP(D678,CadFun!$B$8:$C$107,2,FALSE),""))</f>
        <v/>
      </c>
      <c r="F678" s="108"/>
      <c r="G678" s="108"/>
    </row>
    <row r="679" spans="2:7" ht="30" customHeight="1" x14ac:dyDescent="0.25">
      <c r="B679" s="107"/>
      <c r="C679" s="111"/>
      <c r="D679" s="108"/>
      <c r="E679" s="69" t="str">
        <f>IF(D679="","",IFERROR(VLOOKUP(D679,CadFun!$B$8:$C$107,2,FALSE),""))</f>
        <v/>
      </c>
      <c r="F679" s="108"/>
      <c r="G679" s="108"/>
    </row>
    <row r="680" spans="2:7" ht="30" customHeight="1" x14ac:dyDescent="0.25">
      <c r="B680" s="107"/>
      <c r="C680" s="111"/>
      <c r="D680" s="108"/>
      <c r="E680" s="69" t="str">
        <f>IF(D680="","",IFERROR(VLOOKUP(D680,CadFun!$B$8:$C$107,2,FALSE),""))</f>
        <v/>
      </c>
      <c r="F680" s="108"/>
      <c r="G680" s="108"/>
    </row>
    <row r="681" spans="2:7" ht="30" customHeight="1" x14ac:dyDescent="0.25">
      <c r="B681" s="107"/>
      <c r="C681" s="111"/>
      <c r="D681" s="108"/>
      <c r="E681" s="69" t="str">
        <f>IF(D681="","",IFERROR(VLOOKUP(D681,CadFun!$B$8:$C$107,2,FALSE),""))</f>
        <v/>
      </c>
      <c r="F681" s="108"/>
      <c r="G681" s="108"/>
    </row>
    <row r="682" spans="2:7" ht="30" customHeight="1" x14ac:dyDescent="0.25">
      <c r="B682" s="107"/>
      <c r="C682" s="111"/>
      <c r="D682" s="108"/>
      <c r="E682" s="69" t="str">
        <f>IF(D682="","",IFERROR(VLOOKUP(D682,CadFun!$B$8:$C$107,2,FALSE),""))</f>
        <v/>
      </c>
      <c r="F682" s="108"/>
      <c r="G682" s="108"/>
    </row>
    <row r="683" spans="2:7" ht="30" customHeight="1" x14ac:dyDescent="0.25">
      <c r="B683" s="107"/>
      <c r="C683" s="111"/>
      <c r="D683" s="108"/>
      <c r="E683" s="69" t="str">
        <f>IF(D683="","",IFERROR(VLOOKUP(D683,CadFun!$B$8:$C$107,2,FALSE),""))</f>
        <v/>
      </c>
      <c r="F683" s="108"/>
      <c r="G683" s="108"/>
    </row>
    <row r="684" spans="2:7" ht="30" customHeight="1" x14ac:dyDescent="0.25">
      <c r="B684" s="107"/>
      <c r="C684" s="111"/>
      <c r="D684" s="108"/>
      <c r="E684" s="69" t="str">
        <f>IF(D684="","",IFERROR(VLOOKUP(D684,CadFun!$B$8:$C$107,2,FALSE),""))</f>
        <v/>
      </c>
      <c r="F684" s="108"/>
      <c r="G684" s="108"/>
    </row>
    <row r="685" spans="2:7" ht="30" customHeight="1" x14ac:dyDescent="0.25">
      <c r="B685" s="107"/>
      <c r="C685" s="111"/>
      <c r="D685" s="108"/>
      <c r="E685" s="69" t="str">
        <f>IF(D685="","",IFERROR(VLOOKUP(D685,CadFun!$B$8:$C$107,2,FALSE),""))</f>
        <v/>
      </c>
      <c r="F685" s="108"/>
      <c r="G685" s="108"/>
    </row>
    <row r="686" spans="2:7" ht="30" customHeight="1" x14ac:dyDescent="0.25">
      <c r="B686" s="107"/>
      <c r="C686" s="111"/>
      <c r="D686" s="108"/>
      <c r="E686" s="69" t="str">
        <f>IF(D686="","",IFERROR(VLOOKUP(D686,CadFun!$B$8:$C$107,2,FALSE),""))</f>
        <v/>
      </c>
      <c r="F686" s="108"/>
      <c r="G686" s="108"/>
    </row>
    <row r="687" spans="2:7" ht="30" customHeight="1" x14ac:dyDescent="0.25">
      <c r="B687" s="107"/>
      <c r="C687" s="111"/>
      <c r="D687" s="108"/>
      <c r="E687" s="69" t="str">
        <f>IF(D687="","",IFERROR(VLOOKUP(D687,CadFun!$B$8:$C$107,2,FALSE),""))</f>
        <v/>
      </c>
      <c r="F687" s="108"/>
      <c r="G687" s="108"/>
    </row>
    <row r="688" spans="2:7" ht="30" customHeight="1" x14ac:dyDescent="0.25">
      <c r="B688" s="107"/>
      <c r="C688" s="111"/>
      <c r="D688" s="108"/>
      <c r="E688" s="69" t="str">
        <f>IF(D688="","",IFERROR(VLOOKUP(D688,CadFun!$B$8:$C$107,2,FALSE),""))</f>
        <v/>
      </c>
      <c r="F688" s="108"/>
      <c r="G688" s="108"/>
    </row>
    <row r="689" spans="2:7" ht="30" customHeight="1" x14ac:dyDescent="0.25">
      <c r="B689" s="107"/>
      <c r="C689" s="111"/>
      <c r="D689" s="108"/>
      <c r="E689" s="69" t="str">
        <f>IF(D689="","",IFERROR(VLOOKUP(D689,CadFun!$B$8:$C$107,2,FALSE),""))</f>
        <v/>
      </c>
      <c r="F689" s="108"/>
      <c r="G689" s="108"/>
    </row>
    <row r="690" spans="2:7" ht="30" customHeight="1" x14ac:dyDescent="0.25">
      <c r="B690" s="107"/>
      <c r="C690" s="111"/>
      <c r="D690" s="108"/>
      <c r="E690" s="69" t="str">
        <f>IF(D690="","",IFERROR(VLOOKUP(D690,CadFun!$B$8:$C$107,2,FALSE),""))</f>
        <v/>
      </c>
      <c r="F690" s="108"/>
      <c r="G690" s="108"/>
    </row>
    <row r="691" spans="2:7" ht="30" customHeight="1" x14ac:dyDescent="0.25">
      <c r="B691" s="107"/>
      <c r="C691" s="111"/>
      <c r="D691" s="108"/>
      <c r="E691" s="69" t="str">
        <f>IF(D691="","",IFERROR(VLOOKUP(D691,CadFun!$B$8:$C$107,2,FALSE),""))</f>
        <v/>
      </c>
      <c r="F691" s="108"/>
      <c r="G691" s="108"/>
    </row>
    <row r="692" spans="2:7" ht="30" customHeight="1" x14ac:dyDescent="0.25">
      <c r="B692" s="107"/>
      <c r="C692" s="111"/>
      <c r="D692" s="108"/>
      <c r="E692" s="69" t="str">
        <f>IF(D692="","",IFERROR(VLOOKUP(D692,CadFun!$B$8:$C$107,2,FALSE),""))</f>
        <v/>
      </c>
      <c r="F692" s="108"/>
      <c r="G692" s="108"/>
    </row>
    <row r="693" spans="2:7" ht="30" customHeight="1" x14ac:dyDescent="0.25">
      <c r="B693" s="107"/>
      <c r="C693" s="111"/>
      <c r="D693" s="108"/>
      <c r="E693" s="69" t="str">
        <f>IF(D693="","",IFERROR(VLOOKUP(D693,CadFun!$B$8:$C$107,2,FALSE),""))</f>
        <v/>
      </c>
      <c r="F693" s="108"/>
      <c r="G693" s="108"/>
    </row>
    <row r="694" spans="2:7" ht="30" customHeight="1" x14ac:dyDescent="0.25">
      <c r="B694" s="107"/>
      <c r="C694" s="111"/>
      <c r="D694" s="108"/>
      <c r="E694" s="69" t="str">
        <f>IF(D694="","",IFERROR(VLOOKUP(D694,CadFun!$B$8:$C$107,2,FALSE),""))</f>
        <v/>
      </c>
      <c r="F694" s="108"/>
      <c r="G694" s="108"/>
    </row>
    <row r="695" spans="2:7" ht="30" customHeight="1" x14ac:dyDescent="0.25">
      <c r="B695" s="107"/>
      <c r="C695" s="111"/>
      <c r="D695" s="108"/>
      <c r="E695" s="69" t="str">
        <f>IF(D695="","",IFERROR(VLOOKUP(D695,CadFun!$B$8:$C$107,2,FALSE),""))</f>
        <v/>
      </c>
      <c r="F695" s="108"/>
      <c r="G695" s="108"/>
    </row>
    <row r="696" spans="2:7" ht="30" customHeight="1" x14ac:dyDescent="0.25">
      <c r="B696" s="107"/>
      <c r="C696" s="111"/>
      <c r="D696" s="108"/>
      <c r="E696" s="69" t="str">
        <f>IF(D696="","",IFERROR(VLOOKUP(D696,CadFun!$B$8:$C$107,2,FALSE),""))</f>
        <v/>
      </c>
      <c r="F696" s="108"/>
      <c r="G696" s="108"/>
    </row>
    <row r="697" spans="2:7" ht="30" customHeight="1" x14ac:dyDescent="0.25">
      <c r="B697" s="107"/>
      <c r="C697" s="111"/>
      <c r="D697" s="108"/>
      <c r="E697" s="69" t="str">
        <f>IF(D697="","",IFERROR(VLOOKUP(D697,CadFun!$B$8:$C$107,2,FALSE),""))</f>
        <v/>
      </c>
      <c r="F697" s="108"/>
      <c r="G697" s="108"/>
    </row>
    <row r="698" spans="2:7" ht="30" customHeight="1" x14ac:dyDescent="0.25">
      <c r="B698" s="107"/>
      <c r="C698" s="111"/>
      <c r="D698" s="108"/>
      <c r="E698" s="69" t="str">
        <f>IF(D698="","",IFERROR(VLOOKUP(D698,CadFun!$B$8:$C$107,2,FALSE),""))</f>
        <v/>
      </c>
      <c r="F698" s="108"/>
      <c r="G698" s="108"/>
    </row>
    <row r="699" spans="2:7" ht="30" customHeight="1" x14ac:dyDescent="0.25">
      <c r="B699" s="107"/>
      <c r="C699" s="111"/>
      <c r="D699" s="108"/>
      <c r="E699" s="69" t="str">
        <f>IF(D699="","",IFERROR(VLOOKUP(D699,CadFun!$B$8:$C$107,2,FALSE),""))</f>
        <v/>
      </c>
      <c r="F699" s="108"/>
      <c r="G699" s="108"/>
    </row>
    <row r="700" spans="2:7" ht="30" customHeight="1" x14ac:dyDescent="0.25">
      <c r="B700" s="107"/>
      <c r="C700" s="111"/>
      <c r="D700" s="108"/>
      <c r="E700" s="69" t="str">
        <f>IF(D700="","",IFERROR(VLOOKUP(D700,CadFun!$B$8:$C$107,2,FALSE),""))</f>
        <v/>
      </c>
      <c r="F700" s="108"/>
      <c r="G700" s="108"/>
    </row>
    <row r="701" spans="2:7" ht="30" customHeight="1" x14ac:dyDescent="0.25">
      <c r="B701" s="107"/>
      <c r="C701" s="111"/>
      <c r="D701" s="108"/>
      <c r="E701" s="69" t="str">
        <f>IF(D701="","",IFERROR(VLOOKUP(D701,CadFun!$B$8:$C$107,2,FALSE),""))</f>
        <v/>
      </c>
      <c r="F701" s="108"/>
      <c r="G701" s="108"/>
    </row>
    <row r="702" spans="2:7" ht="30" customHeight="1" x14ac:dyDescent="0.25">
      <c r="B702" s="107"/>
      <c r="C702" s="111"/>
      <c r="D702" s="108"/>
      <c r="E702" s="69" t="str">
        <f>IF(D702="","",IFERROR(VLOOKUP(D702,CadFun!$B$8:$C$107,2,FALSE),""))</f>
        <v/>
      </c>
      <c r="F702" s="108"/>
      <c r="G702" s="108"/>
    </row>
    <row r="703" spans="2:7" ht="30" customHeight="1" x14ac:dyDescent="0.25">
      <c r="B703" s="107"/>
      <c r="C703" s="111"/>
      <c r="D703" s="108"/>
      <c r="E703" s="69" t="str">
        <f>IF(D703="","",IFERROR(VLOOKUP(D703,CadFun!$B$8:$C$107,2,FALSE),""))</f>
        <v/>
      </c>
      <c r="F703" s="108"/>
      <c r="G703" s="108"/>
    </row>
    <row r="704" spans="2:7" ht="30" customHeight="1" x14ac:dyDescent="0.25">
      <c r="B704" s="107"/>
      <c r="C704" s="111"/>
      <c r="D704" s="108"/>
      <c r="E704" s="69" t="str">
        <f>IF(D704="","",IFERROR(VLOOKUP(D704,CadFun!$B$8:$C$107,2,FALSE),""))</f>
        <v/>
      </c>
      <c r="F704" s="108"/>
      <c r="G704" s="108"/>
    </row>
    <row r="705" spans="2:7" ht="30" customHeight="1" x14ac:dyDescent="0.25">
      <c r="B705" s="107"/>
      <c r="C705" s="111"/>
      <c r="D705" s="108"/>
      <c r="E705" s="69" t="str">
        <f>IF(D705="","",IFERROR(VLOOKUP(D705,CadFun!$B$8:$C$107,2,FALSE),""))</f>
        <v/>
      </c>
      <c r="F705" s="108"/>
      <c r="G705" s="108"/>
    </row>
    <row r="706" spans="2:7" ht="30" customHeight="1" x14ac:dyDescent="0.25">
      <c r="B706" s="107"/>
      <c r="C706" s="111"/>
      <c r="D706" s="108"/>
      <c r="E706" s="69" t="str">
        <f>IF(D706="","",IFERROR(VLOOKUP(D706,CadFun!$B$8:$C$107,2,FALSE),""))</f>
        <v/>
      </c>
      <c r="F706" s="108"/>
      <c r="G706" s="108"/>
    </row>
    <row r="707" spans="2:7" ht="30" customHeight="1" x14ac:dyDescent="0.25">
      <c r="B707" s="107"/>
      <c r="C707" s="111"/>
      <c r="D707" s="108"/>
      <c r="E707" s="69" t="str">
        <f>IF(D707="","",IFERROR(VLOOKUP(D707,CadFun!$B$8:$C$107,2,FALSE),""))</f>
        <v/>
      </c>
      <c r="F707" s="108"/>
      <c r="G707" s="108"/>
    </row>
    <row r="708" spans="2:7" ht="30" customHeight="1" x14ac:dyDescent="0.25">
      <c r="B708" s="107"/>
      <c r="C708" s="111"/>
      <c r="D708" s="108"/>
      <c r="E708" s="69" t="str">
        <f>IF(D708="","",IFERROR(VLOOKUP(D708,CadFun!$B$8:$C$107,2,FALSE),""))</f>
        <v/>
      </c>
      <c r="F708" s="108"/>
      <c r="G708" s="108"/>
    </row>
    <row r="709" spans="2:7" ht="30" customHeight="1" x14ac:dyDescent="0.25">
      <c r="B709" s="107"/>
      <c r="C709" s="111"/>
      <c r="D709" s="108"/>
      <c r="E709" s="69" t="str">
        <f>IF(D709="","",IFERROR(VLOOKUP(D709,CadFun!$B$8:$C$107,2,FALSE),""))</f>
        <v/>
      </c>
      <c r="F709" s="108"/>
      <c r="G709" s="108"/>
    </row>
    <row r="710" spans="2:7" ht="30" customHeight="1" x14ac:dyDescent="0.25">
      <c r="B710" s="107"/>
      <c r="C710" s="111"/>
      <c r="D710" s="108"/>
      <c r="E710" s="69" t="str">
        <f>IF(D710="","",IFERROR(VLOOKUP(D710,CadFun!$B$8:$C$107,2,FALSE),""))</f>
        <v/>
      </c>
      <c r="F710" s="108"/>
      <c r="G710" s="108"/>
    </row>
    <row r="711" spans="2:7" ht="30" customHeight="1" x14ac:dyDescent="0.25">
      <c r="B711" s="107"/>
      <c r="C711" s="111"/>
      <c r="D711" s="108"/>
      <c r="E711" s="69" t="str">
        <f>IF(D711="","",IFERROR(VLOOKUP(D711,CadFun!$B$8:$C$107,2,FALSE),""))</f>
        <v/>
      </c>
      <c r="F711" s="108"/>
      <c r="G711" s="108"/>
    </row>
    <row r="712" spans="2:7" ht="30" customHeight="1" x14ac:dyDescent="0.25">
      <c r="B712" s="107"/>
      <c r="C712" s="111"/>
      <c r="D712" s="108"/>
      <c r="E712" s="69" t="str">
        <f>IF(D712="","",IFERROR(VLOOKUP(D712,CadFun!$B$8:$C$107,2,FALSE),""))</f>
        <v/>
      </c>
      <c r="F712" s="108"/>
      <c r="G712" s="108"/>
    </row>
    <row r="713" spans="2:7" ht="30" customHeight="1" x14ac:dyDescent="0.25">
      <c r="B713" s="107"/>
      <c r="C713" s="111"/>
      <c r="D713" s="108"/>
      <c r="E713" s="69" t="str">
        <f>IF(D713="","",IFERROR(VLOOKUP(D713,CadFun!$B$8:$C$107,2,FALSE),""))</f>
        <v/>
      </c>
      <c r="F713" s="108"/>
      <c r="G713" s="108"/>
    </row>
    <row r="714" spans="2:7" ht="30" customHeight="1" x14ac:dyDescent="0.25">
      <c r="B714" s="107"/>
      <c r="C714" s="111"/>
      <c r="D714" s="108"/>
      <c r="E714" s="69" t="str">
        <f>IF(D714="","",IFERROR(VLOOKUP(D714,CadFun!$B$8:$C$107,2,FALSE),""))</f>
        <v/>
      </c>
      <c r="F714" s="108"/>
      <c r="G714" s="108"/>
    </row>
    <row r="715" spans="2:7" ht="30" customHeight="1" x14ac:dyDescent="0.25">
      <c r="B715" s="107"/>
      <c r="C715" s="111"/>
      <c r="D715" s="108"/>
      <c r="E715" s="69" t="str">
        <f>IF(D715="","",IFERROR(VLOOKUP(D715,CadFun!$B$8:$C$107,2,FALSE),""))</f>
        <v/>
      </c>
      <c r="F715" s="108"/>
      <c r="G715" s="108"/>
    </row>
    <row r="716" spans="2:7" ht="30" customHeight="1" x14ac:dyDescent="0.25">
      <c r="B716" s="107"/>
      <c r="C716" s="111"/>
      <c r="D716" s="108"/>
      <c r="E716" s="69" t="str">
        <f>IF(D716="","",IFERROR(VLOOKUP(D716,CadFun!$B$8:$C$107,2,FALSE),""))</f>
        <v/>
      </c>
      <c r="F716" s="108"/>
      <c r="G716" s="108"/>
    </row>
    <row r="717" spans="2:7" ht="30" customHeight="1" x14ac:dyDescent="0.25">
      <c r="B717" s="107"/>
      <c r="C717" s="111"/>
      <c r="D717" s="108"/>
      <c r="E717" s="69" t="str">
        <f>IF(D717="","",IFERROR(VLOOKUP(D717,CadFun!$B$8:$C$107,2,FALSE),""))</f>
        <v/>
      </c>
      <c r="F717" s="108"/>
      <c r="G717" s="108"/>
    </row>
    <row r="718" spans="2:7" ht="30" customHeight="1" x14ac:dyDescent="0.25">
      <c r="B718" s="107"/>
      <c r="C718" s="111"/>
      <c r="D718" s="108"/>
      <c r="E718" s="69" t="str">
        <f>IF(D718="","",IFERROR(VLOOKUP(D718,CadFun!$B$8:$C$107,2,FALSE),""))</f>
        <v/>
      </c>
      <c r="F718" s="108"/>
      <c r="G718" s="108"/>
    </row>
    <row r="719" spans="2:7" ht="30" customHeight="1" x14ac:dyDescent="0.25">
      <c r="B719" s="107"/>
      <c r="C719" s="111"/>
      <c r="D719" s="108"/>
      <c r="E719" s="69" t="str">
        <f>IF(D719="","",IFERROR(VLOOKUP(D719,CadFun!$B$8:$C$107,2,FALSE),""))</f>
        <v/>
      </c>
      <c r="F719" s="108"/>
      <c r="G719" s="108"/>
    </row>
    <row r="720" spans="2:7" ht="30" customHeight="1" x14ac:dyDescent="0.25">
      <c r="B720" s="107"/>
      <c r="C720" s="111"/>
      <c r="D720" s="108"/>
      <c r="E720" s="69" t="str">
        <f>IF(D720="","",IFERROR(VLOOKUP(D720,CadFun!$B$8:$C$107,2,FALSE),""))</f>
        <v/>
      </c>
      <c r="F720" s="108"/>
      <c r="G720" s="108"/>
    </row>
    <row r="721" spans="2:7" ht="30" customHeight="1" x14ac:dyDescent="0.25">
      <c r="B721" s="107"/>
      <c r="C721" s="111"/>
      <c r="D721" s="108"/>
      <c r="E721" s="69" t="str">
        <f>IF(D721="","",IFERROR(VLOOKUP(D721,CadFun!$B$8:$C$107,2,FALSE),""))</f>
        <v/>
      </c>
      <c r="F721" s="108"/>
      <c r="G721" s="108"/>
    </row>
    <row r="722" spans="2:7" ht="30" customHeight="1" x14ac:dyDescent="0.25">
      <c r="B722" s="107"/>
      <c r="C722" s="111"/>
      <c r="D722" s="108"/>
      <c r="E722" s="69" t="str">
        <f>IF(D722="","",IFERROR(VLOOKUP(D722,CadFun!$B$8:$C$107,2,FALSE),""))</f>
        <v/>
      </c>
      <c r="F722" s="108"/>
      <c r="G722" s="108"/>
    </row>
    <row r="723" spans="2:7" ht="30" customHeight="1" x14ac:dyDescent="0.25">
      <c r="B723" s="107"/>
      <c r="C723" s="111"/>
      <c r="D723" s="108"/>
      <c r="E723" s="69" t="str">
        <f>IF(D723="","",IFERROR(VLOOKUP(D723,CadFun!$B$8:$C$107,2,FALSE),""))</f>
        <v/>
      </c>
      <c r="F723" s="108"/>
      <c r="G723" s="108"/>
    </row>
    <row r="724" spans="2:7" ht="30" customHeight="1" x14ac:dyDescent="0.25">
      <c r="B724" s="107"/>
      <c r="C724" s="111"/>
      <c r="D724" s="108"/>
      <c r="E724" s="69" t="str">
        <f>IF(D724="","",IFERROR(VLOOKUP(D724,CadFun!$B$8:$C$107,2,FALSE),""))</f>
        <v/>
      </c>
      <c r="F724" s="108"/>
      <c r="G724" s="108"/>
    </row>
    <row r="725" spans="2:7" ht="30" customHeight="1" x14ac:dyDescent="0.25">
      <c r="B725" s="107"/>
      <c r="C725" s="111"/>
      <c r="D725" s="108"/>
      <c r="E725" s="69" t="str">
        <f>IF(D725="","",IFERROR(VLOOKUP(D725,CadFun!$B$8:$C$107,2,FALSE),""))</f>
        <v/>
      </c>
      <c r="F725" s="108"/>
      <c r="G725" s="108"/>
    </row>
    <row r="726" spans="2:7" ht="30" customHeight="1" x14ac:dyDescent="0.25">
      <c r="B726" s="107"/>
      <c r="C726" s="111"/>
      <c r="D726" s="108"/>
      <c r="E726" s="69" t="str">
        <f>IF(D726="","",IFERROR(VLOOKUP(D726,CadFun!$B$8:$C$107,2,FALSE),""))</f>
        <v/>
      </c>
      <c r="F726" s="108"/>
      <c r="G726" s="108"/>
    </row>
    <row r="727" spans="2:7" ht="30" customHeight="1" x14ac:dyDescent="0.25">
      <c r="B727" s="107"/>
      <c r="C727" s="111"/>
      <c r="D727" s="108"/>
      <c r="E727" s="69" t="str">
        <f>IF(D727="","",IFERROR(VLOOKUP(D727,CadFun!$B$8:$C$107,2,FALSE),""))</f>
        <v/>
      </c>
      <c r="F727" s="108"/>
      <c r="G727" s="108"/>
    </row>
    <row r="728" spans="2:7" ht="30" customHeight="1" x14ac:dyDescent="0.25">
      <c r="B728" s="107"/>
      <c r="C728" s="111"/>
      <c r="D728" s="108"/>
      <c r="E728" s="69" t="str">
        <f>IF(D728="","",IFERROR(VLOOKUP(D728,CadFun!$B$8:$C$107,2,FALSE),""))</f>
        <v/>
      </c>
      <c r="F728" s="108"/>
      <c r="G728" s="108"/>
    </row>
    <row r="729" spans="2:7" ht="30" customHeight="1" x14ac:dyDescent="0.25">
      <c r="B729" s="107"/>
      <c r="C729" s="111"/>
      <c r="D729" s="108"/>
      <c r="E729" s="69" t="str">
        <f>IF(D729="","",IFERROR(VLOOKUP(D729,CadFun!$B$8:$C$107,2,FALSE),""))</f>
        <v/>
      </c>
      <c r="F729" s="108"/>
      <c r="G729" s="108"/>
    </row>
    <row r="730" spans="2:7" ht="30" customHeight="1" x14ac:dyDescent="0.25">
      <c r="B730" s="107"/>
      <c r="C730" s="111"/>
      <c r="D730" s="108"/>
      <c r="E730" s="69" t="str">
        <f>IF(D730="","",IFERROR(VLOOKUP(D730,CadFun!$B$8:$C$107,2,FALSE),""))</f>
        <v/>
      </c>
      <c r="F730" s="108"/>
      <c r="G730" s="108"/>
    </row>
    <row r="731" spans="2:7" ht="30" customHeight="1" x14ac:dyDescent="0.25">
      <c r="B731" s="107"/>
      <c r="C731" s="111"/>
      <c r="D731" s="108"/>
      <c r="E731" s="69" t="str">
        <f>IF(D731="","",IFERROR(VLOOKUP(D731,CadFun!$B$8:$C$107,2,FALSE),""))</f>
        <v/>
      </c>
      <c r="F731" s="108"/>
      <c r="G731" s="108"/>
    </row>
    <row r="732" spans="2:7" ht="30" customHeight="1" x14ac:dyDescent="0.25">
      <c r="B732" s="107"/>
      <c r="C732" s="111"/>
      <c r="D732" s="108"/>
      <c r="E732" s="69" t="str">
        <f>IF(D732="","",IFERROR(VLOOKUP(D732,CadFun!$B$8:$C$107,2,FALSE),""))</f>
        <v/>
      </c>
      <c r="F732" s="108"/>
      <c r="G732" s="108"/>
    </row>
    <row r="733" spans="2:7" ht="30" customHeight="1" x14ac:dyDescent="0.25">
      <c r="B733" s="107"/>
      <c r="C733" s="111"/>
      <c r="D733" s="108"/>
      <c r="E733" s="69" t="str">
        <f>IF(D733="","",IFERROR(VLOOKUP(D733,CadFun!$B$8:$C$107,2,FALSE),""))</f>
        <v/>
      </c>
      <c r="F733" s="108"/>
      <c r="G733" s="108"/>
    </row>
    <row r="734" spans="2:7" ht="30" customHeight="1" x14ac:dyDescent="0.25">
      <c r="B734" s="107"/>
      <c r="C734" s="111"/>
      <c r="D734" s="108"/>
      <c r="E734" s="69" t="str">
        <f>IF(D734="","",IFERROR(VLOOKUP(D734,CadFun!$B$8:$C$107,2,FALSE),""))</f>
        <v/>
      </c>
      <c r="F734" s="108"/>
      <c r="G734" s="108"/>
    </row>
    <row r="735" spans="2:7" ht="30" customHeight="1" x14ac:dyDescent="0.25">
      <c r="B735" s="107"/>
      <c r="C735" s="111"/>
      <c r="D735" s="108"/>
      <c r="E735" s="69" t="str">
        <f>IF(D735="","",IFERROR(VLOOKUP(D735,CadFun!$B$8:$C$107,2,FALSE),""))</f>
        <v/>
      </c>
      <c r="F735" s="108"/>
      <c r="G735" s="108"/>
    </row>
    <row r="736" spans="2:7" ht="30" customHeight="1" x14ac:dyDescent="0.25">
      <c r="B736" s="107"/>
      <c r="C736" s="111"/>
      <c r="D736" s="108"/>
      <c r="E736" s="69" t="str">
        <f>IF(D736="","",IFERROR(VLOOKUP(D736,CadFun!$B$8:$C$107,2,FALSE),""))</f>
        <v/>
      </c>
      <c r="F736" s="108"/>
      <c r="G736" s="108"/>
    </row>
    <row r="737" spans="2:7" ht="30" customHeight="1" x14ac:dyDescent="0.25">
      <c r="B737" s="107"/>
      <c r="C737" s="111"/>
      <c r="D737" s="108"/>
      <c r="E737" s="69" t="str">
        <f>IF(D737="","",IFERROR(VLOOKUP(D737,CadFun!$B$8:$C$107,2,FALSE),""))</f>
        <v/>
      </c>
      <c r="F737" s="108"/>
      <c r="G737" s="108"/>
    </row>
    <row r="738" spans="2:7" ht="30" customHeight="1" x14ac:dyDescent="0.25">
      <c r="B738" s="107"/>
      <c r="C738" s="111"/>
      <c r="D738" s="108"/>
      <c r="E738" s="69" t="str">
        <f>IF(D738="","",IFERROR(VLOOKUP(D738,CadFun!$B$8:$C$107,2,FALSE),""))</f>
        <v/>
      </c>
      <c r="F738" s="108"/>
      <c r="G738" s="108"/>
    </row>
    <row r="739" spans="2:7" ht="30" customHeight="1" x14ac:dyDescent="0.25">
      <c r="B739" s="107"/>
      <c r="C739" s="111"/>
      <c r="D739" s="108"/>
      <c r="E739" s="69" t="str">
        <f>IF(D739="","",IFERROR(VLOOKUP(D739,CadFun!$B$8:$C$107,2,FALSE),""))</f>
        <v/>
      </c>
      <c r="F739" s="108"/>
      <c r="G739" s="108"/>
    </row>
    <row r="740" spans="2:7" ht="30" customHeight="1" x14ac:dyDescent="0.25">
      <c r="B740" s="107"/>
      <c r="C740" s="111"/>
      <c r="D740" s="108"/>
      <c r="E740" s="69" t="str">
        <f>IF(D740="","",IFERROR(VLOOKUP(D740,CadFun!$B$8:$C$107,2,FALSE),""))</f>
        <v/>
      </c>
      <c r="F740" s="108"/>
      <c r="G740" s="108"/>
    </row>
    <row r="741" spans="2:7" ht="30" customHeight="1" x14ac:dyDescent="0.25">
      <c r="B741" s="107"/>
      <c r="C741" s="111"/>
      <c r="D741" s="108"/>
      <c r="E741" s="69" t="str">
        <f>IF(D741="","",IFERROR(VLOOKUP(D741,CadFun!$B$8:$C$107,2,FALSE),""))</f>
        <v/>
      </c>
      <c r="F741" s="108"/>
      <c r="G741" s="108"/>
    </row>
    <row r="742" spans="2:7" ht="30" customHeight="1" x14ac:dyDescent="0.25">
      <c r="B742" s="107"/>
      <c r="C742" s="111"/>
      <c r="D742" s="108"/>
      <c r="E742" s="69" t="str">
        <f>IF(D742="","",IFERROR(VLOOKUP(D742,CadFun!$B$8:$C$107,2,FALSE),""))</f>
        <v/>
      </c>
      <c r="F742" s="108"/>
      <c r="G742" s="108"/>
    </row>
    <row r="743" spans="2:7" ht="30" customHeight="1" x14ac:dyDescent="0.25">
      <c r="B743" s="107"/>
      <c r="C743" s="111"/>
      <c r="D743" s="108"/>
      <c r="E743" s="69" t="str">
        <f>IF(D743="","",IFERROR(VLOOKUP(D743,CadFun!$B$8:$C$107,2,FALSE),""))</f>
        <v/>
      </c>
      <c r="F743" s="108"/>
      <c r="G743" s="108"/>
    </row>
    <row r="744" spans="2:7" ht="30" customHeight="1" x14ac:dyDescent="0.25">
      <c r="B744" s="107"/>
      <c r="C744" s="111"/>
      <c r="D744" s="108"/>
      <c r="E744" s="69" t="str">
        <f>IF(D744="","",IFERROR(VLOOKUP(D744,CadFun!$B$8:$C$107,2,FALSE),""))</f>
        <v/>
      </c>
      <c r="F744" s="108"/>
      <c r="G744" s="108"/>
    </row>
    <row r="745" spans="2:7" ht="30" customHeight="1" x14ac:dyDescent="0.25">
      <c r="B745" s="107"/>
      <c r="C745" s="111"/>
      <c r="D745" s="108"/>
      <c r="E745" s="69" t="str">
        <f>IF(D745="","",IFERROR(VLOOKUP(D745,CadFun!$B$8:$C$107,2,FALSE),""))</f>
        <v/>
      </c>
      <c r="F745" s="108"/>
      <c r="G745" s="108"/>
    </row>
    <row r="746" spans="2:7" ht="30" customHeight="1" x14ac:dyDescent="0.25">
      <c r="B746" s="107"/>
      <c r="C746" s="111"/>
      <c r="D746" s="108"/>
      <c r="E746" s="69" t="str">
        <f>IF(D746="","",IFERROR(VLOOKUP(D746,CadFun!$B$8:$C$107,2,FALSE),""))</f>
        <v/>
      </c>
      <c r="F746" s="108"/>
      <c r="G746" s="108"/>
    </row>
    <row r="747" spans="2:7" ht="30" customHeight="1" x14ac:dyDescent="0.25">
      <c r="B747" s="107"/>
      <c r="C747" s="111"/>
      <c r="D747" s="108"/>
      <c r="E747" s="69" t="str">
        <f>IF(D747="","",IFERROR(VLOOKUP(D747,CadFun!$B$8:$C$107,2,FALSE),""))</f>
        <v/>
      </c>
      <c r="F747" s="108"/>
      <c r="G747" s="108"/>
    </row>
    <row r="748" spans="2:7" ht="30" customHeight="1" x14ac:dyDescent="0.25">
      <c r="B748" s="107"/>
      <c r="C748" s="111"/>
      <c r="D748" s="108"/>
      <c r="E748" s="69" t="str">
        <f>IF(D748="","",IFERROR(VLOOKUP(D748,CadFun!$B$8:$C$107,2,FALSE),""))</f>
        <v/>
      </c>
      <c r="F748" s="108"/>
      <c r="G748" s="108"/>
    </row>
    <row r="749" spans="2:7" ht="30" customHeight="1" x14ac:dyDescent="0.25">
      <c r="B749" s="107"/>
      <c r="C749" s="111"/>
      <c r="D749" s="108"/>
      <c r="E749" s="69" t="str">
        <f>IF(D749="","",IFERROR(VLOOKUP(D749,CadFun!$B$8:$C$107,2,FALSE),""))</f>
        <v/>
      </c>
      <c r="F749" s="108"/>
      <c r="G749" s="108"/>
    </row>
    <row r="750" spans="2:7" ht="30" customHeight="1" x14ac:dyDescent="0.25">
      <c r="B750" s="107"/>
      <c r="C750" s="111"/>
      <c r="D750" s="108"/>
      <c r="E750" s="69" t="str">
        <f>IF(D750="","",IFERROR(VLOOKUP(D750,CadFun!$B$8:$C$107,2,FALSE),""))</f>
        <v/>
      </c>
      <c r="F750" s="108"/>
      <c r="G750" s="108"/>
    </row>
    <row r="751" spans="2:7" ht="30" customHeight="1" x14ac:dyDescent="0.25">
      <c r="B751" s="107"/>
      <c r="C751" s="111"/>
      <c r="D751" s="108"/>
      <c r="E751" s="69" t="str">
        <f>IF(D751="","",IFERROR(VLOOKUP(D751,CadFun!$B$8:$C$107,2,FALSE),""))</f>
        <v/>
      </c>
      <c r="F751" s="108"/>
      <c r="G751" s="108"/>
    </row>
    <row r="752" spans="2:7" ht="30" customHeight="1" x14ac:dyDescent="0.25">
      <c r="B752" s="107"/>
      <c r="C752" s="111"/>
      <c r="D752" s="108"/>
      <c r="E752" s="69" t="str">
        <f>IF(D752="","",IFERROR(VLOOKUP(D752,CadFun!$B$8:$C$107,2,FALSE),""))</f>
        <v/>
      </c>
      <c r="F752" s="108"/>
      <c r="G752" s="108"/>
    </row>
    <row r="753" spans="2:7" ht="30" customHeight="1" x14ac:dyDescent="0.25">
      <c r="B753" s="107"/>
      <c r="C753" s="111"/>
      <c r="D753" s="108"/>
      <c r="E753" s="69" t="str">
        <f>IF(D753="","",IFERROR(VLOOKUP(D753,CadFun!$B$8:$C$107,2,FALSE),""))</f>
        <v/>
      </c>
      <c r="F753" s="108"/>
      <c r="G753" s="108"/>
    </row>
    <row r="754" spans="2:7" ht="30" customHeight="1" x14ac:dyDescent="0.25">
      <c r="B754" s="107"/>
      <c r="C754" s="111"/>
      <c r="D754" s="108"/>
      <c r="E754" s="69" t="str">
        <f>IF(D754="","",IFERROR(VLOOKUP(D754,CadFun!$B$8:$C$107,2,FALSE),""))</f>
        <v/>
      </c>
      <c r="F754" s="108"/>
      <c r="G754" s="108"/>
    </row>
    <row r="755" spans="2:7" ht="30" customHeight="1" x14ac:dyDescent="0.25">
      <c r="B755" s="107"/>
      <c r="C755" s="111"/>
      <c r="D755" s="108"/>
      <c r="E755" s="69" t="str">
        <f>IF(D755="","",IFERROR(VLOOKUP(D755,CadFun!$B$8:$C$107,2,FALSE),""))</f>
        <v/>
      </c>
      <c r="F755" s="108"/>
      <c r="G755" s="108"/>
    </row>
    <row r="756" spans="2:7" ht="30" customHeight="1" x14ac:dyDescent="0.25">
      <c r="B756" s="107"/>
      <c r="C756" s="111"/>
      <c r="D756" s="108"/>
      <c r="E756" s="69" t="str">
        <f>IF(D756="","",IFERROR(VLOOKUP(D756,CadFun!$B$8:$C$107,2,FALSE),""))</f>
        <v/>
      </c>
      <c r="F756" s="108"/>
      <c r="G756" s="108"/>
    </row>
    <row r="757" spans="2:7" ht="30" customHeight="1" x14ac:dyDescent="0.25">
      <c r="B757" s="107"/>
      <c r="C757" s="111"/>
      <c r="D757" s="108"/>
      <c r="E757" s="69" t="str">
        <f>IF(D757="","",IFERROR(VLOOKUP(D757,CadFun!$B$8:$C$107,2,FALSE),""))</f>
        <v/>
      </c>
      <c r="F757" s="108"/>
      <c r="G757" s="108"/>
    </row>
    <row r="758" spans="2:7" ht="30" customHeight="1" x14ac:dyDescent="0.25">
      <c r="B758" s="107"/>
      <c r="C758" s="111"/>
      <c r="D758" s="108"/>
      <c r="E758" s="69" t="str">
        <f>IF(D758="","",IFERROR(VLOOKUP(D758,CadFun!$B$8:$C$107,2,FALSE),""))</f>
        <v/>
      </c>
      <c r="F758" s="108"/>
      <c r="G758" s="108"/>
    </row>
    <row r="759" spans="2:7" ht="30" customHeight="1" x14ac:dyDescent="0.25">
      <c r="B759" s="107"/>
      <c r="C759" s="111"/>
      <c r="D759" s="108"/>
      <c r="E759" s="69" t="str">
        <f>IF(D759="","",IFERROR(VLOOKUP(D759,CadFun!$B$8:$C$107,2,FALSE),""))</f>
        <v/>
      </c>
      <c r="F759" s="108"/>
      <c r="G759" s="108"/>
    </row>
    <row r="760" spans="2:7" ht="30" customHeight="1" x14ac:dyDescent="0.25">
      <c r="B760" s="107"/>
      <c r="C760" s="111"/>
      <c r="D760" s="108"/>
      <c r="E760" s="69" t="str">
        <f>IF(D760="","",IFERROR(VLOOKUP(D760,CadFun!$B$8:$C$107,2,FALSE),""))</f>
        <v/>
      </c>
      <c r="F760" s="108"/>
      <c r="G760" s="108"/>
    </row>
    <row r="761" spans="2:7" ht="30" customHeight="1" x14ac:dyDescent="0.25">
      <c r="B761" s="107"/>
      <c r="C761" s="111"/>
      <c r="D761" s="108"/>
      <c r="E761" s="69" t="str">
        <f>IF(D761="","",IFERROR(VLOOKUP(D761,CadFun!$B$8:$C$107,2,FALSE),""))</f>
        <v/>
      </c>
      <c r="F761" s="108"/>
      <c r="G761" s="108"/>
    </row>
    <row r="762" spans="2:7" ht="30" customHeight="1" x14ac:dyDescent="0.25">
      <c r="B762" s="107"/>
      <c r="C762" s="111"/>
      <c r="D762" s="108"/>
      <c r="E762" s="69" t="str">
        <f>IF(D762="","",IFERROR(VLOOKUP(D762,CadFun!$B$8:$C$107,2,FALSE),""))</f>
        <v/>
      </c>
      <c r="F762" s="108"/>
      <c r="G762" s="108"/>
    </row>
    <row r="763" spans="2:7" ht="30" customHeight="1" x14ac:dyDescent="0.25">
      <c r="B763" s="107"/>
      <c r="C763" s="111"/>
      <c r="D763" s="108"/>
      <c r="E763" s="69" t="str">
        <f>IF(D763="","",IFERROR(VLOOKUP(D763,CadFun!$B$8:$C$107,2,FALSE),""))</f>
        <v/>
      </c>
      <c r="F763" s="108"/>
      <c r="G763" s="108"/>
    </row>
    <row r="764" spans="2:7" ht="30" customHeight="1" x14ac:dyDescent="0.25">
      <c r="B764" s="107"/>
      <c r="C764" s="111"/>
      <c r="D764" s="108"/>
      <c r="E764" s="69" t="str">
        <f>IF(D764="","",IFERROR(VLOOKUP(D764,CadFun!$B$8:$C$107,2,FALSE),""))</f>
        <v/>
      </c>
      <c r="F764" s="108"/>
      <c r="G764" s="108"/>
    </row>
    <row r="765" spans="2:7" ht="30" customHeight="1" x14ac:dyDescent="0.25">
      <c r="B765" s="107"/>
      <c r="C765" s="111"/>
      <c r="D765" s="108"/>
      <c r="E765" s="69" t="str">
        <f>IF(D765="","",IFERROR(VLOOKUP(D765,CadFun!$B$8:$C$107,2,FALSE),""))</f>
        <v/>
      </c>
      <c r="F765" s="108"/>
      <c r="G765" s="108"/>
    </row>
    <row r="766" spans="2:7" ht="30" customHeight="1" x14ac:dyDescent="0.25">
      <c r="B766" s="107"/>
      <c r="C766" s="111"/>
      <c r="D766" s="108"/>
      <c r="E766" s="69" t="str">
        <f>IF(D766="","",IFERROR(VLOOKUP(D766,CadFun!$B$8:$C$107,2,FALSE),""))</f>
        <v/>
      </c>
      <c r="F766" s="108"/>
      <c r="G766" s="108"/>
    </row>
    <row r="767" spans="2:7" ht="30" customHeight="1" x14ac:dyDescent="0.25">
      <c r="B767" s="107"/>
      <c r="C767" s="111"/>
      <c r="D767" s="108"/>
      <c r="E767" s="69" t="str">
        <f>IF(D767="","",IFERROR(VLOOKUP(D767,CadFun!$B$8:$C$107,2,FALSE),""))</f>
        <v/>
      </c>
      <c r="F767" s="108"/>
      <c r="G767" s="108"/>
    </row>
    <row r="768" spans="2:7" ht="30" customHeight="1" x14ac:dyDescent="0.25">
      <c r="B768" s="107"/>
      <c r="C768" s="111"/>
      <c r="D768" s="108"/>
      <c r="E768" s="69" t="str">
        <f>IF(D768="","",IFERROR(VLOOKUP(D768,CadFun!$B$8:$C$107,2,FALSE),""))</f>
        <v/>
      </c>
      <c r="F768" s="108"/>
      <c r="G768" s="108"/>
    </row>
    <row r="769" spans="2:7" ht="30" customHeight="1" x14ac:dyDescent="0.25">
      <c r="B769" s="107"/>
      <c r="C769" s="111"/>
      <c r="D769" s="108"/>
      <c r="E769" s="69" t="str">
        <f>IF(D769="","",IFERROR(VLOOKUP(D769,CadFun!$B$8:$C$107,2,FALSE),""))</f>
        <v/>
      </c>
      <c r="F769" s="108"/>
      <c r="G769" s="108"/>
    </row>
    <row r="770" spans="2:7" ht="30" customHeight="1" x14ac:dyDescent="0.25">
      <c r="B770" s="107"/>
      <c r="C770" s="111"/>
      <c r="D770" s="108"/>
      <c r="E770" s="69" t="str">
        <f>IF(D770="","",IFERROR(VLOOKUP(D770,CadFun!$B$8:$C$107,2,FALSE),""))</f>
        <v/>
      </c>
      <c r="F770" s="108"/>
      <c r="G770" s="108"/>
    </row>
    <row r="771" spans="2:7" ht="30" customHeight="1" x14ac:dyDescent="0.25">
      <c r="B771" s="107"/>
      <c r="C771" s="111"/>
      <c r="D771" s="108"/>
      <c r="E771" s="69" t="str">
        <f>IF(D771="","",IFERROR(VLOOKUP(D771,CadFun!$B$8:$C$107,2,FALSE),""))</f>
        <v/>
      </c>
      <c r="F771" s="108"/>
      <c r="G771" s="108"/>
    </row>
    <row r="772" spans="2:7" ht="30" customHeight="1" x14ac:dyDescent="0.25">
      <c r="B772" s="107"/>
      <c r="C772" s="111"/>
      <c r="D772" s="108"/>
      <c r="E772" s="69" t="str">
        <f>IF(D772="","",IFERROR(VLOOKUP(D772,CadFun!$B$8:$C$107,2,FALSE),""))</f>
        <v/>
      </c>
      <c r="F772" s="108"/>
      <c r="G772" s="108"/>
    </row>
    <row r="773" spans="2:7" ht="30" customHeight="1" x14ac:dyDescent="0.25">
      <c r="B773" s="107"/>
      <c r="C773" s="111"/>
      <c r="D773" s="108"/>
      <c r="E773" s="69" t="str">
        <f>IF(D773="","",IFERROR(VLOOKUP(D773,CadFun!$B$8:$C$107,2,FALSE),""))</f>
        <v/>
      </c>
      <c r="F773" s="108"/>
      <c r="G773" s="108"/>
    </row>
    <row r="774" spans="2:7" ht="30" customHeight="1" x14ac:dyDescent="0.25">
      <c r="B774" s="107"/>
      <c r="C774" s="111"/>
      <c r="D774" s="108"/>
      <c r="E774" s="69" t="str">
        <f>IF(D774="","",IFERROR(VLOOKUP(D774,CadFun!$B$8:$C$107,2,FALSE),""))</f>
        <v/>
      </c>
      <c r="F774" s="108"/>
      <c r="G774" s="108"/>
    </row>
    <row r="775" spans="2:7" ht="30" customHeight="1" x14ac:dyDescent="0.25">
      <c r="B775" s="107"/>
      <c r="C775" s="111"/>
      <c r="D775" s="108"/>
      <c r="E775" s="69" t="str">
        <f>IF(D775="","",IFERROR(VLOOKUP(D775,CadFun!$B$8:$C$107,2,FALSE),""))</f>
        <v/>
      </c>
      <c r="F775" s="108"/>
      <c r="G775" s="108"/>
    </row>
    <row r="776" spans="2:7" ht="30" customHeight="1" x14ac:dyDescent="0.25">
      <c r="B776" s="107"/>
      <c r="C776" s="111"/>
      <c r="D776" s="108"/>
      <c r="E776" s="69" t="str">
        <f>IF(D776="","",IFERROR(VLOOKUP(D776,CadFun!$B$8:$C$107,2,FALSE),""))</f>
        <v/>
      </c>
      <c r="F776" s="108"/>
      <c r="G776" s="108"/>
    </row>
    <row r="777" spans="2:7" ht="30" customHeight="1" x14ac:dyDescent="0.25">
      <c r="B777" s="107"/>
      <c r="C777" s="111"/>
      <c r="D777" s="108"/>
      <c r="E777" s="69" t="str">
        <f>IF(D777="","",IFERROR(VLOOKUP(D777,CadFun!$B$8:$C$107,2,FALSE),""))</f>
        <v/>
      </c>
      <c r="F777" s="108"/>
      <c r="G777" s="108"/>
    </row>
    <row r="778" spans="2:7" ht="30" customHeight="1" x14ac:dyDescent="0.25">
      <c r="B778" s="107"/>
      <c r="C778" s="111"/>
      <c r="D778" s="108"/>
      <c r="E778" s="69" t="str">
        <f>IF(D778="","",IFERROR(VLOOKUP(D778,CadFun!$B$8:$C$107,2,FALSE),""))</f>
        <v/>
      </c>
      <c r="F778" s="108"/>
      <c r="G778" s="108"/>
    </row>
    <row r="779" spans="2:7" ht="30" customHeight="1" x14ac:dyDescent="0.25">
      <c r="B779" s="107"/>
      <c r="C779" s="111"/>
      <c r="D779" s="108"/>
      <c r="E779" s="69" t="str">
        <f>IF(D779="","",IFERROR(VLOOKUP(D779,CadFun!$B$8:$C$107,2,FALSE),""))</f>
        <v/>
      </c>
      <c r="F779" s="108"/>
      <c r="G779" s="108"/>
    </row>
    <row r="780" spans="2:7" ht="30" customHeight="1" x14ac:dyDescent="0.25">
      <c r="B780" s="107"/>
      <c r="C780" s="111"/>
      <c r="D780" s="108"/>
      <c r="E780" s="69" t="str">
        <f>IF(D780="","",IFERROR(VLOOKUP(D780,CadFun!$B$8:$C$107,2,FALSE),""))</f>
        <v/>
      </c>
      <c r="F780" s="108"/>
      <c r="G780" s="108"/>
    </row>
    <row r="781" spans="2:7" ht="30" customHeight="1" x14ac:dyDescent="0.25">
      <c r="B781" s="107"/>
      <c r="C781" s="111"/>
      <c r="D781" s="108"/>
      <c r="E781" s="69" t="str">
        <f>IF(D781="","",IFERROR(VLOOKUP(D781,CadFun!$B$8:$C$107,2,FALSE),""))</f>
        <v/>
      </c>
      <c r="F781" s="108"/>
      <c r="G781" s="108"/>
    </row>
    <row r="782" spans="2:7" ht="30" customHeight="1" x14ac:dyDescent="0.25">
      <c r="B782" s="107"/>
      <c r="C782" s="111"/>
      <c r="D782" s="108"/>
      <c r="E782" s="69" t="str">
        <f>IF(D782="","",IFERROR(VLOOKUP(D782,CadFun!$B$8:$C$107,2,FALSE),""))</f>
        <v/>
      </c>
      <c r="F782" s="108"/>
      <c r="G782" s="108"/>
    </row>
    <row r="783" spans="2:7" ht="30" customHeight="1" x14ac:dyDescent="0.25">
      <c r="B783" s="107"/>
      <c r="C783" s="111"/>
      <c r="D783" s="108"/>
      <c r="E783" s="69" t="str">
        <f>IF(D783="","",IFERROR(VLOOKUP(D783,CadFun!$B$8:$C$107,2,FALSE),""))</f>
        <v/>
      </c>
      <c r="F783" s="108"/>
      <c r="G783" s="108"/>
    </row>
    <row r="784" spans="2:7" ht="30" customHeight="1" x14ac:dyDescent="0.25">
      <c r="B784" s="107"/>
      <c r="C784" s="111"/>
      <c r="D784" s="108"/>
      <c r="E784" s="69" t="str">
        <f>IF(D784="","",IFERROR(VLOOKUP(D784,CadFun!$B$8:$C$107,2,FALSE),""))</f>
        <v/>
      </c>
      <c r="F784" s="108"/>
      <c r="G784" s="108"/>
    </row>
    <row r="785" spans="2:7" ht="30" customHeight="1" x14ac:dyDescent="0.25">
      <c r="B785" s="107"/>
      <c r="C785" s="111"/>
      <c r="D785" s="108"/>
      <c r="E785" s="69" t="str">
        <f>IF(D785="","",IFERROR(VLOOKUP(D785,CadFun!$B$8:$C$107,2,FALSE),""))</f>
        <v/>
      </c>
      <c r="F785" s="108"/>
      <c r="G785" s="108"/>
    </row>
    <row r="786" spans="2:7" ht="30" customHeight="1" x14ac:dyDescent="0.25">
      <c r="B786" s="107"/>
      <c r="C786" s="111"/>
      <c r="D786" s="108"/>
      <c r="E786" s="69" t="str">
        <f>IF(D786="","",IFERROR(VLOOKUP(D786,CadFun!$B$8:$C$107,2,FALSE),""))</f>
        <v/>
      </c>
      <c r="F786" s="108"/>
      <c r="G786" s="108"/>
    </row>
    <row r="787" spans="2:7" ht="30" customHeight="1" x14ac:dyDescent="0.25">
      <c r="B787" s="107"/>
      <c r="C787" s="111"/>
      <c r="D787" s="108"/>
      <c r="E787" s="69" t="str">
        <f>IF(D787="","",IFERROR(VLOOKUP(D787,CadFun!$B$8:$C$107,2,FALSE),""))</f>
        <v/>
      </c>
      <c r="F787" s="108"/>
      <c r="G787" s="108"/>
    </row>
    <row r="788" spans="2:7" ht="30" customHeight="1" x14ac:dyDescent="0.25">
      <c r="B788" s="107"/>
      <c r="C788" s="111"/>
      <c r="D788" s="108"/>
      <c r="E788" s="69" t="str">
        <f>IF(D788="","",IFERROR(VLOOKUP(D788,CadFun!$B$8:$C$107,2,FALSE),""))</f>
        <v/>
      </c>
      <c r="F788" s="108"/>
      <c r="G788" s="108"/>
    </row>
    <row r="789" spans="2:7" ht="30" customHeight="1" x14ac:dyDescent="0.25">
      <c r="B789" s="107"/>
      <c r="C789" s="111"/>
      <c r="D789" s="108"/>
      <c r="E789" s="69" t="str">
        <f>IF(D789="","",IFERROR(VLOOKUP(D789,CadFun!$B$8:$C$107,2,FALSE),""))</f>
        <v/>
      </c>
      <c r="F789" s="108"/>
      <c r="G789" s="108"/>
    </row>
    <row r="790" spans="2:7" ht="30" customHeight="1" x14ac:dyDescent="0.25">
      <c r="B790" s="107"/>
      <c r="C790" s="111"/>
      <c r="D790" s="108"/>
      <c r="E790" s="69" t="str">
        <f>IF(D790="","",IFERROR(VLOOKUP(D790,CadFun!$B$8:$C$107,2,FALSE),""))</f>
        <v/>
      </c>
      <c r="F790" s="108"/>
      <c r="G790" s="108"/>
    </row>
    <row r="791" spans="2:7" ht="30" customHeight="1" x14ac:dyDescent="0.25">
      <c r="B791" s="107"/>
      <c r="C791" s="111"/>
      <c r="D791" s="108"/>
      <c r="E791" s="69" t="str">
        <f>IF(D791="","",IFERROR(VLOOKUP(D791,CadFun!$B$8:$C$107,2,FALSE),""))</f>
        <v/>
      </c>
      <c r="F791" s="108"/>
      <c r="G791" s="108"/>
    </row>
    <row r="792" spans="2:7" ht="30" customHeight="1" x14ac:dyDescent="0.25">
      <c r="B792" s="107"/>
      <c r="C792" s="111"/>
      <c r="D792" s="108"/>
      <c r="E792" s="69" t="str">
        <f>IF(D792="","",IFERROR(VLOOKUP(D792,CadFun!$B$8:$C$107,2,FALSE),""))</f>
        <v/>
      </c>
      <c r="F792" s="108"/>
      <c r="G792" s="108"/>
    </row>
    <row r="793" spans="2:7" ht="30" customHeight="1" x14ac:dyDescent="0.25">
      <c r="B793" s="107"/>
      <c r="C793" s="111"/>
      <c r="D793" s="108"/>
      <c r="E793" s="69" t="str">
        <f>IF(D793="","",IFERROR(VLOOKUP(D793,CadFun!$B$8:$C$107,2,FALSE),""))</f>
        <v/>
      </c>
      <c r="F793" s="108"/>
      <c r="G793" s="108"/>
    </row>
    <row r="794" spans="2:7" ht="30" customHeight="1" x14ac:dyDescent="0.25">
      <c r="B794" s="107"/>
      <c r="C794" s="111"/>
      <c r="D794" s="108"/>
      <c r="E794" s="69" t="str">
        <f>IF(D794="","",IFERROR(VLOOKUP(D794,CadFun!$B$8:$C$107,2,FALSE),""))</f>
        <v/>
      </c>
      <c r="F794" s="108"/>
      <c r="G794" s="108"/>
    </row>
    <row r="795" spans="2:7" ht="30" customHeight="1" x14ac:dyDescent="0.25">
      <c r="B795" s="107"/>
      <c r="C795" s="111"/>
      <c r="D795" s="108"/>
      <c r="E795" s="69" t="str">
        <f>IF(D795="","",IFERROR(VLOOKUP(D795,CadFun!$B$8:$C$107,2,FALSE),""))</f>
        <v/>
      </c>
      <c r="F795" s="108"/>
      <c r="G795" s="108"/>
    </row>
    <row r="796" spans="2:7" ht="30" customHeight="1" x14ac:dyDescent="0.25">
      <c r="B796" s="107"/>
      <c r="C796" s="111"/>
      <c r="D796" s="108"/>
      <c r="E796" s="69" t="str">
        <f>IF(D796="","",IFERROR(VLOOKUP(D796,CadFun!$B$8:$C$107,2,FALSE),""))</f>
        <v/>
      </c>
      <c r="F796" s="108"/>
      <c r="G796" s="108"/>
    </row>
    <row r="797" spans="2:7" ht="30" customHeight="1" x14ac:dyDescent="0.25">
      <c r="B797" s="107"/>
      <c r="C797" s="111"/>
      <c r="D797" s="108"/>
      <c r="E797" s="69" t="str">
        <f>IF(D797="","",IFERROR(VLOOKUP(D797,CadFun!$B$8:$C$107,2,FALSE),""))</f>
        <v/>
      </c>
      <c r="F797" s="108"/>
      <c r="G797" s="108"/>
    </row>
    <row r="798" spans="2:7" ht="30" customHeight="1" x14ac:dyDescent="0.25">
      <c r="B798" s="107"/>
      <c r="C798" s="111"/>
      <c r="D798" s="108"/>
      <c r="E798" s="69" t="str">
        <f>IF(D798="","",IFERROR(VLOOKUP(D798,CadFun!$B$8:$C$107,2,FALSE),""))</f>
        <v/>
      </c>
      <c r="F798" s="108"/>
      <c r="G798" s="108"/>
    </row>
    <row r="799" spans="2:7" ht="30" customHeight="1" x14ac:dyDescent="0.25">
      <c r="B799" s="107"/>
      <c r="C799" s="111"/>
      <c r="D799" s="108"/>
      <c r="E799" s="69" t="str">
        <f>IF(D799="","",IFERROR(VLOOKUP(D799,CadFun!$B$8:$C$107,2,FALSE),""))</f>
        <v/>
      </c>
      <c r="F799" s="108"/>
      <c r="G799" s="108"/>
    </row>
    <row r="800" spans="2:7" ht="30" customHeight="1" x14ac:dyDescent="0.25">
      <c r="B800" s="107"/>
      <c r="C800" s="111"/>
      <c r="D800" s="108"/>
      <c r="E800" s="69" t="str">
        <f>IF(D800="","",IFERROR(VLOOKUP(D800,CadFun!$B$8:$C$107,2,FALSE),""))</f>
        <v/>
      </c>
      <c r="F800" s="108"/>
      <c r="G800" s="108"/>
    </row>
    <row r="801" spans="2:7" ht="30" customHeight="1" x14ac:dyDescent="0.25">
      <c r="B801" s="107"/>
      <c r="C801" s="111"/>
      <c r="D801" s="108"/>
      <c r="E801" s="69" t="str">
        <f>IF(D801="","",IFERROR(VLOOKUP(D801,CadFun!$B$8:$C$107,2,FALSE),""))</f>
        <v/>
      </c>
      <c r="F801" s="108"/>
      <c r="G801" s="108"/>
    </row>
    <row r="802" spans="2:7" ht="30" customHeight="1" x14ac:dyDescent="0.25">
      <c r="B802" s="107"/>
      <c r="C802" s="111"/>
      <c r="D802" s="108"/>
      <c r="E802" s="69" t="str">
        <f>IF(D802="","",IFERROR(VLOOKUP(D802,CadFun!$B$8:$C$107,2,FALSE),""))</f>
        <v/>
      </c>
      <c r="F802" s="108"/>
      <c r="G802" s="108"/>
    </row>
    <row r="803" spans="2:7" ht="30" customHeight="1" x14ac:dyDescent="0.25">
      <c r="B803" s="107"/>
      <c r="C803" s="111"/>
      <c r="D803" s="108"/>
      <c r="E803" s="69" t="str">
        <f>IF(D803="","",IFERROR(VLOOKUP(D803,CadFun!$B$8:$C$107,2,FALSE),""))</f>
        <v/>
      </c>
      <c r="F803" s="108"/>
      <c r="G803" s="108"/>
    </row>
    <row r="804" spans="2:7" ht="30" customHeight="1" x14ac:dyDescent="0.25">
      <c r="B804" s="107"/>
      <c r="C804" s="111"/>
      <c r="D804" s="108"/>
      <c r="E804" s="69" t="str">
        <f>IF(D804="","",IFERROR(VLOOKUP(D804,CadFun!$B$8:$C$107,2,FALSE),""))</f>
        <v/>
      </c>
      <c r="F804" s="108"/>
      <c r="G804" s="108"/>
    </row>
    <row r="805" spans="2:7" ht="30" customHeight="1" x14ac:dyDescent="0.25">
      <c r="B805" s="107"/>
      <c r="C805" s="111"/>
      <c r="D805" s="108"/>
      <c r="E805" s="69" t="str">
        <f>IF(D805="","",IFERROR(VLOOKUP(D805,CadFun!$B$8:$C$107,2,FALSE),""))</f>
        <v/>
      </c>
      <c r="F805" s="108"/>
      <c r="G805" s="108"/>
    </row>
    <row r="806" spans="2:7" ht="30" customHeight="1" x14ac:dyDescent="0.25">
      <c r="B806" s="107"/>
      <c r="C806" s="111"/>
      <c r="D806" s="108"/>
      <c r="E806" s="69" t="str">
        <f>IF(D806="","",IFERROR(VLOOKUP(D806,CadFun!$B$8:$C$107,2,FALSE),""))</f>
        <v/>
      </c>
      <c r="F806" s="108"/>
      <c r="G806" s="108"/>
    </row>
    <row r="807" spans="2:7" ht="30" customHeight="1" x14ac:dyDescent="0.25">
      <c r="B807" s="107"/>
      <c r="C807" s="111"/>
      <c r="D807" s="108"/>
      <c r="E807" s="69" t="str">
        <f>IF(D807="","",IFERROR(VLOOKUP(D807,CadFun!$B$8:$C$107,2,FALSE),""))</f>
        <v/>
      </c>
      <c r="F807" s="108"/>
      <c r="G807" s="108"/>
    </row>
    <row r="808" spans="2:7" ht="30" customHeight="1" x14ac:dyDescent="0.25">
      <c r="B808" s="107"/>
      <c r="C808" s="111"/>
      <c r="D808" s="108"/>
      <c r="E808" s="69" t="str">
        <f>IF(D808="","",IFERROR(VLOOKUP(D808,CadFun!$B$8:$C$107,2,FALSE),""))</f>
        <v/>
      </c>
      <c r="F808" s="108"/>
      <c r="G808" s="108"/>
    </row>
    <row r="809" spans="2:7" ht="30" customHeight="1" x14ac:dyDescent="0.25">
      <c r="B809" s="107"/>
      <c r="C809" s="111"/>
      <c r="D809" s="108"/>
      <c r="E809" s="69" t="str">
        <f>IF(D809="","",IFERROR(VLOOKUP(D809,CadFun!$B$8:$C$107,2,FALSE),""))</f>
        <v/>
      </c>
      <c r="F809" s="108"/>
      <c r="G809" s="108"/>
    </row>
    <row r="810" spans="2:7" ht="30" customHeight="1" x14ac:dyDescent="0.25">
      <c r="B810" s="107"/>
      <c r="C810" s="111"/>
      <c r="D810" s="108"/>
      <c r="E810" s="69" t="str">
        <f>IF(D810="","",IFERROR(VLOOKUP(D810,CadFun!$B$8:$C$107,2,FALSE),""))</f>
        <v/>
      </c>
      <c r="F810" s="108"/>
      <c r="G810" s="108"/>
    </row>
    <row r="811" spans="2:7" ht="30" customHeight="1" x14ac:dyDescent="0.25">
      <c r="B811" s="107"/>
      <c r="C811" s="111"/>
      <c r="D811" s="108"/>
      <c r="E811" s="69" t="str">
        <f>IF(D811="","",IFERROR(VLOOKUP(D811,CadFun!$B$8:$C$107,2,FALSE),""))</f>
        <v/>
      </c>
      <c r="F811" s="108"/>
      <c r="G811" s="108"/>
    </row>
    <row r="812" spans="2:7" ht="30" customHeight="1" x14ac:dyDescent="0.25">
      <c r="B812" s="107"/>
      <c r="C812" s="111"/>
      <c r="D812" s="108"/>
      <c r="E812" s="69" t="str">
        <f>IF(D812="","",IFERROR(VLOOKUP(D812,CadFun!$B$8:$C$107,2,FALSE),""))</f>
        <v/>
      </c>
      <c r="F812" s="108"/>
      <c r="G812" s="108"/>
    </row>
    <row r="813" spans="2:7" ht="30" customHeight="1" x14ac:dyDescent="0.25">
      <c r="B813" s="107"/>
      <c r="C813" s="111"/>
      <c r="D813" s="108"/>
      <c r="E813" s="69" t="str">
        <f>IF(D813="","",IFERROR(VLOOKUP(D813,CadFun!$B$8:$C$107,2,FALSE),""))</f>
        <v/>
      </c>
      <c r="F813" s="108"/>
      <c r="G813" s="108"/>
    </row>
    <row r="814" spans="2:7" ht="30" customHeight="1" x14ac:dyDescent="0.25">
      <c r="B814" s="107"/>
      <c r="C814" s="111"/>
      <c r="D814" s="108"/>
      <c r="E814" s="69" t="str">
        <f>IF(D814="","",IFERROR(VLOOKUP(D814,CadFun!$B$8:$C$107,2,FALSE),""))</f>
        <v/>
      </c>
      <c r="F814" s="108"/>
      <c r="G814" s="108"/>
    </row>
    <row r="815" spans="2:7" ht="30" customHeight="1" x14ac:dyDescent="0.25">
      <c r="B815" s="107"/>
      <c r="C815" s="111"/>
      <c r="D815" s="108"/>
      <c r="E815" s="69" t="str">
        <f>IF(D815="","",IFERROR(VLOOKUP(D815,CadFun!$B$8:$C$107,2,FALSE),""))</f>
        <v/>
      </c>
      <c r="F815" s="108"/>
      <c r="G815" s="108"/>
    </row>
    <row r="816" spans="2:7" ht="30" customHeight="1" x14ac:dyDescent="0.25">
      <c r="B816" s="107"/>
      <c r="C816" s="111"/>
      <c r="D816" s="108"/>
      <c r="E816" s="69" t="str">
        <f>IF(D816="","",IFERROR(VLOOKUP(D816,CadFun!$B$8:$C$107,2,FALSE),""))</f>
        <v/>
      </c>
      <c r="F816" s="108"/>
      <c r="G816" s="108"/>
    </row>
    <row r="817" spans="2:7" ht="30" customHeight="1" x14ac:dyDescent="0.25">
      <c r="B817" s="107"/>
      <c r="C817" s="111"/>
      <c r="D817" s="108"/>
      <c r="E817" s="69" t="str">
        <f>IF(D817="","",IFERROR(VLOOKUP(D817,CadFun!$B$8:$C$107,2,FALSE),""))</f>
        <v/>
      </c>
      <c r="F817" s="108"/>
      <c r="G817" s="108"/>
    </row>
    <row r="818" spans="2:7" ht="30" customHeight="1" x14ac:dyDescent="0.25">
      <c r="B818" s="107"/>
      <c r="C818" s="111"/>
      <c r="D818" s="108"/>
      <c r="E818" s="69" t="str">
        <f>IF(D818="","",IFERROR(VLOOKUP(D818,CadFun!$B$8:$C$107,2,FALSE),""))</f>
        <v/>
      </c>
      <c r="F818" s="108"/>
      <c r="G818" s="108"/>
    </row>
    <row r="819" spans="2:7" ht="30" customHeight="1" x14ac:dyDescent="0.25">
      <c r="B819" s="107"/>
      <c r="C819" s="111"/>
      <c r="D819" s="108"/>
      <c r="E819" s="69" t="str">
        <f>IF(D819="","",IFERROR(VLOOKUP(D819,CadFun!$B$8:$C$107,2,FALSE),""))</f>
        <v/>
      </c>
      <c r="F819" s="108"/>
      <c r="G819" s="108"/>
    </row>
    <row r="820" spans="2:7" ht="30" customHeight="1" x14ac:dyDescent="0.25">
      <c r="B820" s="107"/>
      <c r="C820" s="111"/>
      <c r="D820" s="108"/>
      <c r="E820" s="69" t="str">
        <f>IF(D820="","",IFERROR(VLOOKUP(D820,CadFun!$B$8:$C$107,2,FALSE),""))</f>
        <v/>
      </c>
      <c r="F820" s="108"/>
      <c r="G820" s="108"/>
    </row>
    <row r="821" spans="2:7" ht="30" customHeight="1" x14ac:dyDescent="0.25">
      <c r="B821" s="107"/>
      <c r="C821" s="111"/>
      <c r="D821" s="108"/>
      <c r="E821" s="69" t="str">
        <f>IF(D821="","",IFERROR(VLOOKUP(D821,CadFun!$B$8:$C$107,2,FALSE),""))</f>
        <v/>
      </c>
      <c r="F821" s="108"/>
      <c r="G821" s="108"/>
    </row>
    <row r="822" spans="2:7" ht="30" customHeight="1" x14ac:dyDescent="0.25">
      <c r="B822" s="107"/>
      <c r="C822" s="111"/>
      <c r="D822" s="108"/>
      <c r="E822" s="69" t="str">
        <f>IF(D822="","",IFERROR(VLOOKUP(D822,CadFun!$B$8:$C$107,2,FALSE),""))</f>
        <v/>
      </c>
      <c r="F822" s="108"/>
      <c r="G822" s="108"/>
    </row>
    <row r="823" spans="2:7" ht="30" customHeight="1" x14ac:dyDescent="0.25">
      <c r="B823" s="107"/>
      <c r="C823" s="111"/>
      <c r="D823" s="108"/>
      <c r="E823" s="69" t="str">
        <f>IF(D823="","",IFERROR(VLOOKUP(D823,CadFun!$B$8:$C$107,2,FALSE),""))</f>
        <v/>
      </c>
      <c r="F823" s="108"/>
      <c r="G823" s="108"/>
    </row>
    <row r="824" spans="2:7" ht="30" customHeight="1" x14ac:dyDescent="0.25">
      <c r="B824" s="107"/>
      <c r="C824" s="111"/>
      <c r="D824" s="108"/>
      <c r="E824" s="69" t="str">
        <f>IF(D824="","",IFERROR(VLOOKUP(D824,CadFun!$B$8:$C$107,2,FALSE),""))</f>
        <v/>
      </c>
      <c r="F824" s="108"/>
      <c r="G824" s="108"/>
    </row>
    <row r="825" spans="2:7" ht="30" customHeight="1" x14ac:dyDescent="0.25">
      <c r="B825" s="107"/>
      <c r="C825" s="111"/>
      <c r="D825" s="108"/>
      <c r="E825" s="69" t="str">
        <f>IF(D825="","",IFERROR(VLOOKUP(D825,CadFun!$B$8:$C$107,2,FALSE),""))</f>
        <v/>
      </c>
      <c r="F825" s="108"/>
      <c r="G825" s="108"/>
    </row>
    <row r="826" spans="2:7" ht="30" customHeight="1" x14ac:dyDescent="0.25">
      <c r="B826" s="107"/>
      <c r="C826" s="111"/>
      <c r="D826" s="108"/>
      <c r="E826" s="69" t="str">
        <f>IF(D826="","",IFERROR(VLOOKUP(D826,CadFun!$B$8:$C$107,2,FALSE),""))</f>
        <v/>
      </c>
      <c r="F826" s="108"/>
      <c r="G826" s="108"/>
    </row>
    <row r="827" spans="2:7" ht="30" customHeight="1" x14ac:dyDescent="0.25">
      <c r="B827" s="107"/>
      <c r="C827" s="111"/>
      <c r="D827" s="108"/>
      <c r="E827" s="69" t="str">
        <f>IF(D827="","",IFERROR(VLOOKUP(D827,CadFun!$B$8:$C$107,2,FALSE),""))</f>
        <v/>
      </c>
      <c r="F827" s="108"/>
      <c r="G827" s="108"/>
    </row>
    <row r="828" spans="2:7" ht="30" customHeight="1" x14ac:dyDescent="0.25">
      <c r="B828" s="107"/>
      <c r="C828" s="111"/>
      <c r="D828" s="108"/>
      <c r="E828" s="69" t="str">
        <f>IF(D828="","",IFERROR(VLOOKUP(D828,CadFun!$B$8:$C$107,2,FALSE),""))</f>
        <v/>
      </c>
      <c r="F828" s="108"/>
      <c r="G828" s="108"/>
    </row>
    <row r="829" spans="2:7" ht="30" customHeight="1" x14ac:dyDescent="0.25">
      <c r="B829" s="107"/>
      <c r="C829" s="111"/>
      <c r="D829" s="108"/>
      <c r="E829" s="69" t="str">
        <f>IF(D829="","",IFERROR(VLOOKUP(D829,CadFun!$B$8:$C$107,2,FALSE),""))</f>
        <v/>
      </c>
      <c r="F829" s="108"/>
      <c r="G829" s="108"/>
    </row>
    <row r="830" spans="2:7" ht="30" customHeight="1" x14ac:dyDescent="0.25">
      <c r="B830" s="107"/>
      <c r="C830" s="111"/>
      <c r="D830" s="108"/>
      <c r="E830" s="69" t="str">
        <f>IF(D830="","",IFERROR(VLOOKUP(D830,CadFun!$B$8:$C$107,2,FALSE),""))</f>
        <v/>
      </c>
      <c r="F830" s="108"/>
      <c r="G830" s="108"/>
    </row>
    <row r="831" spans="2:7" ht="30" customHeight="1" x14ac:dyDescent="0.25">
      <c r="B831" s="107"/>
      <c r="C831" s="111"/>
      <c r="D831" s="108"/>
      <c r="E831" s="69" t="str">
        <f>IF(D831="","",IFERROR(VLOOKUP(D831,CadFun!$B$8:$C$107,2,FALSE),""))</f>
        <v/>
      </c>
      <c r="F831" s="108"/>
      <c r="G831" s="108"/>
    </row>
    <row r="832" spans="2:7" ht="30" customHeight="1" x14ac:dyDescent="0.25">
      <c r="B832" s="107"/>
      <c r="C832" s="111"/>
      <c r="D832" s="108"/>
      <c r="E832" s="69" t="str">
        <f>IF(D832="","",IFERROR(VLOOKUP(D832,CadFun!$B$8:$C$107,2,FALSE),""))</f>
        <v/>
      </c>
      <c r="F832" s="108"/>
      <c r="G832" s="108"/>
    </row>
    <row r="833" spans="2:7" ht="30" customHeight="1" x14ac:dyDescent="0.25">
      <c r="B833" s="107"/>
      <c r="C833" s="111"/>
      <c r="D833" s="108"/>
      <c r="E833" s="69" t="str">
        <f>IF(D833="","",IFERROR(VLOOKUP(D833,CadFun!$B$8:$C$107,2,FALSE),""))</f>
        <v/>
      </c>
      <c r="F833" s="108"/>
      <c r="G833" s="108"/>
    </row>
    <row r="834" spans="2:7" ht="30" customHeight="1" x14ac:dyDescent="0.25">
      <c r="B834" s="107"/>
      <c r="C834" s="111"/>
      <c r="D834" s="108"/>
      <c r="E834" s="69" t="str">
        <f>IF(D834="","",IFERROR(VLOOKUP(D834,CadFun!$B$8:$C$107,2,FALSE),""))</f>
        <v/>
      </c>
      <c r="F834" s="108"/>
      <c r="G834" s="108"/>
    </row>
    <row r="835" spans="2:7" ht="30" customHeight="1" x14ac:dyDescent="0.25">
      <c r="B835" s="107"/>
      <c r="C835" s="111"/>
      <c r="D835" s="108"/>
      <c r="E835" s="69" t="str">
        <f>IF(D835="","",IFERROR(VLOOKUP(D835,CadFun!$B$8:$C$107,2,FALSE),""))</f>
        <v/>
      </c>
      <c r="F835" s="108"/>
      <c r="G835" s="108"/>
    </row>
    <row r="836" spans="2:7" ht="30" customHeight="1" x14ac:dyDescent="0.25">
      <c r="B836" s="107"/>
      <c r="C836" s="111"/>
      <c r="D836" s="108"/>
      <c r="E836" s="69" t="str">
        <f>IF(D836="","",IFERROR(VLOOKUP(D836,CadFun!$B$8:$C$107,2,FALSE),""))</f>
        <v/>
      </c>
      <c r="F836" s="108"/>
      <c r="G836" s="108"/>
    </row>
    <row r="837" spans="2:7" ht="30" customHeight="1" x14ac:dyDescent="0.25">
      <c r="B837" s="107"/>
      <c r="C837" s="111"/>
      <c r="D837" s="108"/>
      <c r="E837" s="69" t="str">
        <f>IF(D837="","",IFERROR(VLOOKUP(D837,CadFun!$B$8:$C$107,2,FALSE),""))</f>
        <v/>
      </c>
      <c r="F837" s="108"/>
      <c r="G837" s="108"/>
    </row>
    <row r="838" spans="2:7" ht="30" customHeight="1" x14ac:dyDescent="0.25">
      <c r="B838" s="107"/>
      <c r="C838" s="111"/>
      <c r="D838" s="108"/>
      <c r="E838" s="69" t="str">
        <f>IF(D838="","",IFERROR(VLOOKUP(D838,CadFun!$B$8:$C$107,2,FALSE),""))</f>
        <v/>
      </c>
      <c r="F838" s="108"/>
      <c r="G838" s="108"/>
    </row>
    <row r="839" spans="2:7" ht="30" customHeight="1" x14ac:dyDescent="0.25">
      <c r="B839" s="107"/>
      <c r="C839" s="111"/>
      <c r="D839" s="108"/>
      <c r="E839" s="69" t="str">
        <f>IF(D839="","",IFERROR(VLOOKUP(D839,CadFun!$B$8:$C$107,2,FALSE),""))</f>
        <v/>
      </c>
      <c r="F839" s="108"/>
      <c r="G839" s="108"/>
    </row>
    <row r="840" spans="2:7" ht="30" customHeight="1" x14ac:dyDescent="0.25">
      <c r="B840" s="107"/>
      <c r="C840" s="111"/>
      <c r="D840" s="108"/>
      <c r="E840" s="69" t="str">
        <f>IF(D840="","",IFERROR(VLOOKUP(D840,CadFun!$B$8:$C$107,2,FALSE),""))</f>
        <v/>
      </c>
      <c r="F840" s="108"/>
      <c r="G840" s="108"/>
    </row>
    <row r="841" spans="2:7" ht="30" customHeight="1" x14ac:dyDescent="0.25">
      <c r="B841" s="107"/>
      <c r="C841" s="111"/>
      <c r="D841" s="108"/>
      <c r="E841" s="69" t="str">
        <f>IF(D841="","",IFERROR(VLOOKUP(D841,CadFun!$B$8:$C$107,2,FALSE),""))</f>
        <v/>
      </c>
      <c r="F841" s="108"/>
      <c r="G841" s="108"/>
    </row>
    <row r="842" spans="2:7" ht="30" customHeight="1" x14ac:dyDescent="0.25">
      <c r="B842" s="107"/>
      <c r="C842" s="111"/>
      <c r="D842" s="108"/>
      <c r="E842" s="69" t="str">
        <f>IF(D842="","",IFERROR(VLOOKUP(D842,CadFun!$B$8:$C$107,2,FALSE),""))</f>
        <v/>
      </c>
      <c r="F842" s="108"/>
      <c r="G842" s="108"/>
    </row>
    <row r="843" spans="2:7" ht="30" customHeight="1" x14ac:dyDescent="0.25">
      <c r="B843" s="107"/>
      <c r="C843" s="111"/>
      <c r="D843" s="108"/>
      <c r="E843" s="69" t="str">
        <f>IF(D843="","",IFERROR(VLOOKUP(D843,CadFun!$B$8:$C$107,2,FALSE),""))</f>
        <v/>
      </c>
      <c r="F843" s="108"/>
      <c r="G843" s="108"/>
    </row>
    <row r="844" spans="2:7" ht="30" customHeight="1" x14ac:dyDescent="0.25">
      <c r="B844" s="107"/>
      <c r="C844" s="111"/>
      <c r="D844" s="108"/>
      <c r="E844" s="69" t="str">
        <f>IF(D844="","",IFERROR(VLOOKUP(D844,CadFun!$B$8:$C$107,2,FALSE),""))</f>
        <v/>
      </c>
      <c r="F844" s="108"/>
      <c r="G844" s="108"/>
    </row>
    <row r="845" spans="2:7" ht="30" customHeight="1" x14ac:dyDescent="0.25">
      <c r="B845" s="107"/>
      <c r="C845" s="111"/>
      <c r="D845" s="108"/>
      <c r="E845" s="69" t="str">
        <f>IF(D845="","",IFERROR(VLOOKUP(D845,CadFun!$B$8:$C$107,2,FALSE),""))</f>
        <v/>
      </c>
      <c r="F845" s="108"/>
      <c r="G845" s="108"/>
    </row>
    <row r="846" spans="2:7" ht="30" customHeight="1" x14ac:dyDescent="0.25">
      <c r="B846" s="107"/>
      <c r="C846" s="111"/>
      <c r="D846" s="108"/>
      <c r="E846" s="69" t="str">
        <f>IF(D846="","",IFERROR(VLOOKUP(D846,CadFun!$B$8:$C$107,2,FALSE),""))</f>
        <v/>
      </c>
      <c r="F846" s="108"/>
      <c r="G846" s="108"/>
    </row>
    <row r="847" spans="2:7" ht="30" customHeight="1" x14ac:dyDescent="0.25">
      <c r="B847" s="107"/>
      <c r="C847" s="111"/>
      <c r="D847" s="108"/>
      <c r="E847" s="69" t="str">
        <f>IF(D847="","",IFERROR(VLOOKUP(D847,CadFun!$B$8:$C$107,2,FALSE),""))</f>
        <v/>
      </c>
      <c r="F847" s="108"/>
      <c r="G847" s="108"/>
    </row>
    <row r="848" spans="2:7" ht="30" customHeight="1" x14ac:dyDescent="0.25">
      <c r="B848" s="107"/>
      <c r="C848" s="111"/>
      <c r="D848" s="108"/>
      <c r="E848" s="69" t="str">
        <f>IF(D848="","",IFERROR(VLOOKUP(D848,CadFun!$B$8:$C$107,2,FALSE),""))</f>
        <v/>
      </c>
      <c r="F848" s="108"/>
      <c r="G848" s="108"/>
    </row>
    <row r="849" spans="2:7" ht="30" customHeight="1" x14ac:dyDescent="0.25">
      <c r="B849" s="107"/>
      <c r="C849" s="111"/>
      <c r="D849" s="108"/>
      <c r="E849" s="69" t="str">
        <f>IF(D849="","",IFERROR(VLOOKUP(D849,CadFun!$B$8:$C$107,2,FALSE),""))</f>
        <v/>
      </c>
      <c r="F849" s="108"/>
      <c r="G849" s="108"/>
    </row>
    <row r="850" spans="2:7" ht="30" customHeight="1" x14ac:dyDescent="0.25">
      <c r="B850" s="107"/>
      <c r="C850" s="111"/>
      <c r="D850" s="108"/>
      <c r="E850" s="69" t="str">
        <f>IF(D850="","",IFERROR(VLOOKUP(D850,CadFun!$B$8:$C$107,2,FALSE),""))</f>
        <v/>
      </c>
      <c r="F850" s="108"/>
      <c r="G850" s="108"/>
    </row>
    <row r="851" spans="2:7" ht="30" customHeight="1" x14ac:dyDescent="0.25">
      <c r="B851" s="107"/>
      <c r="C851" s="111"/>
      <c r="D851" s="108"/>
      <c r="E851" s="69" t="str">
        <f>IF(D851="","",IFERROR(VLOOKUP(D851,CadFun!$B$8:$C$107,2,FALSE),""))</f>
        <v/>
      </c>
      <c r="F851" s="108"/>
      <c r="G851" s="108"/>
    </row>
    <row r="852" spans="2:7" ht="30" customHeight="1" x14ac:dyDescent="0.25">
      <c r="B852" s="107"/>
      <c r="C852" s="111"/>
      <c r="D852" s="108"/>
      <c r="E852" s="69" t="str">
        <f>IF(D852="","",IFERROR(VLOOKUP(D852,CadFun!$B$8:$C$107,2,FALSE),""))</f>
        <v/>
      </c>
      <c r="F852" s="108"/>
      <c r="G852" s="108"/>
    </row>
    <row r="853" spans="2:7" ht="30" customHeight="1" x14ac:dyDescent="0.25">
      <c r="B853" s="107"/>
      <c r="C853" s="111"/>
      <c r="D853" s="108"/>
      <c r="E853" s="69" t="str">
        <f>IF(D853="","",IFERROR(VLOOKUP(D853,CadFun!$B$8:$C$107,2,FALSE),""))</f>
        <v/>
      </c>
      <c r="F853" s="108"/>
      <c r="G853" s="108"/>
    </row>
    <row r="854" spans="2:7" ht="30" customHeight="1" x14ac:dyDescent="0.25">
      <c r="B854" s="107"/>
      <c r="C854" s="111"/>
      <c r="D854" s="108"/>
      <c r="E854" s="69" t="str">
        <f>IF(D854="","",IFERROR(VLOOKUP(D854,CadFun!$B$8:$C$107,2,FALSE),""))</f>
        <v/>
      </c>
      <c r="F854" s="108"/>
      <c r="G854" s="108"/>
    </row>
    <row r="855" spans="2:7" ht="30" customHeight="1" x14ac:dyDescent="0.25">
      <c r="B855" s="107"/>
      <c r="C855" s="111"/>
      <c r="D855" s="108"/>
      <c r="E855" s="69" t="str">
        <f>IF(D855="","",IFERROR(VLOOKUP(D855,CadFun!$B$8:$C$107,2,FALSE),""))</f>
        <v/>
      </c>
      <c r="F855" s="108"/>
      <c r="G855" s="108"/>
    </row>
    <row r="856" spans="2:7" ht="30" customHeight="1" x14ac:dyDescent="0.25">
      <c r="B856" s="107"/>
      <c r="C856" s="111"/>
      <c r="D856" s="108"/>
      <c r="E856" s="69" t="str">
        <f>IF(D856="","",IFERROR(VLOOKUP(D856,CadFun!$B$8:$C$107,2,FALSE),""))</f>
        <v/>
      </c>
      <c r="F856" s="108"/>
      <c r="G856" s="108"/>
    </row>
    <row r="857" spans="2:7" ht="30" customHeight="1" x14ac:dyDescent="0.25">
      <c r="B857" s="107"/>
      <c r="C857" s="111"/>
      <c r="D857" s="108"/>
      <c r="E857" s="69" t="str">
        <f>IF(D857="","",IFERROR(VLOOKUP(D857,CadFun!$B$8:$C$107,2,FALSE),""))</f>
        <v/>
      </c>
      <c r="F857" s="108"/>
      <c r="G857" s="108"/>
    </row>
    <row r="858" spans="2:7" ht="30" customHeight="1" x14ac:dyDescent="0.25">
      <c r="B858" s="107"/>
      <c r="C858" s="111"/>
      <c r="D858" s="108"/>
      <c r="E858" s="69" t="str">
        <f>IF(D858="","",IFERROR(VLOOKUP(D858,CadFun!$B$8:$C$107,2,FALSE),""))</f>
        <v/>
      </c>
      <c r="F858" s="108"/>
      <c r="G858" s="108"/>
    </row>
    <row r="859" spans="2:7" ht="30" customHeight="1" x14ac:dyDescent="0.25">
      <c r="B859" s="107"/>
      <c r="C859" s="111"/>
      <c r="D859" s="108"/>
      <c r="E859" s="69" t="str">
        <f>IF(D859="","",IFERROR(VLOOKUP(D859,CadFun!$B$8:$C$107,2,FALSE),""))</f>
        <v/>
      </c>
      <c r="F859" s="108"/>
      <c r="G859" s="108"/>
    </row>
    <row r="860" spans="2:7" ht="30" customHeight="1" x14ac:dyDescent="0.25">
      <c r="B860" s="107"/>
      <c r="C860" s="111"/>
      <c r="D860" s="108"/>
      <c r="E860" s="69" t="str">
        <f>IF(D860="","",IFERROR(VLOOKUP(D860,CadFun!$B$8:$C$107,2,FALSE),""))</f>
        <v/>
      </c>
      <c r="F860" s="108"/>
      <c r="G860" s="108"/>
    </row>
    <row r="861" spans="2:7" ht="30" customHeight="1" x14ac:dyDescent="0.25">
      <c r="B861" s="107"/>
      <c r="C861" s="111"/>
      <c r="D861" s="108"/>
      <c r="E861" s="69" t="str">
        <f>IF(D861="","",IFERROR(VLOOKUP(D861,CadFun!$B$8:$C$107,2,FALSE),""))</f>
        <v/>
      </c>
      <c r="F861" s="108"/>
      <c r="G861" s="108"/>
    </row>
    <row r="862" spans="2:7" ht="30" customHeight="1" x14ac:dyDescent="0.25">
      <c r="B862" s="107"/>
      <c r="C862" s="111"/>
      <c r="D862" s="108"/>
      <c r="E862" s="69" t="str">
        <f>IF(D862="","",IFERROR(VLOOKUP(D862,CadFun!$B$8:$C$107,2,FALSE),""))</f>
        <v/>
      </c>
      <c r="F862" s="108"/>
      <c r="G862" s="108"/>
    </row>
    <row r="863" spans="2:7" ht="30" customHeight="1" x14ac:dyDescent="0.25">
      <c r="B863" s="107"/>
      <c r="C863" s="111"/>
      <c r="D863" s="108"/>
      <c r="E863" s="69" t="str">
        <f>IF(D863="","",IFERROR(VLOOKUP(D863,CadFun!$B$8:$C$107,2,FALSE),""))</f>
        <v/>
      </c>
      <c r="F863" s="108"/>
      <c r="G863" s="108"/>
    </row>
    <row r="864" spans="2:7" ht="30" customHeight="1" x14ac:dyDescent="0.25">
      <c r="B864" s="107"/>
      <c r="C864" s="111"/>
      <c r="D864" s="108"/>
      <c r="E864" s="69" t="str">
        <f>IF(D864="","",IFERROR(VLOOKUP(D864,CadFun!$B$8:$C$107,2,FALSE),""))</f>
        <v/>
      </c>
      <c r="F864" s="108"/>
      <c r="G864" s="108"/>
    </row>
    <row r="865" spans="2:7" ht="30" customHeight="1" x14ac:dyDescent="0.25">
      <c r="B865" s="107"/>
      <c r="C865" s="111"/>
      <c r="D865" s="108"/>
      <c r="E865" s="69" t="str">
        <f>IF(D865="","",IFERROR(VLOOKUP(D865,CadFun!$B$8:$C$107,2,FALSE),""))</f>
        <v/>
      </c>
      <c r="F865" s="108"/>
      <c r="G865" s="108"/>
    </row>
    <row r="866" spans="2:7" ht="30" customHeight="1" x14ac:dyDescent="0.25">
      <c r="B866" s="107"/>
      <c r="C866" s="111"/>
      <c r="D866" s="108"/>
      <c r="E866" s="69" t="str">
        <f>IF(D866="","",IFERROR(VLOOKUP(D866,CadFun!$B$8:$C$107,2,FALSE),""))</f>
        <v/>
      </c>
      <c r="F866" s="108"/>
      <c r="G866" s="108"/>
    </row>
    <row r="867" spans="2:7" ht="30" customHeight="1" x14ac:dyDescent="0.25">
      <c r="B867" s="107"/>
      <c r="C867" s="111"/>
      <c r="D867" s="108"/>
      <c r="E867" s="69" t="str">
        <f>IF(D867="","",IFERROR(VLOOKUP(D867,CadFun!$B$8:$C$107,2,FALSE),""))</f>
        <v/>
      </c>
      <c r="F867" s="108"/>
      <c r="G867" s="108"/>
    </row>
    <row r="868" spans="2:7" ht="30" customHeight="1" x14ac:dyDescent="0.25">
      <c r="B868" s="107"/>
      <c r="C868" s="111"/>
      <c r="D868" s="108"/>
      <c r="E868" s="69" t="str">
        <f>IF(D868="","",IFERROR(VLOOKUP(D868,CadFun!$B$8:$C$107,2,FALSE),""))</f>
        <v/>
      </c>
      <c r="F868" s="108"/>
      <c r="G868" s="108"/>
    </row>
    <row r="869" spans="2:7" ht="30" customHeight="1" x14ac:dyDescent="0.25">
      <c r="B869" s="107"/>
      <c r="C869" s="111"/>
      <c r="D869" s="108"/>
      <c r="E869" s="69" t="str">
        <f>IF(D869="","",IFERROR(VLOOKUP(D869,CadFun!$B$8:$C$107,2,FALSE),""))</f>
        <v/>
      </c>
      <c r="F869" s="108"/>
      <c r="G869" s="108"/>
    </row>
    <row r="870" spans="2:7" ht="30" customHeight="1" x14ac:dyDescent="0.25">
      <c r="B870" s="107"/>
      <c r="C870" s="111"/>
      <c r="D870" s="108"/>
      <c r="E870" s="69" t="str">
        <f>IF(D870="","",IFERROR(VLOOKUP(D870,CadFun!$B$8:$C$107,2,FALSE),""))</f>
        <v/>
      </c>
      <c r="F870" s="108"/>
      <c r="G870" s="108"/>
    </row>
    <row r="871" spans="2:7" ht="30" customHeight="1" x14ac:dyDescent="0.25">
      <c r="B871" s="107"/>
      <c r="C871" s="111"/>
      <c r="D871" s="108"/>
      <c r="E871" s="69" t="str">
        <f>IF(D871="","",IFERROR(VLOOKUP(D871,CadFun!$B$8:$C$107,2,FALSE),""))</f>
        <v/>
      </c>
      <c r="F871" s="108"/>
      <c r="G871" s="108"/>
    </row>
    <row r="872" spans="2:7" ht="30" customHeight="1" x14ac:dyDescent="0.25">
      <c r="B872" s="107"/>
      <c r="C872" s="111"/>
      <c r="D872" s="108"/>
      <c r="E872" s="69" t="str">
        <f>IF(D872="","",IFERROR(VLOOKUP(D872,CadFun!$B$8:$C$107,2,FALSE),""))</f>
        <v/>
      </c>
      <c r="F872" s="108"/>
      <c r="G872" s="108"/>
    </row>
    <row r="873" spans="2:7" ht="30" customHeight="1" x14ac:dyDescent="0.25">
      <c r="B873" s="107"/>
      <c r="C873" s="111"/>
      <c r="D873" s="108"/>
      <c r="E873" s="69" t="str">
        <f>IF(D873="","",IFERROR(VLOOKUP(D873,CadFun!$B$8:$C$107,2,FALSE),""))</f>
        <v/>
      </c>
      <c r="F873" s="108"/>
      <c r="G873" s="108"/>
    </row>
    <row r="874" spans="2:7" ht="30" customHeight="1" x14ac:dyDescent="0.25">
      <c r="B874" s="107"/>
      <c r="C874" s="111"/>
      <c r="D874" s="108"/>
      <c r="E874" s="69" t="str">
        <f>IF(D874="","",IFERROR(VLOOKUP(D874,CadFun!$B$8:$C$107,2,FALSE),""))</f>
        <v/>
      </c>
      <c r="F874" s="108"/>
      <c r="G874" s="108"/>
    </row>
    <row r="875" spans="2:7" ht="30" customHeight="1" x14ac:dyDescent="0.25">
      <c r="B875" s="107"/>
      <c r="C875" s="111"/>
      <c r="D875" s="108"/>
      <c r="E875" s="69" t="str">
        <f>IF(D875="","",IFERROR(VLOOKUP(D875,CadFun!$B$8:$C$107,2,FALSE),""))</f>
        <v/>
      </c>
      <c r="F875" s="108"/>
      <c r="G875" s="108"/>
    </row>
    <row r="876" spans="2:7" ht="30" customHeight="1" x14ac:dyDescent="0.25">
      <c r="B876" s="107"/>
      <c r="C876" s="111"/>
      <c r="D876" s="108"/>
      <c r="E876" s="69" t="str">
        <f>IF(D876="","",IFERROR(VLOOKUP(D876,CadFun!$B$8:$C$107,2,FALSE),""))</f>
        <v/>
      </c>
      <c r="F876" s="108"/>
      <c r="G876" s="108"/>
    </row>
    <row r="877" spans="2:7" ht="30" customHeight="1" x14ac:dyDescent="0.25">
      <c r="B877" s="107"/>
      <c r="C877" s="111"/>
      <c r="D877" s="108"/>
      <c r="E877" s="69" t="str">
        <f>IF(D877="","",IFERROR(VLOOKUP(D877,CadFun!$B$8:$C$107,2,FALSE),""))</f>
        <v/>
      </c>
      <c r="F877" s="108"/>
      <c r="G877" s="108"/>
    </row>
    <row r="878" spans="2:7" ht="30" customHeight="1" x14ac:dyDescent="0.25">
      <c r="B878" s="107"/>
      <c r="C878" s="111"/>
      <c r="D878" s="108"/>
      <c r="E878" s="69" t="str">
        <f>IF(D878="","",IFERROR(VLOOKUP(D878,CadFun!$B$8:$C$107,2,FALSE),""))</f>
        <v/>
      </c>
      <c r="F878" s="108"/>
      <c r="G878" s="108"/>
    </row>
    <row r="879" spans="2:7" ht="30" customHeight="1" x14ac:dyDescent="0.25">
      <c r="B879" s="107"/>
      <c r="C879" s="111"/>
      <c r="D879" s="108"/>
      <c r="E879" s="69" t="str">
        <f>IF(D879="","",IFERROR(VLOOKUP(D879,CadFun!$B$8:$C$107,2,FALSE),""))</f>
        <v/>
      </c>
      <c r="F879" s="108"/>
      <c r="G879" s="108"/>
    </row>
    <row r="880" spans="2:7" ht="30" customHeight="1" x14ac:dyDescent="0.25">
      <c r="B880" s="107"/>
      <c r="C880" s="111"/>
      <c r="D880" s="108"/>
      <c r="E880" s="69" t="str">
        <f>IF(D880="","",IFERROR(VLOOKUP(D880,CadFun!$B$8:$C$107,2,FALSE),""))</f>
        <v/>
      </c>
      <c r="F880" s="108"/>
      <c r="G880" s="108"/>
    </row>
    <row r="881" spans="2:7" ht="30" customHeight="1" x14ac:dyDescent="0.25">
      <c r="B881" s="107"/>
      <c r="C881" s="111"/>
      <c r="D881" s="108"/>
      <c r="E881" s="69" t="str">
        <f>IF(D881="","",IFERROR(VLOOKUP(D881,CadFun!$B$8:$C$107,2,FALSE),""))</f>
        <v/>
      </c>
      <c r="F881" s="108"/>
      <c r="G881" s="108"/>
    </row>
    <row r="882" spans="2:7" ht="30" customHeight="1" x14ac:dyDescent="0.25">
      <c r="B882" s="107"/>
      <c r="C882" s="111"/>
      <c r="D882" s="108"/>
      <c r="E882" s="69" t="str">
        <f>IF(D882="","",IFERROR(VLOOKUP(D882,CadFun!$B$8:$C$107,2,FALSE),""))</f>
        <v/>
      </c>
      <c r="F882" s="108"/>
      <c r="G882" s="108"/>
    </row>
    <row r="883" spans="2:7" ht="30" customHeight="1" x14ac:dyDescent="0.25">
      <c r="B883" s="107"/>
      <c r="C883" s="111"/>
      <c r="D883" s="108"/>
      <c r="E883" s="69" t="str">
        <f>IF(D883="","",IFERROR(VLOOKUP(D883,CadFun!$B$8:$C$107,2,FALSE),""))</f>
        <v/>
      </c>
      <c r="F883" s="108"/>
      <c r="G883" s="108"/>
    </row>
    <row r="884" spans="2:7" ht="30" customHeight="1" x14ac:dyDescent="0.25">
      <c r="B884" s="107"/>
      <c r="C884" s="111"/>
      <c r="D884" s="108"/>
      <c r="E884" s="69" t="str">
        <f>IF(D884="","",IFERROR(VLOOKUP(D884,CadFun!$B$8:$C$107,2,FALSE),""))</f>
        <v/>
      </c>
      <c r="F884" s="108"/>
      <c r="G884" s="108"/>
    </row>
    <row r="885" spans="2:7" ht="30" customHeight="1" x14ac:dyDescent="0.25">
      <c r="B885" s="107"/>
      <c r="C885" s="111"/>
      <c r="D885" s="108"/>
      <c r="E885" s="69" t="str">
        <f>IF(D885="","",IFERROR(VLOOKUP(D885,CadFun!$B$8:$C$107,2,FALSE),""))</f>
        <v/>
      </c>
      <c r="F885" s="108"/>
      <c r="G885" s="108"/>
    </row>
    <row r="886" spans="2:7" ht="30" customHeight="1" x14ac:dyDescent="0.25">
      <c r="B886" s="107"/>
      <c r="C886" s="111"/>
      <c r="D886" s="108"/>
      <c r="E886" s="69" t="str">
        <f>IF(D886="","",IFERROR(VLOOKUP(D886,CadFun!$B$8:$C$107,2,FALSE),""))</f>
        <v/>
      </c>
      <c r="F886" s="108"/>
      <c r="G886" s="108"/>
    </row>
    <row r="887" spans="2:7" ht="30" customHeight="1" x14ac:dyDescent="0.25">
      <c r="B887" s="107"/>
      <c r="C887" s="111"/>
      <c r="D887" s="108"/>
      <c r="E887" s="69" t="str">
        <f>IF(D887="","",IFERROR(VLOOKUP(D887,CadFun!$B$8:$C$107,2,FALSE),""))</f>
        <v/>
      </c>
      <c r="F887" s="108"/>
      <c r="G887" s="108"/>
    </row>
    <row r="888" spans="2:7" ht="30" customHeight="1" x14ac:dyDescent="0.25">
      <c r="B888" s="107"/>
      <c r="C888" s="111"/>
      <c r="D888" s="108"/>
      <c r="E888" s="69" t="str">
        <f>IF(D888="","",IFERROR(VLOOKUP(D888,CadFun!$B$8:$C$107,2,FALSE),""))</f>
        <v/>
      </c>
      <c r="F888" s="108"/>
      <c r="G888" s="108"/>
    </row>
    <row r="889" spans="2:7" ht="30" customHeight="1" x14ac:dyDescent="0.25">
      <c r="B889" s="107"/>
      <c r="C889" s="111"/>
      <c r="D889" s="108"/>
      <c r="E889" s="69" t="str">
        <f>IF(D889="","",IFERROR(VLOOKUP(D889,CadFun!$B$8:$C$107,2,FALSE),""))</f>
        <v/>
      </c>
      <c r="F889" s="108"/>
      <c r="G889" s="108"/>
    </row>
    <row r="890" spans="2:7" ht="30" customHeight="1" x14ac:dyDescent="0.25">
      <c r="B890" s="107"/>
      <c r="C890" s="111"/>
      <c r="D890" s="108"/>
      <c r="E890" s="69" t="str">
        <f>IF(D890="","",IFERROR(VLOOKUP(D890,CadFun!$B$8:$C$107,2,FALSE),""))</f>
        <v/>
      </c>
      <c r="F890" s="108"/>
      <c r="G890" s="108"/>
    </row>
    <row r="891" spans="2:7" ht="30" customHeight="1" x14ac:dyDescent="0.25">
      <c r="B891" s="107"/>
      <c r="C891" s="111"/>
      <c r="D891" s="108"/>
      <c r="E891" s="69" t="str">
        <f>IF(D891="","",IFERROR(VLOOKUP(D891,CadFun!$B$8:$C$107,2,FALSE),""))</f>
        <v/>
      </c>
      <c r="F891" s="108"/>
      <c r="G891" s="108"/>
    </row>
    <row r="892" spans="2:7" ht="30" customHeight="1" x14ac:dyDescent="0.25">
      <c r="B892" s="107"/>
      <c r="C892" s="111"/>
      <c r="D892" s="108"/>
      <c r="E892" s="69" t="str">
        <f>IF(D892="","",IFERROR(VLOOKUP(D892,CadFun!$B$8:$C$107,2,FALSE),""))</f>
        <v/>
      </c>
      <c r="F892" s="108"/>
      <c r="G892" s="108"/>
    </row>
    <row r="893" spans="2:7" ht="30" customHeight="1" x14ac:dyDescent="0.25">
      <c r="B893" s="107"/>
      <c r="C893" s="111"/>
      <c r="D893" s="108"/>
      <c r="E893" s="69" t="str">
        <f>IF(D893="","",IFERROR(VLOOKUP(D893,CadFun!$B$8:$C$107,2,FALSE),""))</f>
        <v/>
      </c>
      <c r="F893" s="108"/>
      <c r="G893" s="108"/>
    </row>
    <row r="894" spans="2:7" ht="30" customHeight="1" x14ac:dyDescent="0.25">
      <c r="B894" s="107"/>
      <c r="C894" s="111"/>
      <c r="D894" s="108"/>
      <c r="E894" s="69" t="str">
        <f>IF(D894="","",IFERROR(VLOOKUP(D894,CadFun!$B$8:$C$107,2,FALSE),""))</f>
        <v/>
      </c>
      <c r="F894" s="108"/>
      <c r="G894" s="108"/>
    </row>
    <row r="895" spans="2:7" ht="30" customHeight="1" x14ac:dyDescent="0.25">
      <c r="B895" s="107"/>
      <c r="C895" s="111"/>
      <c r="D895" s="108"/>
      <c r="E895" s="69" t="str">
        <f>IF(D895="","",IFERROR(VLOOKUP(D895,CadFun!$B$8:$C$107,2,FALSE),""))</f>
        <v/>
      </c>
      <c r="F895" s="108"/>
      <c r="G895" s="108"/>
    </row>
    <row r="896" spans="2:7" ht="30" customHeight="1" x14ac:dyDescent="0.25">
      <c r="B896" s="107"/>
      <c r="C896" s="111"/>
      <c r="D896" s="108"/>
      <c r="E896" s="69" t="str">
        <f>IF(D896="","",IFERROR(VLOOKUP(D896,CadFun!$B$8:$C$107,2,FALSE),""))</f>
        <v/>
      </c>
      <c r="F896" s="108"/>
      <c r="G896" s="108"/>
    </row>
    <row r="897" spans="2:7" ht="30" customHeight="1" x14ac:dyDescent="0.25">
      <c r="B897" s="107"/>
      <c r="C897" s="111"/>
      <c r="D897" s="108"/>
      <c r="E897" s="69" t="str">
        <f>IF(D897="","",IFERROR(VLOOKUP(D897,CadFun!$B$8:$C$107,2,FALSE),""))</f>
        <v/>
      </c>
      <c r="F897" s="108"/>
      <c r="G897" s="108"/>
    </row>
    <row r="898" spans="2:7" ht="30" customHeight="1" x14ac:dyDescent="0.25">
      <c r="B898" s="107"/>
      <c r="C898" s="111"/>
      <c r="D898" s="108"/>
      <c r="E898" s="69" t="str">
        <f>IF(D898="","",IFERROR(VLOOKUP(D898,CadFun!$B$8:$C$107,2,FALSE),""))</f>
        <v/>
      </c>
      <c r="F898" s="108"/>
      <c r="G898" s="108"/>
    </row>
    <row r="899" spans="2:7" ht="30" customHeight="1" x14ac:dyDescent="0.25">
      <c r="B899" s="107"/>
      <c r="C899" s="111"/>
      <c r="D899" s="108"/>
      <c r="E899" s="69" t="str">
        <f>IF(D899="","",IFERROR(VLOOKUP(D899,CadFun!$B$8:$C$107,2,FALSE),""))</f>
        <v/>
      </c>
      <c r="F899" s="108"/>
      <c r="G899" s="108"/>
    </row>
    <row r="900" spans="2:7" ht="30" customHeight="1" x14ac:dyDescent="0.25">
      <c r="B900" s="107"/>
      <c r="C900" s="111"/>
      <c r="D900" s="108"/>
      <c r="E900" s="69" t="str">
        <f>IF(D900="","",IFERROR(VLOOKUP(D900,CadFun!$B$8:$C$107,2,FALSE),""))</f>
        <v/>
      </c>
      <c r="F900" s="108"/>
      <c r="G900" s="108"/>
    </row>
    <row r="901" spans="2:7" ht="30" customHeight="1" x14ac:dyDescent="0.25">
      <c r="B901" s="107"/>
      <c r="C901" s="111"/>
      <c r="D901" s="108"/>
      <c r="E901" s="69" t="str">
        <f>IF(D901="","",IFERROR(VLOOKUP(D901,CadFun!$B$8:$C$107,2,FALSE),""))</f>
        <v/>
      </c>
      <c r="F901" s="108"/>
      <c r="G901" s="108"/>
    </row>
    <row r="902" spans="2:7" ht="30" customHeight="1" x14ac:dyDescent="0.25">
      <c r="B902" s="107"/>
      <c r="C902" s="111"/>
      <c r="D902" s="108"/>
      <c r="E902" s="69" t="str">
        <f>IF(D902="","",IFERROR(VLOOKUP(D902,CadFun!$B$8:$C$107,2,FALSE),""))</f>
        <v/>
      </c>
      <c r="F902" s="108"/>
      <c r="G902" s="108"/>
    </row>
    <row r="903" spans="2:7" ht="30" customHeight="1" x14ac:dyDescent="0.25">
      <c r="B903" s="107"/>
      <c r="C903" s="111"/>
      <c r="D903" s="108"/>
      <c r="E903" s="69" t="str">
        <f>IF(D903="","",IFERROR(VLOOKUP(D903,CadFun!$B$8:$C$107,2,FALSE),""))</f>
        <v/>
      </c>
      <c r="F903" s="108"/>
      <c r="G903" s="108"/>
    </row>
    <row r="904" spans="2:7" ht="30" customHeight="1" x14ac:dyDescent="0.25">
      <c r="B904" s="107"/>
      <c r="C904" s="111"/>
      <c r="D904" s="108"/>
      <c r="E904" s="69" t="str">
        <f>IF(D904="","",IFERROR(VLOOKUP(D904,CadFun!$B$8:$C$107,2,FALSE),""))</f>
        <v/>
      </c>
      <c r="F904" s="108"/>
      <c r="G904" s="108"/>
    </row>
    <row r="905" spans="2:7" ht="30" customHeight="1" x14ac:dyDescent="0.25">
      <c r="B905" s="107"/>
      <c r="C905" s="111"/>
      <c r="D905" s="108"/>
      <c r="E905" s="69" t="str">
        <f>IF(D905="","",IFERROR(VLOOKUP(D905,CadFun!$B$8:$C$107,2,FALSE),""))</f>
        <v/>
      </c>
      <c r="F905" s="108"/>
      <c r="G905" s="108"/>
    </row>
    <row r="906" spans="2:7" ht="30" customHeight="1" x14ac:dyDescent="0.25">
      <c r="B906" s="107"/>
      <c r="C906" s="111"/>
      <c r="D906" s="108"/>
      <c r="E906" s="69" t="str">
        <f>IF(D906="","",IFERROR(VLOOKUP(D906,CadFun!$B$8:$C$107,2,FALSE),""))</f>
        <v/>
      </c>
      <c r="F906" s="108"/>
      <c r="G906" s="108"/>
    </row>
    <row r="907" spans="2:7" ht="30" customHeight="1" x14ac:dyDescent="0.25">
      <c r="B907" s="107"/>
      <c r="C907" s="111"/>
      <c r="D907" s="108"/>
      <c r="E907" s="69" t="str">
        <f>IF(D907="","",IFERROR(VLOOKUP(D907,CadFun!$B$8:$C$107,2,FALSE),""))</f>
        <v/>
      </c>
      <c r="F907" s="108"/>
      <c r="G907" s="108"/>
    </row>
    <row r="908" spans="2:7" ht="30" customHeight="1" x14ac:dyDescent="0.25">
      <c r="B908" s="107"/>
      <c r="C908" s="111"/>
      <c r="D908" s="108"/>
      <c r="E908" s="69" t="str">
        <f>IF(D908="","",IFERROR(VLOOKUP(D908,CadFun!$B$8:$C$107,2,FALSE),""))</f>
        <v/>
      </c>
      <c r="F908" s="108"/>
      <c r="G908" s="108"/>
    </row>
    <row r="909" spans="2:7" ht="30" customHeight="1" x14ac:dyDescent="0.25">
      <c r="B909" s="107"/>
      <c r="C909" s="111"/>
      <c r="D909" s="108"/>
      <c r="E909" s="69" t="str">
        <f>IF(D909="","",IFERROR(VLOOKUP(D909,CadFun!$B$8:$C$107,2,FALSE),""))</f>
        <v/>
      </c>
      <c r="F909" s="108"/>
      <c r="G909" s="108"/>
    </row>
    <row r="910" spans="2:7" ht="30" customHeight="1" x14ac:dyDescent="0.25">
      <c r="B910" s="107"/>
      <c r="C910" s="111"/>
      <c r="D910" s="108"/>
      <c r="E910" s="69" t="str">
        <f>IF(D910="","",IFERROR(VLOOKUP(D910,CadFun!$B$8:$C$107,2,FALSE),""))</f>
        <v/>
      </c>
      <c r="F910" s="108"/>
      <c r="G910" s="108"/>
    </row>
    <row r="911" spans="2:7" ht="30" customHeight="1" x14ac:dyDescent="0.25">
      <c r="B911" s="107"/>
      <c r="C911" s="111"/>
      <c r="D911" s="108"/>
      <c r="E911" s="69" t="str">
        <f>IF(D911="","",IFERROR(VLOOKUP(D911,CadFun!$B$8:$C$107,2,FALSE),""))</f>
        <v/>
      </c>
      <c r="F911" s="108"/>
      <c r="G911" s="108"/>
    </row>
    <row r="912" spans="2:7" ht="30" customHeight="1" x14ac:dyDescent="0.25">
      <c r="B912" s="107"/>
      <c r="C912" s="111"/>
      <c r="D912" s="108"/>
      <c r="E912" s="69" t="str">
        <f>IF(D912="","",IFERROR(VLOOKUP(D912,CadFun!$B$8:$C$107,2,FALSE),""))</f>
        <v/>
      </c>
      <c r="F912" s="108"/>
      <c r="G912" s="108"/>
    </row>
    <row r="913" spans="2:7" ht="30" customHeight="1" x14ac:dyDescent="0.25">
      <c r="B913" s="107"/>
      <c r="C913" s="111"/>
      <c r="D913" s="108"/>
      <c r="E913" s="69" t="str">
        <f>IF(D913="","",IFERROR(VLOOKUP(D913,CadFun!$B$8:$C$107,2,FALSE),""))</f>
        <v/>
      </c>
      <c r="F913" s="108"/>
      <c r="G913" s="108"/>
    </row>
    <row r="914" spans="2:7" ht="30" customHeight="1" x14ac:dyDescent="0.25">
      <c r="B914" s="107"/>
      <c r="C914" s="111"/>
      <c r="D914" s="108"/>
      <c r="E914" s="69" t="str">
        <f>IF(D914="","",IFERROR(VLOOKUP(D914,CadFun!$B$8:$C$107,2,FALSE),""))</f>
        <v/>
      </c>
      <c r="F914" s="108"/>
      <c r="G914" s="108"/>
    </row>
    <row r="915" spans="2:7" ht="30" customHeight="1" x14ac:dyDescent="0.25">
      <c r="B915" s="107"/>
      <c r="C915" s="111"/>
      <c r="D915" s="108"/>
      <c r="E915" s="69" t="str">
        <f>IF(D915="","",IFERROR(VLOOKUP(D915,CadFun!$B$8:$C$107,2,FALSE),""))</f>
        <v/>
      </c>
      <c r="F915" s="108"/>
      <c r="G915" s="108"/>
    </row>
    <row r="916" spans="2:7" ht="30" customHeight="1" x14ac:dyDescent="0.25">
      <c r="B916" s="107"/>
      <c r="C916" s="111"/>
      <c r="D916" s="108"/>
      <c r="E916" s="69" t="str">
        <f>IF(D916="","",IFERROR(VLOOKUP(D916,CadFun!$B$8:$C$107,2,FALSE),""))</f>
        <v/>
      </c>
      <c r="F916" s="108"/>
      <c r="G916" s="108"/>
    </row>
    <row r="917" spans="2:7" ht="30" customHeight="1" x14ac:dyDescent="0.25">
      <c r="B917" s="107"/>
      <c r="C917" s="111"/>
      <c r="D917" s="108"/>
      <c r="E917" s="69" t="str">
        <f>IF(D917="","",IFERROR(VLOOKUP(D917,CadFun!$B$8:$C$107,2,FALSE),""))</f>
        <v/>
      </c>
      <c r="F917" s="108"/>
      <c r="G917" s="108"/>
    </row>
    <row r="918" spans="2:7" ht="30" customHeight="1" x14ac:dyDescent="0.25">
      <c r="B918" s="107"/>
      <c r="C918" s="111"/>
      <c r="D918" s="108"/>
      <c r="E918" s="69" t="str">
        <f>IF(D918="","",IFERROR(VLOOKUP(D918,CadFun!$B$8:$C$107,2,FALSE),""))</f>
        <v/>
      </c>
      <c r="F918" s="108"/>
      <c r="G918" s="108"/>
    </row>
    <row r="919" spans="2:7" ht="30" customHeight="1" x14ac:dyDescent="0.25">
      <c r="B919" s="107"/>
      <c r="C919" s="111"/>
      <c r="D919" s="108"/>
      <c r="E919" s="69" t="str">
        <f>IF(D919="","",IFERROR(VLOOKUP(D919,CadFun!$B$8:$C$107,2,FALSE),""))</f>
        <v/>
      </c>
      <c r="F919" s="108"/>
      <c r="G919" s="108"/>
    </row>
    <row r="920" spans="2:7" ht="30" customHeight="1" x14ac:dyDescent="0.25">
      <c r="B920" s="107"/>
      <c r="C920" s="111"/>
      <c r="D920" s="108"/>
      <c r="E920" s="69" t="str">
        <f>IF(D920="","",IFERROR(VLOOKUP(D920,CadFun!$B$8:$C$107,2,FALSE),""))</f>
        <v/>
      </c>
      <c r="F920" s="108"/>
      <c r="G920" s="108"/>
    </row>
    <row r="921" spans="2:7" ht="30" customHeight="1" x14ac:dyDescent="0.25">
      <c r="B921" s="107"/>
      <c r="C921" s="111"/>
      <c r="D921" s="108"/>
      <c r="E921" s="69" t="str">
        <f>IF(D921="","",IFERROR(VLOOKUP(D921,CadFun!$B$8:$C$107,2,FALSE),""))</f>
        <v/>
      </c>
      <c r="F921" s="108"/>
      <c r="G921" s="108"/>
    </row>
    <row r="922" spans="2:7" ht="30" customHeight="1" x14ac:dyDescent="0.25">
      <c r="B922" s="107"/>
      <c r="C922" s="111"/>
      <c r="D922" s="108"/>
      <c r="E922" s="69" t="str">
        <f>IF(D922="","",IFERROR(VLOOKUP(D922,CadFun!$B$8:$C$107,2,FALSE),""))</f>
        <v/>
      </c>
      <c r="F922" s="108"/>
      <c r="G922" s="108"/>
    </row>
    <row r="923" spans="2:7" ht="30" customHeight="1" x14ac:dyDescent="0.25">
      <c r="B923" s="107"/>
      <c r="C923" s="111"/>
      <c r="D923" s="108"/>
      <c r="E923" s="69" t="str">
        <f>IF(D923="","",IFERROR(VLOOKUP(D923,CadFun!$B$8:$C$107,2,FALSE),""))</f>
        <v/>
      </c>
      <c r="F923" s="108"/>
      <c r="G923" s="108"/>
    </row>
    <row r="924" spans="2:7" ht="30" customHeight="1" x14ac:dyDescent="0.25">
      <c r="B924" s="107"/>
      <c r="C924" s="111"/>
      <c r="D924" s="108"/>
      <c r="E924" s="69" t="str">
        <f>IF(D924="","",IFERROR(VLOOKUP(D924,CadFun!$B$8:$C$107,2,FALSE),""))</f>
        <v/>
      </c>
      <c r="F924" s="108"/>
      <c r="G924" s="108"/>
    </row>
    <row r="925" spans="2:7" ht="30" customHeight="1" x14ac:dyDescent="0.25">
      <c r="B925" s="107"/>
      <c r="C925" s="111"/>
      <c r="D925" s="108"/>
      <c r="E925" s="69" t="str">
        <f>IF(D925="","",IFERROR(VLOOKUP(D925,CadFun!$B$8:$C$107,2,FALSE),""))</f>
        <v/>
      </c>
      <c r="F925" s="108"/>
      <c r="G925" s="108"/>
    </row>
    <row r="926" spans="2:7" ht="30" customHeight="1" x14ac:dyDescent="0.25">
      <c r="B926" s="107"/>
      <c r="C926" s="111"/>
      <c r="D926" s="108"/>
      <c r="E926" s="69" t="str">
        <f>IF(D926="","",IFERROR(VLOOKUP(D926,CadFun!$B$8:$C$107,2,FALSE),""))</f>
        <v/>
      </c>
      <c r="F926" s="108"/>
      <c r="G926" s="108"/>
    </row>
    <row r="927" spans="2:7" ht="30" customHeight="1" x14ac:dyDescent="0.25">
      <c r="B927" s="107"/>
      <c r="C927" s="111"/>
      <c r="D927" s="108"/>
      <c r="E927" s="69" t="str">
        <f>IF(D927="","",IFERROR(VLOOKUP(D927,CadFun!$B$8:$C$107,2,FALSE),""))</f>
        <v/>
      </c>
      <c r="F927" s="108"/>
      <c r="G927" s="108"/>
    </row>
    <row r="928" spans="2:7" ht="30" customHeight="1" x14ac:dyDescent="0.25">
      <c r="B928" s="107"/>
      <c r="C928" s="111"/>
      <c r="D928" s="108"/>
      <c r="E928" s="69" t="str">
        <f>IF(D928="","",IFERROR(VLOOKUP(D928,CadFun!$B$8:$C$107,2,FALSE),""))</f>
        <v/>
      </c>
      <c r="F928" s="108"/>
      <c r="G928" s="108"/>
    </row>
    <row r="929" spans="2:7" ht="30" customHeight="1" x14ac:dyDescent="0.25">
      <c r="B929" s="107"/>
      <c r="C929" s="111"/>
      <c r="D929" s="108"/>
      <c r="E929" s="69" t="str">
        <f>IF(D929="","",IFERROR(VLOOKUP(D929,CadFun!$B$8:$C$107,2,FALSE),""))</f>
        <v/>
      </c>
      <c r="F929" s="108"/>
      <c r="G929" s="108"/>
    </row>
    <row r="930" spans="2:7" ht="30" customHeight="1" x14ac:dyDescent="0.25">
      <c r="B930" s="107"/>
      <c r="C930" s="111"/>
      <c r="D930" s="108"/>
      <c r="E930" s="69" t="str">
        <f>IF(D930="","",IFERROR(VLOOKUP(D930,CadFun!$B$8:$C$107,2,FALSE),""))</f>
        <v/>
      </c>
      <c r="F930" s="108"/>
      <c r="G930" s="108"/>
    </row>
    <row r="931" spans="2:7" ht="30" customHeight="1" x14ac:dyDescent="0.25">
      <c r="B931" s="107"/>
      <c r="C931" s="111"/>
      <c r="D931" s="108"/>
      <c r="E931" s="69" t="str">
        <f>IF(D931="","",IFERROR(VLOOKUP(D931,CadFun!$B$8:$C$107,2,FALSE),""))</f>
        <v/>
      </c>
      <c r="F931" s="108"/>
      <c r="G931" s="108"/>
    </row>
    <row r="932" spans="2:7" ht="30" customHeight="1" x14ac:dyDescent="0.25">
      <c r="B932" s="107"/>
      <c r="C932" s="111"/>
      <c r="D932" s="108"/>
      <c r="E932" s="69" t="str">
        <f>IF(D932="","",IFERROR(VLOOKUP(D932,CadFun!$B$8:$C$107,2,FALSE),""))</f>
        <v/>
      </c>
      <c r="F932" s="108"/>
      <c r="G932" s="108"/>
    </row>
    <row r="933" spans="2:7" ht="30" customHeight="1" x14ac:dyDescent="0.25">
      <c r="B933" s="107"/>
      <c r="C933" s="111"/>
      <c r="D933" s="108"/>
      <c r="E933" s="69" t="str">
        <f>IF(D933="","",IFERROR(VLOOKUP(D933,CadFun!$B$8:$C$107,2,FALSE),""))</f>
        <v/>
      </c>
      <c r="F933" s="108"/>
      <c r="G933" s="108"/>
    </row>
    <row r="934" spans="2:7" ht="30" customHeight="1" x14ac:dyDescent="0.25">
      <c r="B934" s="107"/>
      <c r="C934" s="111"/>
      <c r="D934" s="108"/>
      <c r="E934" s="69" t="str">
        <f>IF(D934="","",IFERROR(VLOOKUP(D934,CadFun!$B$8:$C$107,2,FALSE),""))</f>
        <v/>
      </c>
      <c r="F934" s="108"/>
      <c r="G934" s="108"/>
    </row>
    <row r="935" spans="2:7" ht="30" customHeight="1" x14ac:dyDescent="0.25">
      <c r="B935" s="107"/>
      <c r="C935" s="111"/>
      <c r="D935" s="108"/>
      <c r="E935" s="69" t="str">
        <f>IF(D935="","",IFERROR(VLOOKUP(D935,CadFun!$B$8:$C$107,2,FALSE),""))</f>
        <v/>
      </c>
      <c r="F935" s="108"/>
      <c r="G935" s="108"/>
    </row>
    <row r="936" spans="2:7" ht="30" customHeight="1" x14ac:dyDescent="0.25">
      <c r="B936" s="107"/>
      <c r="C936" s="111"/>
      <c r="D936" s="108"/>
      <c r="E936" s="69" t="str">
        <f>IF(D936="","",IFERROR(VLOOKUP(D936,CadFun!$B$8:$C$107,2,FALSE),""))</f>
        <v/>
      </c>
      <c r="F936" s="108"/>
      <c r="G936" s="108"/>
    </row>
    <row r="937" spans="2:7" ht="30" customHeight="1" x14ac:dyDescent="0.25">
      <c r="B937" s="107"/>
      <c r="C937" s="111"/>
      <c r="D937" s="108"/>
      <c r="E937" s="69" t="str">
        <f>IF(D937="","",IFERROR(VLOOKUP(D937,CadFun!$B$8:$C$107,2,FALSE),""))</f>
        <v/>
      </c>
      <c r="F937" s="108"/>
      <c r="G937" s="108"/>
    </row>
    <row r="938" spans="2:7" ht="30" customHeight="1" x14ac:dyDescent="0.25">
      <c r="B938" s="107"/>
      <c r="C938" s="111"/>
      <c r="D938" s="108"/>
      <c r="E938" s="69" t="str">
        <f>IF(D938="","",IFERROR(VLOOKUP(D938,CadFun!$B$8:$C$107,2,FALSE),""))</f>
        <v/>
      </c>
      <c r="F938" s="108"/>
      <c r="G938" s="108"/>
    </row>
    <row r="939" spans="2:7" ht="30" customHeight="1" x14ac:dyDescent="0.25">
      <c r="B939" s="107"/>
      <c r="C939" s="111"/>
      <c r="D939" s="108"/>
      <c r="E939" s="69" t="str">
        <f>IF(D939="","",IFERROR(VLOOKUP(D939,CadFun!$B$8:$C$107,2,FALSE),""))</f>
        <v/>
      </c>
      <c r="F939" s="108"/>
      <c r="G939" s="108"/>
    </row>
    <row r="940" spans="2:7" ht="30" customHeight="1" x14ac:dyDescent="0.25">
      <c r="B940" s="107"/>
      <c r="C940" s="111"/>
      <c r="D940" s="108"/>
      <c r="E940" s="69" t="str">
        <f>IF(D940="","",IFERROR(VLOOKUP(D940,CadFun!$B$8:$C$107,2,FALSE),""))</f>
        <v/>
      </c>
      <c r="F940" s="108"/>
      <c r="G940" s="108"/>
    </row>
    <row r="941" spans="2:7" ht="30" customHeight="1" x14ac:dyDescent="0.25">
      <c r="B941" s="107"/>
      <c r="C941" s="111"/>
      <c r="D941" s="108"/>
      <c r="E941" s="69" t="str">
        <f>IF(D941="","",IFERROR(VLOOKUP(D941,CadFun!$B$8:$C$107,2,FALSE),""))</f>
        <v/>
      </c>
      <c r="F941" s="108"/>
      <c r="G941" s="108"/>
    </row>
    <row r="942" spans="2:7" ht="30" customHeight="1" x14ac:dyDescent="0.25">
      <c r="B942" s="107"/>
      <c r="C942" s="111"/>
      <c r="D942" s="108"/>
      <c r="E942" s="69" t="str">
        <f>IF(D942="","",IFERROR(VLOOKUP(D942,CadFun!$B$8:$C$107,2,FALSE),""))</f>
        <v/>
      </c>
      <c r="F942" s="108"/>
      <c r="G942" s="108"/>
    </row>
    <row r="943" spans="2:7" ht="30" customHeight="1" x14ac:dyDescent="0.25">
      <c r="B943" s="107"/>
      <c r="C943" s="111"/>
      <c r="D943" s="108"/>
      <c r="E943" s="69" t="str">
        <f>IF(D943="","",IFERROR(VLOOKUP(D943,CadFun!$B$8:$C$107,2,FALSE),""))</f>
        <v/>
      </c>
      <c r="F943" s="108"/>
      <c r="G943" s="108"/>
    </row>
    <row r="944" spans="2:7" ht="30" customHeight="1" x14ac:dyDescent="0.25">
      <c r="B944" s="107"/>
      <c r="C944" s="111"/>
      <c r="D944" s="108"/>
      <c r="E944" s="69" t="str">
        <f>IF(D944="","",IFERROR(VLOOKUP(D944,CadFun!$B$8:$C$107,2,FALSE),""))</f>
        <v/>
      </c>
      <c r="F944" s="108"/>
      <c r="G944" s="108"/>
    </row>
    <row r="945" spans="2:7" ht="30" customHeight="1" x14ac:dyDescent="0.25">
      <c r="B945" s="107"/>
      <c r="C945" s="111"/>
      <c r="D945" s="108"/>
      <c r="E945" s="69" t="str">
        <f>IF(D945="","",IFERROR(VLOOKUP(D945,CadFun!$B$8:$C$107,2,FALSE),""))</f>
        <v/>
      </c>
      <c r="F945" s="108"/>
      <c r="G945" s="108"/>
    </row>
    <row r="946" spans="2:7" ht="30" customHeight="1" x14ac:dyDescent="0.25">
      <c r="B946" s="107"/>
      <c r="C946" s="111"/>
      <c r="D946" s="108"/>
      <c r="E946" s="69" t="str">
        <f>IF(D946="","",IFERROR(VLOOKUP(D946,CadFun!$B$8:$C$107,2,FALSE),""))</f>
        <v/>
      </c>
      <c r="F946" s="108"/>
      <c r="G946" s="108"/>
    </row>
    <row r="947" spans="2:7" ht="30" customHeight="1" x14ac:dyDescent="0.25">
      <c r="B947" s="107"/>
      <c r="C947" s="111"/>
      <c r="D947" s="108"/>
      <c r="E947" s="69" t="str">
        <f>IF(D947="","",IFERROR(VLOOKUP(D947,CadFun!$B$8:$C$107,2,FALSE),""))</f>
        <v/>
      </c>
      <c r="F947" s="108"/>
      <c r="G947" s="108"/>
    </row>
    <row r="948" spans="2:7" ht="30" customHeight="1" x14ac:dyDescent="0.25">
      <c r="B948" s="107"/>
      <c r="C948" s="111"/>
      <c r="D948" s="108"/>
      <c r="E948" s="69" t="str">
        <f>IF(D948="","",IFERROR(VLOOKUP(D948,CadFun!$B$8:$C$107,2,FALSE),""))</f>
        <v/>
      </c>
      <c r="F948" s="108"/>
      <c r="G948" s="108"/>
    </row>
    <row r="949" spans="2:7" ht="30" customHeight="1" x14ac:dyDescent="0.25">
      <c r="B949" s="107"/>
      <c r="C949" s="111"/>
      <c r="D949" s="108"/>
      <c r="E949" s="69" t="str">
        <f>IF(D949="","",IFERROR(VLOOKUP(D949,CadFun!$B$8:$C$107,2,FALSE),""))</f>
        <v/>
      </c>
      <c r="F949" s="108"/>
      <c r="G949" s="108"/>
    </row>
    <row r="950" spans="2:7" ht="30" customHeight="1" x14ac:dyDescent="0.25">
      <c r="B950" s="107"/>
      <c r="C950" s="111"/>
      <c r="D950" s="108"/>
      <c r="E950" s="69" t="str">
        <f>IF(D950="","",IFERROR(VLOOKUP(D950,CadFun!$B$8:$C$107,2,FALSE),""))</f>
        <v/>
      </c>
      <c r="F950" s="108"/>
      <c r="G950" s="108"/>
    </row>
    <row r="951" spans="2:7" ht="30" customHeight="1" x14ac:dyDescent="0.25">
      <c r="B951" s="107"/>
      <c r="C951" s="111"/>
      <c r="D951" s="108"/>
      <c r="E951" s="69" t="str">
        <f>IF(D951="","",IFERROR(VLOOKUP(D951,CadFun!$B$8:$C$107,2,FALSE),""))</f>
        <v/>
      </c>
      <c r="F951" s="108"/>
      <c r="G951" s="108"/>
    </row>
    <row r="952" spans="2:7" ht="30" customHeight="1" x14ac:dyDescent="0.25">
      <c r="B952" s="107"/>
      <c r="C952" s="111"/>
      <c r="D952" s="108"/>
      <c r="E952" s="69" t="str">
        <f>IF(D952="","",IFERROR(VLOOKUP(D952,CadFun!$B$8:$C$107,2,FALSE),""))</f>
        <v/>
      </c>
      <c r="F952" s="108"/>
      <c r="G952" s="108"/>
    </row>
    <row r="953" spans="2:7" ht="30" customHeight="1" x14ac:dyDescent="0.25">
      <c r="B953" s="107"/>
      <c r="C953" s="111"/>
      <c r="D953" s="108"/>
      <c r="E953" s="69" t="str">
        <f>IF(D953="","",IFERROR(VLOOKUP(D953,CadFun!$B$8:$C$107,2,FALSE),""))</f>
        <v/>
      </c>
      <c r="F953" s="108"/>
      <c r="G953" s="108"/>
    </row>
    <row r="954" spans="2:7" ht="30" customHeight="1" x14ac:dyDescent="0.25">
      <c r="B954" s="107"/>
      <c r="C954" s="111"/>
      <c r="D954" s="108"/>
      <c r="E954" s="69" t="str">
        <f>IF(D954="","",IFERROR(VLOOKUP(D954,CadFun!$B$8:$C$107,2,FALSE),""))</f>
        <v/>
      </c>
      <c r="F954" s="108"/>
      <c r="G954" s="108"/>
    </row>
    <row r="955" spans="2:7" ht="30" customHeight="1" x14ac:dyDescent="0.25">
      <c r="B955" s="107"/>
      <c r="C955" s="111"/>
      <c r="D955" s="108"/>
      <c r="E955" s="69" t="str">
        <f>IF(D955="","",IFERROR(VLOOKUP(D955,CadFun!$B$8:$C$107,2,FALSE),""))</f>
        <v/>
      </c>
      <c r="F955" s="108"/>
      <c r="G955" s="108"/>
    </row>
    <row r="956" spans="2:7" ht="30" customHeight="1" x14ac:dyDescent="0.25">
      <c r="B956" s="107"/>
      <c r="C956" s="111"/>
      <c r="D956" s="108"/>
      <c r="E956" s="69" t="str">
        <f>IF(D956="","",IFERROR(VLOOKUP(D956,CadFun!$B$8:$C$107,2,FALSE),""))</f>
        <v/>
      </c>
      <c r="F956" s="108"/>
      <c r="G956" s="108"/>
    </row>
    <row r="957" spans="2:7" ht="30" customHeight="1" x14ac:dyDescent="0.25">
      <c r="B957" s="107"/>
      <c r="C957" s="111"/>
      <c r="D957" s="108"/>
      <c r="E957" s="69" t="str">
        <f>IF(D957="","",IFERROR(VLOOKUP(D957,CadFun!$B$8:$C$107,2,FALSE),""))</f>
        <v/>
      </c>
      <c r="F957" s="108"/>
      <c r="G957" s="108"/>
    </row>
    <row r="958" spans="2:7" ht="30" customHeight="1" x14ac:dyDescent="0.25">
      <c r="B958" s="107"/>
      <c r="C958" s="111"/>
      <c r="D958" s="108"/>
      <c r="E958" s="69" t="str">
        <f>IF(D958="","",IFERROR(VLOOKUP(D958,CadFun!$B$8:$C$107,2,FALSE),""))</f>
        <v/>
      </c>
      <c r="F958" s="108"/>
      <c r="G958" s="108"/>
    </row>
    <row r="959" spans="2:7" ht="30" customHeight="1" x14ac:dyDescent="0.25">
      <c r="B959" s="107"/>
      <c r="C959" s="111"/>
      <c r="D959" s="108"/>
      <c r="E959" s="69" t="str">
        <f>IF(D959="","",IFERROR(VLOOKUP(D959,CadFun!$B$8:$C$107,2,FALSE),""))</f>
        <v/>
      </c>
      <c r="F959" s="108"/>
      <c r="G959" s="108"/>
    </row>
    <row r="960" spans="2:7" ht="30" customHeight="1" x14ac:dyDescent="0.25">
      <c r="B960" s="107"/>
      <c r="C960" s="111"/>
      <c r="D960" s="108"/>
      <c r="E960" s="69" t="str">
        <f>IF(D960="","",IFERROR(VLOOKUP(D960,CadFun!$B$8:$C$107,2,FALSE),""))</f>
        <v/>
      </c>
      <c r="F960" s="108"/>
      <c r="G960" s="108"/>
    </row>
    <row r="961" spans="2:7" ht="30" customHeight="1" x14ac:dyDescent="0.25">
      <c r="B961" s="107"/>
      <c r="C961" s="111"/>
      <c r="D961" s="108"/>
      <c r="E961" s="69" t="str">
        <f>IF(D961="","",IFERROR(VLOOKUP(D961,CadFun!$B$8:$C$107,2,FALSE),""))</f>
        <v/>
      </c>
      <c r="F961" s="108"/>
      <c r="G961" s="108"/>
    </row>
    <row r="962" spans="2:7" ht="30" customHeight="1" x14ac:dyDescent="0.25">
      <c r="B962" s="107"/>
      <c r="C962" s="111"/>
      <c r="D962" s="108"/>
      <c r="E962" s="69" t="str">
        <f>IF(D962="","",IFERROR(VLOOKUP(D962,CadFun!$B$8:$C$107,2,FALSE),""))</f>
        <v/>
      </c>
      <c r="F962" s="108"/>
      <c r="G962" s="108"/>
    </row>
    <row r="963" spans="2:7" ht="30" customHeight="1" x14ac:dyDescent="0.25">
      <c r="B963" s="107"/>
      <c r="C963" s="111"/>
      <c r="D963" s="108"/>
      <c r="E963" s="69" t="str">
        <f>IF(D963="","",IFERROR(VLOOKUP(D963,CadFun!$B$8:$C$107,2,FALSE),""))</f>
        <v/>
      </c>
      <c r="F963" s="108"/>
      <c r="G963" s="108"/>
    </row>
    <row r="964" spans="2:7" ht="30" customHeight="1" x14ac:dyDescent="0.25">
      <c r="B964" s="107"/>
      <c r="C964" s="111"/>
      <c r="D964" s="108"/>
      <c r="E964" s="69" t="str">
        <f>IF(D964="","",IFERROR(VLOOKUP(D964,CadFun!$B$8:$C$107,2,FALSE),""))</f>
        <v/>
      </c>
      <c r="F964" s="108"/>
      <c r="G964" s="108"/>
    </row>
    <row r="965" spans="2:7" ht="30" customHeight="1" x14ac:dyDescent="0.25">
      <c r="B965" s="107"/>
      <c r="C965" s="111"/>
      <c r="D965" s="108"/>
      <c r="E965" s="69" t="str">
        <f>IF(D965="","",IFERROR(VLOOKUP(D965,CadFun!$B$8:$C$107,2,FALSE),""))</f>
        <v/>
      </c>
      <c r="F965" s="108"/>
      <c r="G965" s="108"/>
    </row>
    <row r="966" spans="2:7" ht="30" customHeight="1" x14ac:dyDescent="0.25">
      <c r="B966" s="107"/>
      <c r="C966" s="111"/>
      <c r="D966" s="108"/>
      <c r="E966" s="69" t="str">
        <f>IF(D966="","",IFERROR(VLOOKUP(D966,CadFun!$B$8:$C$107,2,FALSE),""))</f>
        <v/>
      </c>
      <c r="F966" s="108"/>
      <c r="G966" s="108"/>
    </row>
    <row r="967" spans="2:7" ht="30" customHeight="1" x14ac:dyDescent="0.25">
      <c r="B967" s="107"/>
      <c r="C967" s="111"/>
      <c r="D967" s="108"/>
      <c r="E967" s="69" t="str">
        <f>IF(D967="","",IFERROR(VLOOKUP(D967,CadFun!$B$8:$C$107,2,FALSE),""))</f>
        <v/>
      </c>
      <c r="F967" s="108"/>
      <c r="G967" s="108"/>
    </row>
    <row r="968" spans="2:7" ht="30" customHeight="1" x14ac:dyDescent="0.25">
      <c r="B968" s="107"/>
      <c r="C968" s="111"/>
      <c r="D968" s="108"/>
      <c r="E968" s="69" t="str">
        <f>IF(D968="","",IFERROR(VLOOKUP(D968,CadFun!$B$8:$C$107,2,FALSE),""))</f>
        <v/>
      </c>
      <c r="F968" s="108"/>
      <c r="G968" s="108"/>
    </row>
    <row r="969" spans="2:7" ht="30" customHeight="1" x14ac:dyDescent="0.25">
      <c r="B969" s="107"/>
      <c r="C969" s="111"/>
      <c r="D969" s="108"/>
      <c r="E969" s="69" t="str">
        <f>IF(D969="","",IFERROR(VLOOKUP(D969,CadFun!$B$8:$C$107,2,FALSE),""))</f>
        <v/>
      </c>
      <c r="F969" s="108"/>
      <c r="G969" s="108"/>
    </row>
    <row r="970" spans="2:7" ht="30" customHeight="1" x14ac:dyDescent="0.25">
      <c r="B970" s="107"/>
      <c r="C970" s="111"/>
      <c r="D970" s="108"/>
      <c r="E970" s="69" t="str">
        <f>IF(D970="","",IFERROR(VLOOKUP(D970,CadFun!$B$8:$C$107,2,FALSE),""))</f>
        <v/>
      </c>
      <c r="F970" s="108"/>
      <c r="G970" s="108"/>
    </row>
    <row r="971" spans="2:7" ht="30" customHeight="1" x14ac:dyDescent="0.25">
      <c r="B971" s="107"/>
      <c r="C971" s="111"/>
      <c r="D971" s="108"/>
      <c r="E971" s="69" t="str">
        <f>IF(D971="","",IFERROR(VLOOKUP(D971,CadFun!$B$8:$C$107,2,FALSE),""))</f>
        <v/>
      </c>
      <c r="F971" s="108"/>
      <c r="G971" s="108"/>
    </row>
    <row r="972" spans="2:7" ht="30" customHeight="1" x14ac:dyDescent="0.25">
      <c r="B972" s="107"/>
      <c r="C972" s="111"/>
      <c r="D972" s="108"/>
      <c r="E972" s="69" t="str">
        <f>IF(D972="","",IFERROR(VLOOKUP(D972,CadFun!$B$8:$C$107,2,FALSE),""))</f>
        <v/>
      </c>
      <c r="F972" s="108"/>
      <c r="G972" s="108"/>
    </row>
    <row r="973" spans="2:7" ht="30" customHeight="1" x14ac:dyDescent="0.25">
      <c r="B973" s="107"/>
      <c r="C973" s="111"/>
      <c r="D973" s="108"/>
      <c r="E973" s="69" t="str">
        <f>IF(D973="","",IFERROR(VLOOKUP(D973,CadFun!$B$8:$C$107,2,FALSE),""))</f>
        <v/>
      </c>
      <c r="F973" s="108"/>
      <c r="G973" s="108"/>
    </row>
    <row r="974" spans="2:7" ht="30" customHeight="1" x14ac:dyDescent="0.25">
      <c r="B974" s="107"/>
      <c r="C974" s="111"/>
      <c r="D974" s="108"/>
      <c r="E974" s="69" t="str">
        <f>IF(D974="","",IFERROR(VLOOKUP(D974,CadFun!$B$8:$C$107,2,FALSE),""))</f>
        <v/>
      </c>
      <c r="F974" s="108"/>
      <c r="G974" s="108"/>
    </row>
    <row r="975" spans="2:7" ht="30" customHeight="1" x14ac:dyDescent="0.25">
      <c r="B975" s="107"/>
      <c r="C975" s="111"/>
      <c r="D975" s="108"/>
      <c r="E975" s="69" t="str">
        <f>IF(D975="","",IFERROR(VLOOKUP(D975,CadFun!$B$8:$C$107,2,FALSE),""))</f>
        <v/>
      </c>
      <c r="F975" s="108"/>
      <c r="G975" s="108"/>
    </row>
    <row r="976" spans="2:7" ht="30" customHeight="1" x14ac:dyDescent="0.25">
      <c r="B976" s="107"/>
      <c r="C976" s="111"/>
      <c r="D976" s="108"/>
      <c r="E976" s="69" t="str">
        <f>IF(D976="","",IFERROR(VLOOKUP(D976,CadFun!$B$8:$C$107,2,FALSE),""))</f>
        <v/>
      </c>
      <c r="F976" s="108"/>
      <c r="G976" s="108"/>
    </row>
    <row r="977" spans="2:7" ht="30" customHeight="1" x14ac:dyDescent="0.25">
      <c r="B977" s="107"/>
      <c r="C977" s="111"/>
      <c r="D977" s="108"/>
      <c r="E977" s="69" t="str">
        <f>IF(D977="","",IFERROR(VLOOKUP(D977,CadFun!$B$8:$C$107,2,FALSE),""))</f>
        <v/>
      </c>
      <c r="F977" s="108"/>
      <c r="G977" s="108"/>
    </row>
    <row r="978" spans="2:7" ht="30" customHeight="1" x14ac:dyDescent="0.25">
      <c r="B978" s="107"/>
      <c r="C978" s="111"/>
      <c r="D978" s="108"/>
      <c r="E978" s="69" t="str">
        <f>IF(D978="","",IFERROR(VLOOKUP(D978,CadFun!$B$8:$C$107,2,FALSE),""))</f>
        <v/>
      </c>
      <c r="F978" s="108"/>
      <c r="G978" s="108"/>
    </row>
    <row r="979" spans="2:7" ht="30" customHeight="1" x14ac:dyDescent="0.25">
      <c r="B979" s="107"/>
      <c r="C979" s="111"/>
      <c r="D979" s="108"/>
      <c r="E979" s="69" t="str">
        <f>IF(D979="","",IFERROR(VLOOKUP(D979,CadFun!$B$8:$C$107,2,FALSE),""))</f>
        <v/>
      </c>
      <c r="F979" s="108"/>
      <c r="G979" s="108"/>
    </row>
    <row r="980" spans="2:7" ht="30" customHeight="1" x14ac:dyDescent="0.25">
      <c r="B980" s="107"/>
      <c r="C980" s="111"/>
      <c r="D980" s="108"/>
      <c r="E980" s="69" t="str">
        <f>IF(D980="","",IFERROR(VLOOKUP(D980,CadFun!$B$8:$C$107,2,FALSE),""))</f>
        <v/>
      </c>
      <c r="F980" s="108"/>
      <c r="G980" s="108"/>
    </row>
    <row r="981" spans="2:7" ht="30" customHeight="1" x14ac:dyDescent="0.25">
      <c r="B981" s="107"/>
      <c r="C981" s="111"/>
      <c r="D981" s="108"/>
      <c r="E981" s="69" t="str">
        <f>IF(D981="","",IFERROR(VLOOKUP(D981,CadFun!$B$8:$C$107,2,FALSE),""))</f>
        <v/>
      </c>
      <c r="F981" s="108"/>
      <c r="G981" s="108"/>
    </row>
    <row r="982" spans="2:7" ht="30" customHeight="1" x14ac:dyDescent="0.25">
      <c r="B982" s="107"/>
      <c r="C982" s="111"/>
      <c r="D982" s="108"/>
      <c r="E982" s="69" t="str">
        <f>IF(D982="","",IFERROR(VLOOKUP(D982,CadFun!$B$8:$C$107,2,FALSE),""))</f>
        <v/>
      </c>
      <c r="F982" s="108"/>
      <c r="G982" s="108"/>
    </row>
    <row r="983" spans="2:7" ht="30" customHeight="1" x14ac:dyDescent="0.25">
      <c r="B983" s="107"/>
      <c r="C983" s="111"/>
      <c r="D983" s="108"/>
      <c r="E983" s="69" t="str">
        <f>IF(D983="","",IFERROR(VLOOKUP(D983,CadFun!$B$8:$C$107,2,FALSE),""))</f>
        <v/>
      </c>
      <c r="F983" s="108"/>
      <c r="G983" s="108"/>
    </row>
    <row r="984" spans="2:7" ht="30" customHeight="1" x14ac:dyDescent="0.25">
      <c r="B984" s="107"/>
      <c r="C984" s="111"/>
      <c r="D984" s="108"/>
      <c r="E984" s="69" t="str">
        <f>IF(D984="","",IFERROR(VLOOKUP(D984,CadFun!$B$8:$C$107,2,FALSE),""))</f>
        <v/>
      </c>
      <c r="F984" s="108"/>
      <c r="G984" s="108"/>
    </row>
    <row r="985" spans="2:7" ht="30" customHeight="1" x14ac:dyDescent="0.25">
      <c r="B985" s="107"/>
      <c r="C985" s="111"/>
      <c r="D985" s="108"/>
      <c r="E985" s="69" t="str">
        <f>IF(D985="","",IFERROR(VLOOKUP(D985,CadFun!$B$8:$C$107,2,FALSE),""))</f>
        <v/>
      </c>
      <c r="F985" s="108"/>
      <c r="G985" s="108"/>
    </row>
    <row r="986" spans="2:7" ht="30" customHeight="1" x14ac:dyDescent="0.25">
      <c r="B986" s="107"/>
      <c r="C986" s="111"/>
      <c r="D986" s="108"/>
      <c r="E986" s="69" t="str">
        <f>IF(D986="","",IFERROR(VLOOKUP(D986,CadFun!$B$8:$C$107,2,FALSE),""))</f>
        <v/>
      </c>
      <c r="F986" s="108"/>
      <c r="G986" s="108"/>
    </row>
    <row r="987" spans="2:7" ht="30" customHeight="1" x14ac:dyDescent="0.25">
      <c r="B987" s="107"/>
      <c r="C987" s="111"/>
      <c r="D987" s="108"/>
      <c r="E987" s="69" t="str">
        <f>IF(D987="","",IFERROR(VLOOKUP(D987,CadFun!$B$8:$C$107,2,FALSE),""))</f>
        <v/>
      </c>
      <c r="F987" s="108"/>
      <c r="G987" s="108"/>
    </row>
    <row r="988" spans="2:7" ht="30" customHeight="1" x14ac:dyDescent="0.25">
      <c r="B988" s="107"/>
      <c r="C988" s="111"/>
      <c r="D988" s="108"/>
      <c r="E988" s="69" t="str">
        <f>IF(D988="","",IFERROR(VLOOKUP(D988,CadFun!$B$8:$C$107,2,FALSE),""))</f>
        <v/>
      </c>
      <c r="F988" s="108"/>
      <c r="G988" s="108"/>
    </row>
    <row r="989" spans="2:7" ht="30" customHeight="1" x14ac:dyDescent="0.25">
      <c r="B989" s="107"/>
      <c r="C989" s="111"/>
      <c r="D989" s="108"/>
      <c r="E989" s="69" t="str">
        <f>IF(D989="","",IFERROR(VLOOKUP(D989,CadFun!$B$8:$C$107,2,FALSE),""))</f>
        <v/>
      </c>
      <c r="F989" s="108"/>
      <c r="G989" s="108"/>
    </row>
    <row r="990" spans="2:7" ht="30" customHeight="1" x14ac:dyDescent="0.25">
      <c r="B990" s="107"/>
      <c r="C990" s="111"/>
      <c r="D990" s="108"/>
      <c r="E990" s="69" t="str">
        <f>IF(D990="","",IFERROR(VLOOKUP(D990,CadFun!$B$8:$C$107,2,FALSE),""))</f>
        <v/>
      </c>
      <c r="F990" s="108"/>
      <c r="G990" s="108"/>
    </row>
    <row r="991" spans="2:7" ht="30" customHeight="1" x14ac:dyDescent="0.25">
      <c r="B991" s="107"/>
      <c r="C991" s="111"/>
      <c r="D991" s="108"/>
      <c r="E991" s="69" t="str">
        <f>IF(D991="","",IFERROR(VLOOKUP(D991,CadFun!$B$8:$C$107,2,FALSE),""))</f>
        <v/>
      </c>
      <c r="F991" s="108"/>
      <c r="G991" s="108"/>
    </row>
    <row r="992" spans="2:7" ht="30" customHeight="1" x14ac:dyDescent="0.25">
      <c r="B992" s="107"/>
      <c r="C992" s="111"/>
      <c r="D992" s="108"/>
      <c r="E992" s="69" t="str">
        <f>IF(D992="","",IFERROR(VLOOKUP(D992,CadFun!$B$8:$C$107,2,FALSE),""))</f>
        <v/>
      </c>
      <c r="F992" s="108"/>
      <c r="G992" s="108"/>
    </row>
    <row r="993" spans="2:7" ht="30" customHeight="1" x14ac:dyDescent="0.25">
      <c r="B993" s="107"/>
      <c r="C993" s="111"/>
      <c r="D993" s="108"/>
      <c r="E993" s="69" t="str">
        <f>IF(D993="","",IFERROR(VLOOKUP(D993,CadFun!$B$8:$C$107,2,FALSE),""))</f>
        <v/>
      </c>
      <c r="F993" s="108"/>
      <c r="G993" s="108"/>
    </row>
    <row r="994" spans="2:7" ht="30" customHeight="1" x14ac:dyDescent="0.25">
      <c r="B994" s="107"/>
      <c r="C994" s="111"/>
      <c r="D994" s="108"/>
      <c r="E994" s="69" t="str">
        <f>IF(D994="","",IFERROR(VLOOKUP(D994,CadFun!$B$8:$C$107,2,FALSE),""))</f>
        <v/>
      </c>
      <c r="F994" s="108"/>
      <c r="G994" s="108"/>
    </row>
    <row r="995" spans="2:7" ht="30" customHeight="1" x14ac:dyDescent="0.25">
      <c r="B995" s="107"/>
      <c r="C995" s="111"/>
      <c r="D995" s="108"/>
      <c r="E995" s="69" t="str">
        <f>IF(D995="","",IFERROR(VLOOKUP(D995,CadFun!$B$8:$C$107,2,FALSE),""))</f>
        <v/>
      </c>
      <c r="F995" s="108"/>
      <c r="G995" s="108"/>
    </row>
    <row r="996" spans="2:7" ht="30" customHeight="1" x14ac:dyDescent="0.25">
      <c r="B996" s="107"/>
      <c r="C996" s="111"/>
      <c r="D996" s="108"/>
      <c r="E996" s="69" t="str">
        <f>IF(D996="","",IFERROR(VLOOKUP(D996,CadFun!$B$8:$C$107,2,FALSE),""))</f>
        <v/>
      </c>
      <c r="F996" s="108"/>
      <c r="G996" s="108"/>
    </row>
    <row r="997" spans="2:7" ht="30" customHeight="1" x14ac:dyDescent="0.25">
      <c r="B997" s="107"/>
      <c r="C997" s="111"/>
      <c r="D997" s="108"/>
      <c r="E997" s="69" t="str">
        <f>IF(D997="","",IFERROR(VLOOKUP(D997,CadFun!$B$8:$C$107,2,FALSE),""))</f>
        <v/>
      </c>
      <c r="F997" s="108"/>
      <c r="G997" s="108"/>
    </row>
    <row r="998" spans="2:7" ht="30" customHeight="1" x14ac:dyDescent="0.25">
      <c r="B998" s="107"/>
      <c r="C998" s="111"/>
      <c r="D998" s="108"/>
      <c r="E998" s="69" t="str">
        <f>IF(D998="","",IFERROR(VLOOKUP(D998,CadFun!$B$8:$C$107,2,FALSE),""))</f>
        <v/>
      </c>
      <c r="F998" s="108"/>
      <c r="G998" s="108"/>
    </row>
    <row r="999" spans="2:7" ht="30" customHeight="1" x14ac:dyDescent="0.25">
      <c r="B999" s="107"/>
      <c r="C999" s="111"/>
      <c r="D999" s="108"/>
      <c r="E999" s="69" t="str">
        <f>IF(D999="","",IFERROR(VLOOKUP(D999,CadFun!$B$8:$C$107,2,FALSE),""))</f>
        <v/>
      </c>
      <c r="F999" s="108"/>
      <c r="G999" s="108"/>
    </row>
    <row r="1000" spans="2:7" ht="30" customHeight="1" x14ac:dyDescent="0.25">
      <c r="B1000" s="107"/>
      <c r="C1000" s="111"/>
      <c r="D1000" s="108"/>
      <c r="E1000" s="69" t="str">
        <f>IF(D1000="","",IFERROR(VLOOKUP(D1000,CadFun!$B$8:$C$107,2,FALSE),""))</f>
        <v/>
      </c>
      <c r="F1000" s="108"/>
      <c r="G1000" s="108"/>
    </row>
    <row r="1001" spans="2:7" ht="30" customHeight="1" x14ac:dyDescent="0.25">
      <c r="B1001" s="107"/>
      <c r="C1001" s="111"/>
      <c r="D1001" s="108"/>
      <c r="E1001" s="69" t="str">
        <f>IF(D1001="","",IFERROR(VLOOKUP(D1001,CadFun!$B$8:$C$107,2,FALSE),""))</f>
        <v/>
      </c>
      <c r="F1001" s="108"/>
      <c r="G1001" s="108"/>
    </row>
    <row r="1002" spans="2:7" ht="30" customHeight="1" x14ac:dyDescent="0.25">
      <c r="B1002" s="107"/>
      <c r="C1002" s="111"/>
      <c r="D1002" s="108"/>
      <c r="E1002" s="69" t="str">
        <f>IF(D1002="","",IFERROR(VLOOKUP(D1002,CadFun!$B$8:$C$107,2,FALSE),""))</f>
        <v/>
      </c>
      <c r="F1002" s="108"/>
      <c r="G1002" s="108"/>
    </row>
    <row r="1003" spans="2:7" ht="30" customHeight="1" x14ac:dyDescent="0.25">
      <c r="B1003" s="107"/>
      <c r="C1003" s="111"/>
      <c r="D1003" s="108"/>
      <c r="E1003" s="69" t="str">
        <f>IF(D1003="","",IFERROR(VLOOKUP(D1003,CadFun!$B$8:$C$107,2,FALSE),""))</f>
        <v/>
      </c>
      <c r="F1003" s="108"/>
      <c r="G1003" s="108"/>
    </row>
    <row r="1004" spans="2:7" ht="30" customHeight="1" x14ac:dyDescent="0.25">
      <c r="B1004" s="107"/>
      <c r="C1004" s="111"/>
      <c r="D1004" s="108"/>
      <c r="E1004" s="69" t="str">
        <f>IF(D1004="","",IFERROR(VLOOKUP(D1004,CadFun!$B$8:$C$107,2,FALSE),""))</f>
        <v/>
      </c>
      <c r="F1004" s="108"/>
      <c r="G1004" s="108"/>
    </row>
    <row r="1005" spans="2:7" ht="30" customHeight="1" x14ac:dyDescent="0.25">
      <c r="B1005" s="109"/>
      <c r="C1005" s="112"/>
      <c r="D1005" s="110"/>
      <c r="E1005" s="70" t="str">
        <f>IF(D1005="","",IFERROR(VLOOKUP(D1005,CadFun!$B$8:$C$107,2,FALSE),""))</f>
        <v/>
      </c>
      <c r="F1005" s="110"/>
      <c r="G1005" s="110"/>
    </row>
  </sheetData>
  <sheetProtection password="9084" sheet="1" objects="1" scenarios="1"/>
  <dataValidations count="4">
    <dataValidation type="decimal" operator="greaterThan" allowBlank="1" showInputMessage="1" showErrorMessage="1" sqref="C8:C1005">
      <formula1>0</formula1>
    </dataValidation>
    <dataValidation type="date" operator="greaterThan" allowBlank="1" showInputMessage="1" showErrorMessage="1" sqref="B8:B1005">
      <formula1>1</formula1>
    </dataValidation>
    <dataValidation type="list" allowBlank="1" showInputMessage="1" showErrorMessage="1" errorTitle="Erro de operação!" error="_x000a_O valor inserido é inválido._x000a_Selecione um valor da lista." sqref="D8:D1005">
      <formula1>_FuncionarioNome</formula1>
    </dataValidation>
    <dataValidation type="list" allowBlank="1" showInputMessage="1" showErrorMessage="1" errorTitle="Erro de operação!" error="_x000a_O valor inserido é inválido._x000a_Selecione um valor da lista." sqref="F8:F1005">
      <formula1>_PostoServico</formula1>
    </dataValidation>
  </dataValidations>
  <pageMargins left="0.7" right="0.7" top="0.75" bottom="0.75" header="0.3" footer="0.3"/>
  <drawing r:id="rId1"/>
  <legacy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8">
    <pageSetUpPr fitToPage="1"/>
  </sheetPr>
  <dimension ref="A1:BM37"/>
  <sheetViews>
    <sheetView showGridLines="0" zoomScaleNormal="100" workbookViewId="0">
      <selection activeCell="B6" sqref="B6"/>
    </sheetView>
  </sheetViews>
  <sheetFormatPr defaultRowHeight="15" x14ac:dyDescent="0.25"/>
  <cols>
    <col min="1" max="1" width="2.7109375" style="23" customWidth="1"/>
    <col min="2" max="3" width="23.5703125" style="26" customWidth="1"/>
    <col min="4" max="9" width="9.140625" style="26"/>
    <col min="10" max="18" width="9.140625" style="26" customWidth="1"/>
    <col min="19" max="25" width="10.85546875" style="53" customWidth="1"/>
    <col min="26" max="26" width="10.140625" style="53" customWidth="1"/>
    <col min="27" max="40" width="0.140625" style="65" customWidth="1"/>
    <col min="41" max="42" width="10.140625" style="53" customWidth="1"/>
    <col min="43" max="43" width="9.140625" style="53"/>
    <col min="44" max="44" width="10.140625" style="53" bestFit="1" customWidth="1"/>
    <col min="45" max="65" width="9.140625" style="53"/>
    <col min="66" max="16384" width="9.140625" style="26"/>
  </cols>
  <sheetData>
    <row r="1" spans="1:65" s="18" customFormat="1" ht="35.1" customHeight="1" x14ac:dyDescent="0.25">
      <c r="A1" s="15"/>
      <c r="S1" s="51"/>
      <c r="T1" s="51"/>
      <c r="U1" s="51"/>
      <c r="V1" s="51"/>
      <c r="W1" s="51"/>
      <c r="X1" s="51"/>
      <c r="Y1" s="51"/>
      <c r="Z1" s="51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  <c r="BE1" s="51"/>
      <c r="BF1" s="51"/>
      <c r="BG1" s="51"/>
      <c r="BH1" s="51"/>
      <c r="BI1" s="51"/>
      <c r="BJ1" s="51"/>
      <c r="BK1" s="51"/>
      <c r="BL1" s="51"/>
      <c r="BM1" s="51"/>
    </row>
    <row r="2" spans="1:65" s="22" customFormat="1" ht="24.95" customHeight="1" x14ac:dyDescent="0.25">
      <c r="A2" s="19"/>
      <c r="S2" s="52"/>
      <c r="T2" s="52"/>
      <c r="U2" s="52"/>
      <c r="V2" s="52"/>
      <c r="W2" s="52"/>
      <c r="X2" s="52"/>
      <c r="Y2" s="52"/>
      <c r="Z2" s="52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/>
      <c r="BK2" s="52"/>
      <c r="BL2" s="52"/>
      <c r="BM2" s="52"/>
    </row>
    <row r="4" spans="1:65" ht="21" x14ac:dyDescent="0.35">
      <c r="B4" s="43" t="s">
        <v>53</v>
      </c>
    </row>
    <row r="6" spans="1:65" ht="20.100000000000001" customHeight="1" x14ac:dyDescent="0.25">
      <c r="B6" s="62" t="s">
        <v>37</v>
      </c>
    </row>
    <row r="7" spans="1:65" hidden="1" x14ac:dyDescent="0.25">
      <c r="B7" s="54">
        <f ca="1">IFERROR(VLOOKUP($B$6,$AB$8:$AD$23,2,FALSE),TODAY())</f>
        <v>45047</v>
      </c>
      <c r="C7" s="54">
        <f ca="1">IFERROR(VLOOKUP($B$6,$AB$8:$AD$23,3,FALSE),TODAY())</f>
        <v>45077</v>
      </c>
    </row>
    <row r="8" spans="1:65" x14ac:dyDescent="0.25">
      <c r="AA8" s="65">
        <v>1</v>
      </c>
      <c r="AB8" s="65" t="s">
        <v>33</v>
      </c>
      <c r="AC8" s="66">
        <f t="shared" ref="AC8:AC23" ca="1" si="0">DATE(YEAR(TODAY()),AA8,1)</f>
        <v>44927</v>
      </c>
      <c r="AD8" s="66">
        <f ca="1">EOMONTH(AC8,0)</f>
        <v>44957</v>
      </c>
    </row>
    <row r="9" spans="1:65" ht="30" customHeight="1" x14ac:dyDescent="0.25">
      <c r="B9" s="55" t="str">
        <f>"Total de Faltas em "&amp;$B$6</f>
        <v>Total de Faltas em Maio</v>
      </c>
      <c r="C9" s="56" t="s">
        <v>54</v>
      </c>
      <c r="AA9" s="65">
        <v>2</v>
      </c>
      <c r="AB9" s="65" t="s">
        <v>34</v>
      </c>
      <c r="AC9" s="66">
        <f t="shared" ca="1" si="0"/>
        <v>44958</v>
      </c>
      <c r="AD9" s="66">
        <f t="shared" ref="AD9:AD23" ca="1" si="1">EOMONTH(AC9,0)</f>
        <v>44985</v>
      </c>
    </row>
    <row r="10" spans="1:65" ht="30" customHeight="1" x14ac:dyDescent="0.25">
      <c r="A10" s="23">
        <f ca="1">IFERROR(C10-B10,0)</f>
        <v>0</v>
      </c>
      <c r="B10" s="57">
        <f ca="1">IFERROR(COUNTIFS(tbLancamentoFaltas[Data],"&gt;="&amp;$B$7,tbLancamentoFaltas[Data],"&lt;="&amp;$C$7),0)</f>
        <v>1</v>
      </c>
      <c r="C10" s="57">
        <f ca="1">IFERROR(COUNTIFS(tbLancamentoFaltas[Data],"&gt;="&amp;$AC$8,tbLancamentoFaltas[Data],"&lt;="&amp;$AD$23),0)</f>
        <v>1</v>
      </c>
      <c r="AA10" s="65">
        <v>3</v>
      </c>
      <c r="AB10" s="65" t="s">
        <v>35</v>
      </c>
      <c r="AC10" s="66">
        <f t="shared" ca="1" si="0"/>
        <v>44986</v>
      </c>
      <c r="AD10" s="66">
        <f t="shared" ca="1" si="1"/>
        <v>45016</v>
      </c>
    </row>
    <row r="11" spans="1:65" ht="30" customHeight="1" x14ac:dyDescent="0.25">
      <c r="B11" s="78" t="s">
        <v>64</v>
      </c>
      <c r="C11" s="79"/>
      <c r="AA11" s="65">
        <v>4</v>
      </c>
      <c r="AB11" s="65" t="s">
        <v>36</v>
      </c>
      <c r="AC11" s="66">
        <f t="shared" ca="1" si="0"/>
        <v>45017</v>
      </c>
      <c r="AD11" s="66">
        <f t="shared" ca="1" si="1"/>
        <v>45046</v>
      </c>
    </row>
    <row r="12" spans="1:65" ht="30" customHeight="1" x14ac:dyDescent="0.25">
      <c r="A12" s="58">
        <f ca="1">1-B12</f>
        <v>0</v>
      </c>
      <c r="B12" s="76">
        <f ca="1">IFERROR(B10/C10,0)</f>
        <v>1</v>
      </c>
      <c r="C12" s="77"/>
      <c r="AC12" s="66"/>
      <c r="AD12" s="66"/>
    </row>
    <row r="13" spans="1:65" x14ac:dyDescent="0.25">
      <c r="B13" s="59"/>
      <c r="AC13" s="66"/>
      <c r="AD13" s="66"/>
    </row>
    <row r="14" spans="1:65" ht="30" customHeight="1" x14ac:dyDescent="0.25">
      <c r="B14" s="60" t="str">
        <f>"Total de Horas de Atraso em "&amp;$B$6</f>
        <v>Total de Horas de Atraso em Maio</v>
      </c>
      <c r="C14" s="60" t="s">
        <v>55</v>
      </c>
      <c r="AA14" s="65">
        <v>5</v>
      </c>
      <c r="AB14" s="65" t="s">
        <v>37</v>
      </c>
      <c r="AC14" s="66">
        <f t="shared" ca="1" si="0"/>
        <v>45047</v>
      </c>
      <c r="AD14" s="66">
        <f t="shared" ca="1" si="1"/>
        <v>45077</v>
      </c>
    </row>
    <row r="15" spans="1:65" ht="30" customHeight="1" x14ac:dyDescent="0.25">
      <c r="A15" s="23">
        <f ca="1">IFERROR(C15-B15,0)</f>
        <v>0</v>
      </c>
      <c r="B15" s="61">
        <f ca="1">IFERROR(SUMIFS(tbLancamentoAtrasos[Qde Horas],tbLancamentoAtrasos[Data],"&gt;="&amp;$B$7,tbLancamentoAtrasos[Data],"&lt;="&amp;$C$7),0)</f>
        <v>2.5</v>
      </c>
      <c r="C15" s="61">
        <f ca="1">IFERROR(SUMIFS(tbLancamentoAtrasos[Qde Horas],tbLancamentoAtrasos[Data],"&gt;="&amp;$AC$8,tbLancamentoAtrasos[Data],"&lt;="&amp;$AD$23),0)</f>
        <v>2.5</v>
      </c>
      <c r="AA15" s="65">
        <v>6</v>
      </c>
      <c r="AB15" s="65" t="s">
        <v>38</v>
      </c>
      <c r="AC15" s="66">
        <f t="shared" ca="1" si="0"/>
        <v>45078</v>
      </c>
      <c r="AD15" s="66">
        <f t="shared" ca="1" si="1"/>
        <v>45107</v>
      </c>
    </row>
    <row r="16" spans="1:65" ht="30" customHeight="1" x14ac:dyDescent="0.25">
      <c r="B16" s="78" t="s">
        <v>65</v>
      </c>
      <c r="C16" s="79"/>
      <c r="AA16" s="65">
        <v>7</v>
      </c>
      <c r="AB16" s="65" t="s">
        <v>39</v>
      </c>
      <c r="AC16" s="66">
        <f t="shared" ca="1" si="0"/>
        <v>45108</v>
      </c>
      <c r="AD16" s="66">
        <f t="shared" ca="1" si="1"/>
        <v>45138</v>
      </c>
    </row>
    <row r="17" spans="1:40" ht="30" customHeight="1" x14ac:dyDescent="0.25">
      <c r="A17" s="58">
        <f ca="1">1-B17</f>
        <v>0</v>
      </c>
      <c r="B17" s="76">
        <f ca="1">IFERROR(B15/C15,0)</f>
        <v>1</v>
      </c>
      <c r="C17" s="77"/>
      <c r="AC17" s="66"/>
      <c r="AD17" s="66"/>
    </row>
    <row r="18" spans="1:40" x14ac:dyDescent="0.25">
      <c r="AC18" s="66"/>
      <c r="AD18" s="66"/>
    </row>
    <row r="19" spans="1:40" ht="30" customHeight="1" x14ac:dyDescent="0.25">
      <c r="B19" s="60" t="str">
        <f>"Totasl de Horas de Saída Antecipada em "&amp;$B$6</f>
        <v>Totasl de Horas de Saída Antecipada em Maio</v>
      </c>
      <c r="C19" s="60" t="s">
        <v>56</v>
      </c>
      <c r="AA19" s="65">
        <v>8</v>
      </c>
      <c r="AB19" s="65" t="s">
        <v>40</v>
      </c>
      <c r="AC19" s="66">
        <f t="shared" ca="1" si="0"/>
        <v>45139</v>
      </c>
      <c r="AD19" s="66">
        <f t="shared" ca="1" si="1"/>
        <v>45169</v>
      </c>
    </row>
    <row r="20" spans="1:40" ht="30" customHeight="1" x14ac:dyDescent="0.25">
      <c r="A20" s="23">
        <f ca="1">IFERROR(C20-B20,0)</f>
        <v>0</v>
      </c>
      <c r="B20" s="61">
        <f ca="1">IFERROR(SUMIFS(tbLancamentoAntecipada[Qde Horas],tbLancamentoAntecipada[Data],"&gt;="&amp;$B$7,tbLancamentoAntecipada[Data],"&lt;="&amp;$C$7),0)</f>
        <v>1</v>
      </c>
      <c r="C20" s="61">
        <f ca="1">IFERROR(SUMIFS(tbLancamentoAntecipada[Qde Horas],tbLancamentoAntecipada[Data],"&gt;="&amp;$AC$8,tbLancamentoAntecipada[Data],"&lt;="&amp;$AD$23),0)</f>
        <v>1</v>
      </c>
      <c r="AA20" s="65">
        <v>9</v>
      </c>
      <c r="AB20" s="65" t="s">
        <v>41</v>
      </c>
      <c r="AC20" s="66">
        <f t="shared" ca="1" si="0"/>
        <v>45170</v>
      </c>
      <c r="AD20" s="66">
        <f t="shared" ca="1" si="1"/>
        <v>45199</v>
      </c>
    </row>
    <row r="21" spans="1:40" ht="30" customHeight="1" x14ac:dyDescent="0.25">
      <c r="B21" s="78" t="s">
        <v>66</v>
      </c>
      <c r="C21" s="79"/>
      <c r="AA21" s="65">
        <v>10</v>
      </c>
      <c r="AB21" s="65" t="s">
        <v>42</v>
      </c>
      <c r="AC21" s="66">
        <f t="shared" ca="1" si="0"/>
        <v>45200</v>
      </c>
      <c r="AD21" s="66">
        <f t="shared" ca="1" si="1"/>
        <v>45230</v>
      </c>
    </row>
    <row r="22" spans="1:40" ht="30" customHeight="1" x14ac:dyDescent="0.25">
      <c r="A22" s="58">
        <f ca="1">1-B22</f>
        <v>0</v>
      </c>
      <c r="B22" s="76">
        <f ca="1">IFERROR(B20/C20,0)</f>
        <v>1</v>
      </c>
      <c r="C22" s="77"/>
      <c r="AA22" s="65">
        <v>11</v>
      </c>
      <c r="AB22" s="65" t="s">
        <v>43</v>
      </c>
      <c r="AC22" s="66">
        <f t="shared" ca="1" si="0"/>
        <v>45231</v>
      </c>
      <c r="AD22" s="66">
        <f t="shared" ca="1" si="1"/>
        <v>45260</v>
      </c>
    </row>
    <row r="23" spans="1:40" x14ac:dyDescent="0.25">
      <c r="AA23" s="65">
        <v>12</v>
      </c>
      <c r="AB23" s="65" t="s">
        <v>44</v>
      </c>
      <c r="AC23" s="66">
        <f t="shared" ca="1" si="0"/>
        <v>45261</v>
      </c>
      <c r="AD23" s="66">
        <f t="shared" ca="1" si="1"/>
        <v>45291</v>
      </c>
    </row>
    <row r="25" spans="1:40" x14ac:dyDescent="0.25">
      <c r="AB25" s="65">
        <v>1</v>
      </c>
      <c r="AC25" s="65">
        <v>2</v>
      </c>
      <c r="AD25" s="65">
        <v>3</v>
      </c>
      <c r="AE25" s="65">
        <v>4</v>
      </c>
      <c r="AF25" s="65">
        <v>5</v>
      </c>
      <c r="AG25" s="65">
        <v>6</v>
      </c>
      <c r="AH25" s="65">
        <v>7</v>
      </c>
      <c r="AI25" s="65">
        <v>8</v>
      </c>
      <c r="AJ25" s="65">
        <v>9</v>
      </c>
      <c r="AK25" s="65">
        <v>10</v>
      </c>
      <c r="AL25" s="65">
        <v>11</v>
      </c>
      <c r="AM25" s="65">
        <v>12</v>
      </c>
    </row>
    <row r="26" spans="1:40" x14ac:dyDescent="0.25">
      <c r="AB26" s="66">
        <f ca="1">DATE(YEAR(TODAY()),AB$25,1)</f>
        <v>44927</v>
      </c>
      <c r="AC26" s="66">
        <f t="shared" ref="AC26:AM26" ca="1" si="2">DATE(YEAR(TODAY()),AC$25,1)</f>
        <v>44958</v>
      </c>
      <c r="AD26" s="66">
        <f t="shared" ca="1" si="2"/>
        <v>44986</v>
      </c>
      <c r="AE26" s="66">
        <f t="shared" ca="1" si="2"/>
        <v>45017</v>
      </c>
      <c r="AF26" s="66">
        <f t="shared" ca="1" si="2"/>
        <v>45047</v>
      </c>
      <c r="AG26" s="66">
        <f t="shared" ca="1" si="2"/>
        <v>45078</v>
      </c>
      <c r="AH26" s="66">
        <f t="shared" ca="1" si="2"/>
        <v>45108</v>
      </c>
      <c r="AI26" s="66">
        <f t="shared" ca="1" si="2"/>
        <v>45139</v>
      </c>
      <c r="AJ26" s="66">
        <f t="shared" ca="1" si="2"/>
        <v>45170</v>
      </c>
      <c r="AK26" s="66">
        <f t="shared" ca="1" si="2"/>
        <v>45200</v>
      </c>
      <c r="AL26" s="66">
        <f t="shared" ca="1" si="2"/>
        <v>45231</v>
      </c>
      <c r="AM26" s="66">
        <f t="shared" ca="1" si="2"/>
        <v>45261</v>
      </c>
      <c r="AN26" s="66">
        <f ca="1">DATE(YEAR(TODAY()),AM$25,31)</f>
        <v>45291</v>
      </c>
    </row>
    <row r="27" spans="1:40" x14ac:dyDescent="0.25">
      <c r="AA27" s="65" t="s">
        <v>57</v>
      </c>
      <c r="AB27" s="65" t="s">
        <v>33</v>
      </c>
      <c r="AC27" s="65" t="s">
        <v>34</v>
      </c>
      <c r="AD27" s="65" t="s">
        <v>35</v>
      </c>
      <c r="AE27" s="65" t="s">
        <v>36</v>
      </c>
      <c r="AF27" s="65" t="s">
        <v>37</v>
      </c>
      <c r="AG27" s="65" t="s">
        <v>38</v>
      </c>
      <c r="AH27" s="65" t="s">
        <v>39</v>
      </c>
      <c r="AI27" s="65" t="s">
        <v>40</v>
      </c>
      <c r="AJ27" s="65" t="s">
        <v>41</v>
      </c>
      <c r="AK27" s="65" t="s">
        <v>42</v>
      </c>
      <c r="AL27" s="65" t="s">
        <v>43</v>
      </c>
      <c r="AM27" s="65" t="s">
        <v>44</v>
      </c>
    </row>
    <row r="28" spans="1:40" x14ac:dyDescent="0.25">
      <c r="AA28" s="65" t="s">
        <v>22</v>
      </c>
      <c r="AB28" s="65">
        <f ca="1">IFERROR(COUNTIFS(tbLancamentoFaltas[Data],"&gt;="&amp;AB$26,tbLancamentoFaltas[Data],"&lt;"&amp;AC$26),0)</f>
        <v>0</v>
      </c>
      <c r="AC28" s="65">
        <f ca="1">IFERROR(COUNTIFS(tbLancamentoFaltas[Data],"&gt;="&amp;AC$26,tbLancamentoFaltas[Data],"&lt;"&amp;AD$26),0)</f>
        <v>0</v>
      </c>
      <c r="AD28" s="65">
        <f ca="1">IFERROR(COUNTIFS(tbLancamentoFaltas[Data],"&gt;="&amp;AD$26,tbLancamentoFaltas[Data],"&lt;"&amp;AE$26),0)</f>
        <v>0</v>
      </c>
      <c r="AE28" s="65">
        <f ca="1">IFERROR(COUNTIFS(tbLancamentoFaltas[Data],"&gt;="&amp;AE$26,tbLancamentoFaltas[Data],"&lt;"&amp;AF$26),0)</f>
        <v>0</v>
      </c>
      <c r="AF28" s="65">
        <f ca="1">IFERROR(COUNTIFS(tbLancamentoFaltas[Data],"&gt;="&amp;AF$26,tbLancamentoFaltas[Data],"&lt;"&amp;AG$26),0)</f>
        <v>1</v>
      </c>
      <c r="AG28" s="65">
        <f ca="1">IFERROR(COUNTIFS(tbLancamentoFaltas[Data],"&gt;="&amp;AG$26,tbLancamentoFaltas[Data],"&lt;"&amp;AH$26),0)</f>
        <v>0</v>
      </c>
      <c r="AH28" s="65">
        <f ca="1">IFERROR(COUNTIFS(tbLancamentoFaltas[Data],"&gt;="&amp;AH$26,tbLancamentoFaltas[Data],"&lt;"&amp;AI$26),0)</f>
        <v>0</v>
      </c>
      <c r="AI28" s="65">
        <f ca="1">IFERROR(COUNTIFS(tbLancamentoFaltas[Data],"&gt;="&amp;AI$26,tbLancamentoFaltas[Data],"&lt;"&amp;AJ$26),0)</f>
        <v>0</v>
      </c>
      <c r="AJ28" s="65">
        <f ca="1">IFERROR(COUNTIFS(tbLancamentoFaltas[Data],"&gt;="&amp;AJ$26,tbLancamentoFaltas[Data],"&lt;"&amp;AK$26),0)</f>
        <v>0</v>
      </c>
      <c r="AK28" s="65">
        <f ca="1">IFERROR(COUNTIFS(tbLancamentoFaltas[Data],"&gt;="&amp;AK$26,tbLancamentoFaltas[Data],"&lt;"&amp;AL$26),0)</f>
        <v>0</v>
      </c>
      <c r="AL28" s="65">
        <f ca="1">IFERROR(COUNTIFS(tbLancamentoFaltas[Data],"&gt;="&amp;AL$26,tbLancamentoFaltas[Data],"&lt;"&amp;AM$26),0)</f>
        <v>0</v>
      </c>
      <c r="AM28" s="65">
        <f ca="1">IFERROR(COUNTIFS(tbLancamentoFaltas[Data],"&gt;="&amp;AM$26,tbLancamentoFaltas[Data],"&lt;"&amp;AN$26),0)</f>
        <v>0</v>
      </c>
    </row>
    <row r="29" spans="1:40" x14ac:dyDescent="0.25">
      <c r="AA29" s="65" t="s">
        <v>58</v>
      </c>
      <c r="AB29" s="65">
        <f ca="1">IFERROR(ROUND(AVERAGEIF($AB28:$AM28,"&gt;"&amp;0),0),0)</f>
        <v>1</v>
      </c>
      <c r="AC29" s="65">
        <f t="shared" ref="AC29:AM29" ca="1" si="3">IFERROR(ROUND(AVERAGEIF($AB28:$AM28,"&gt;"&amp;0),0),0)</f>
        <v>1</v>
      </c>
      <c r="AD29" s="65">
        <f t="shared" ca="1" si="3"/>
        <v>1</v>
      </c>
      <c r="AE29" s="65">
        <f t="shared" ca="1" si="3"/>
        <v>1</v>
      </c>
      <c r="AF29" s="65">
        <f t="shared" ca="1" si="3"/>
        <v>1</v>
      </c>
      <c r="AG29" s="65">
        <f t="shared" ca="1" si="3"/>
        <v>1</v>
      </c>
      <c r="AH29" s="65">
        <f t="shared" ca="1" si="3"/>
        <v>1</v>
      </c>
      <c r="AI29" s="65">
        <f t="shared" ca="1" si="3"/>
        <v>1</v>
      </c>
      <c r="AJ29" s="65">
        <f t="shared" ca="1" si="3"/>
        <v>1</v>
      </c>
      <c r="AK29" s="65">
        <f t="shared" ca="1" si="3"/>
        <v>1</v>
      </c>
      <c r="AL29" s="65">
        <f t="shared" ca="1" si="3"/>
        <v>1</v>
      </c>
      <c r="AM29" s="65">
        <f t="shared" ca="1" si="3"/>
        <v>1</v>
      </c>
    </row>
    <row r="31" spans="1:40" x14ac:dyDescent="0.25">
      <c r="AA31" s="65" t="s">
        <v>57</v>
      </c>
      <c r="AB31" s="65" t="s">
        <v>33</v>
      </c>
      <c r="AC31" s="65" t="s">
        <v>34</v>
      </c>
      <c r="AD31" s="65" t="s">
        <v>35</v>
      </c>
      <c r="AE31" s="65" t="s">
        <v>36</v>
      </c>
      <c r="AF31" s="65" t="s">
        <v>37</v>
      </c>
      <c r="AG31" s="65" t="s">
        <v>38</v>
      </c>
      <c r="AH31" s="65" t="s">
        <v>39</v>
      </c>
      <c r="AI31" s="65" t="s">
        <v>40</v>
      </c>
      <c r="AJ31" s="65" t="s">
        <v>41</v>
      </c>
      <c r="AK31" s="65" t="s">
        <v>42</v>
      </c>
      <c r="AL31" s="65" t="s">
        <v>43</v>
      </c>
      <c r="AM31" s="65" t="s">
        <v>44</v>
      </c>
    </row>
    <row r="32" spans="1:40" x14ac:dyDescent="0.25">
      <c r="AA32" s="65" t="s">
        <v>49</v>
      </c>
      <c r="AB32" s="65">
        <f ca="1">IFERROR(SUMIFS(tbLancamentoAtrasos[Qde Horas],tbLancamentoAtrasos[Data],"&gt;="&amp;AB$26,tbLancamentoAtrasos[Data],"&lt;"&amp;AC$26),0)</f>
        <v>0</v>
      </c>
      <c r="AC32" s="65">
        <f ca="1">IFERROR(SUMIFS(tbLancamentoAtrasos[Qde Horas],tbLancamentoAtrasos[Data],"&gt;="&amp;AC$26,tbLancamentoAtrasos[Data],"&lt;"&amp;AD$26),0)</f>
        <v>0</v>
      </c>
      <c r="AD32" s="65">
        <f ca="1">IFERROR(SUMIFS(tbLancamentoAtrasos[Qde Horas],tbLancamentoAtrasos[Data],"&gt;="&amp;AD$26,tbLancamentoAtrasos[Data],"&lt;"&amp;AE$26),0)</f>
        <v>0</v>
      </c>
      <c r="AE32" s="65">
        <f ca="1">IFERROR(SUMIFS(tbLancamentoAtrasos[Qde Horas],tbLancamentoAtrasos[Data],"&gt;="&amp;AE$26,tbLancamentoAtrasos[Data],"&lt;"&amp;AF$26),0)</f>
        <v>0</v>
      </c>
      <c r="AF32" s="65">
        <f ca="1">IFERROR(SUMIFS(tbLancamentoAtrasos[Qde Horas],tbLancamentoAtrasos[Data],"&gt;="&amp;AF$26,tbLancamentoAtrasos[Data],"&lt;"&amp;AG$26),0)</f>
        <v>2.5</v>
      </c>
      <c r="AG32" s="65">
        <f ca="1">IFERROR(SUMIFS(tbLancamentoAtrasos[Qde Horas],tbLancamentoAtrasos[Data],"&gt;="&amp;AG$26,tbLancamentoAtrasos[Data],"&lt;"&amp;AH$26),0)</f>
        <v>0</v>
      </c>
      <c r="AH32" s="65">
        <f ca="1">IFERROR(SUMIFS(tbLancamentoAtrasos[Qde Horas],tbLancamentoAtrasos[Data],"&gt;="&amp;AH$26,tbLancamentoAtrasos[Data],"&lt;"&amp;AI$26),0)</f>
        <v>0</v>
      </c>
      <c r="AI32" s="65">
        <f ca="1">IFERROR(SUMIFS(tbLancamentoAtrasos[Qde Horas],tbLancamentoAtrasos[Data],"&gt;="&amp;AI$26,tbLancamentoAtrasos[Data],"&lt;"&amp;AJ$26),0)</f>
        <v>0</v>
      </c>
      <c r="AJ32" s="65">
        <f ca="1">IFERROR(SUMIFS(tbLancamentoAtrasos[Qde Horas],tbLancamentoAtrasos[Data],"&gt;="&amp;AJ$26,tbLancamentoAtrasos[Data],"&lt;"&amp;AK$26),0)</f>
        <v>0</v>
      </c>
      <c r="AK32" s="65">
        <f ca="1">IFERROR(SUMIFS(tbLancamentoAtrasos[Qde Horas],tbLancamentoAtrasos[Data],"&gt;="&amp;AK$26,tbLancamentoAtrasos[Data],"&lt;"&amp;AL$26),0)</f>
        <v>0</v>
      </c>
      <c r="AL32" s="65">
        <f ca="1">IFERROR(SUMIFS(tbLancamentoAtrasos[Qde Horas],tbLancamentoAtrasos[Data],"&gt;="&amp;AL$26,tbLancamentoAtrasos[Data],"&lt;"&amp;AM$26),0)</f>
        <v>0</v>
      </c>
      <c r="AM32" s="65">
        <f ca="1">IFERROR(SUMIFS(tbLancamentoAtrasos[Qde Horas],tbLancamentoAtrasos[Data],"&gt;="&amp;AM$26,tbLancamentoAtrasos[Data],"&lt;"&amp;AN$26),0)</f>
        <v>0</v>
      </c>
    </row>
    <row r="33" spans="27:39" x14ac:dyDescent="0.25">
      <c r="AA33" s="65" t="s">
        <v>58</v>
      </c>
      <c r="AB33" s="65">
        <f ca="1">IFERROR(ROUND(AVERAGEIF($AB32:$AM32,"&gt;"&amp;0),0),0)</f>
        <v>3</v>
      </c>
      <c r="AC33" s="65">
        <f t="shared" ref="AC33:AM33" ca="1" si="4">IFERROR(ROUND(AVERAGEIF($AB32:$AM32,"&gt;"&amp;0),0),0)</f>
        <v>3</v>
      </c>
      <c r="AD33" s="65">
        <f t="shared" ca="1" si="4"/>
        <v>3</v>
      </c>
      <c r="AE33" s="65">
        <f t="shared" ca="1" si="4"/>
        <v>3</v>
      </c>
      <c r="AF33" s="65">
        <f t="shared" ca="1" si="4"/>
        <v>3</v>
      </c>
      <c r="AG33" s="65">
        <f t="shared" ca="1" si="4"/>
        <v>3</v>
      </c>
      <c r="AH33" s="65">
        <f t="shared" ca="1" si="4"/>
        <v>3</v>
      </c>
      <c r="AI33" s="65">
        <f t="shared" ca="1" si="4"/>
        <v>3</v>
      </c>
      <c r="AJ33" s="65">
        <f t="shared" ca="1" si="4"/>
        <v>3</v>
      </c>
      <c r="AK33" s="65">
        <f t="shared" ca="1" si="4"/>
        <v>3</v>
      </c>
      <c r="AL33" s="65">
        <f t="shared" ca="1" si="4"/>
        <v>3</v>
      </c>
      <c r="AM33" s="65">
        <f t="shared" ca="1" si="4"/>
        <v>3</v>
      </c>
    </row>
    <row r="35" spans="27:39" x14ac:dyDescent="0.25">
      <c r="AA35" s="65" t="s">
        <v>57</v>
      </c>
      <c r="AB35" s="65" t="s">
        <v>33</v>
      </c>
      <c r="AC35" s="65" t="s">
        <v>34</v>
      </c>
      <c r="AD35" s="65" t="s">
        <v>35</v>
      </c>
      <c r="AE35" s="65" t="s">
        <v>36</v>
      </c>
      <c r="AF35" s="65" t="s">
        <v>37</v>
      </c>
      <c r="AG35" s="65" t="s">
        <v>38</v>
      </c>
      <c r="AH35" s="65" t="s">
        <v>39</v>
      </c>
      <c r="AI35" s="65" t="s">
        <v>40</v>
      </c>
      <c r="AJ35" s="65" t="s">
        <v>41</v>
      </c>
      <c r="AK35" s="65" t="s">
        <v>42</v>
      </c>
      <c r="AL35" s="65" t="s">
        <v>43</v>
      </c>
      <c r="AM35" s="65" t="s">
        <v>44</v>
      </c>
    </row>
    <row r="36" spans="27:39" x14ac:dyDescent="0.25">
      <c r="AA36" s="65" t="s">
        <v>50</v>
      </c>
      <c r="AB36" s="65">
        <f ca="1">IFERROR(SUMIFS(tbLancamentoAntecipada[Qde Horas],tbLancamentoAntecipada[Data],"&gt;="&amp;AB$26,tbLancamentoAntecipada[Data],"&lt;"&amp;AC$26),0)</f>
        <v>0</v>
      </c>
      <c r="AC36" s="65">
        <f ca="1">IFERROR(SUMIFS(tbLancamentoAntecipada[Qde Horas],tbLancamentoAntecipada[Data],"&gt;="&amp;AC$26,tbLancamentoAntecipada[Data],"&lt;"&amp;AD$26),0)</f>
        <v>0</v>
      </c>
      <c r="AD36" s="65">
        <f ca="1">IFERROR(SUMIFS(tbLancamentoAntecipada[Qde Horas],tbLancamentoAntecipada[Data],"&gt;="&amp;AD$26,tbLancamentoAntecipada[Data],"&lt;"&amp;AE$26),0)</f>
        <v>0</v>
      </c>
      <c r="AE36" s="65">
        <f ca="1">IFERROR(SUMIFS(tbLancamentoAntecipada[Qde Horas],tbLancamentoAntecipada[Data],"&gt;="&amp;AE$26,tbLancamentoAntecipada[Data],"&lt;"&amp;AF$26),0)</f>
        <v>0</v>
      </c>
      <c r="AF36" s="65">
        <f ca="1">IFERROR(SUMIFS(tbLancamentoAntecipada[Qde Horas],tbLancamentoAntecipada[Data],"&gt;="&amp;AF$26,tbLancamentoAntecipada[Data],"&lt;"&amp;AG$26),0)</f>
        <v>1</v>
      </c>
      <c r="AG36" s="65">
        <f ca="1">IFERROR(SUMIFS(tbLancamentoAntecipada[Qde Horas],tbLancamentoAntecipada[Data],"&gt;="&amp;AG$26,tbLancamentoAntecipada[Data],"&lt;"&amp;AH$26),0)</f>
        <v>0</v>
      </c>
      <c r="AH36" s="65">
        <f ca="1">IFERROR(SUMIFS(tbLancamentoAntecipada[Qde Horas],tbLancamentoAntecipada[Data],"&gt;="&amp;AH$26,tbLancamentoAntecipada[Data],"&lt;"&amp;AI$26),0)</f>
        <v>0</v>
      </c>
      <c r="AI36" s="65">
        <f ca="1">IFERROR(SUMIFS(tbLancamentoAntecipada[Qde Horas],tbLancamentoAntecipada[Data],"&gt;="&amp;AI$26,tbLancamentoAntecipada[Data],"&lt;"&amp;AJ$26),0)</f>
        <v>0</v>
      </c>
      <c r="AJ36" s="65">
        <f ca="1">IFERROR(SUMIFS(tbLancamentoAntecipada[Qde Horas],tbLancamentoAntecipada[Data],"&gt;="&amp;AJ$26,tbLancamentoAntecipada[Data],"&lt;"&amp;AK$26),0)</f>
        <v>0</v>
      </c>
      <c r="AK36" s="65">
        <f ca="1">IFERROR(SUMIFS(tbLancamentoAntecipada[Qde Horas],tbLancamentoAntecipada[Data],"&gt;="&amp;AK$26,tbLancamentoAntecipada[Data],"&lt;"&amp;AL$26),0)</f>
        <v>0</v>
      </c>
      <c r="AL36" s="65">
        <f ca="1">IFERROR(SUMIFS(tbLancamentoAntecipada[Qde Horas],tbLancamentoAntecipada[Data],"&gt;="&amp;AL$26,tbLancamentoAntecipada[Data],"&lt;"&amp;AM$26),0)</f>
        <v>0</v>
      </c>
      <c r="AM36" s="65">
        <f ca="1">IFERROR(SUMIFS(tbLancamentoAntecipada[Qde Horas],tbLancamentoAntecipada[Data],"&gt;="&amp;AM$26,tbLancamentoAntecipada[Data],"&lt;"&amp;AN$26),0)</f>
        <v>0</v>
      </c>
    </row>
    <row r="37" spans="27:39" x14ac:dyDescent="0.25">
      <c r="AA37" s="65" t="s">
        <v>58</v>
      </c>
      <c r="AB37" s="65">
        <f ca="1">IFERROR(ROUND(AVERAGEIF($AB36:$AM36,"&gt;"&amp;0),0),0)</f>
        <v>1</v>
      </c>
      <c r="AC37" s="65">
        <f t="shared" ref="AC37:AM37" ca="1" si="5">IFERROR(ROUND(AVERAGEIF($AB36:$AM36,"&gt;"&amp;0),0),0)</f>
        <v>1</v>
      </c>
      <c r="AD37" s="65">
        <f t="shared" ca="1" si="5"/>
        <v>1</v>
      </c>
      <c r="AE37" s="65">
        <f t="shared" ca="1" si="5"/>
        <v>1</v>
      </c>
      <c r="AF37" s="65">
        <f t="shared" ca="1" si="5"/>
        <v>1</v>
      </c>
      <c r="AG37" s="65">
        <f t="shared" ca="1" si="5"/>
        <v>1</v>
      </c>
      <c r="AH37" s="65">
        <f t="shared" ca="1" si="5"/>
        <v>1</v>
      </c>
      <c r="AI37" s="65">
        <f t="shared" ca="1" si="5"/>
        <v>1</v>
      </c>
      <c r="AJ37" s="65">
        <f t="shared" ca="1" si="5"/>
        <v>1</v>
      </c>
      <c r="AK37" s="65">
        <f t="shared" ca="1" si="5"/>
        <v>1</v>
      </c>
      <c r="AL37" s="65">
        <f t="shared" ca="1" si="5"/>
        <v>1</v>
      </c>
      <c r="AM37" s="65">
        <f t="shared" ca="1" si="5"/>
        <v>1</v>
      </c>
    </row>
  </sheetData>
  <sheetProtection password="9084" sheet="1" objects="1" scenarios="1"/>
  <mergeCells count="6">
    <mergeCell ref="B22:C22"/>
    <mergeCell ref="B11:C11"/>
    <mergeCell ref="B12:C12"/>
    <mergeCell ref="B16:C16"/>
    <mergeCell ref="B17:C17"/>
    <mergeCell ref="B21:C21"/>
  </mergeCells>
  <conditionalFormatting sqref="B12">
    <cfRule type="cellIs" dxfId="70" priority="7" operator="greaterThan">
      <formula>0</formula>
    </cfRule>
    <cfRule type="cellIs" dxfId="69" priority="8" operator="equal">
      <formula>0</formula>
    </cfRule>
  </conditionalFormatting>
  <conditionalFormatting sqref="B17">
    <cfRule type="cellIs" dxfId="68" priority="5" operator="greaterThan">
      <formula>0</formula>
    </cfRule>
    <cfRule type="cellIs" dxfId="67" priority="6" operator="equal">
      <formula>0</formula>
    </cfRule>
  </conditionalFormatting>
  <conditionalFormatting sqref="B22">
    <cfRule type="cellIs" dxfId="66" priority="1" operator="greaterThan">
      <formula>0</formula>
    </cfRule>
    <cfRule type="cellIs" dxfId="65" priority="2" operator="equal">
      <formula>0</formula>
    </cfRule>
  </conditionalFormatting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7" orientation="landscape" r:id="rId1"/>
  <headerFooter>
    <oddHeader>&amp;CDASHBOARD CONTROLE DE ABSENTEÍSMO</oddHeader>
    <oddFooter>&amp;LImpresso em &amp;D as &amp;T&amp;RPágina &amp;P de &amp;N páginas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Erro de operação!" error="_x000a_O valor inserido é inválido._x000a_Selecione um valor da lista.">
          <x14:formula1>
            <xm:f>ResAno!$C$10:$N$10</xm:f>
          </x14:formula1>
          <xm:sqref>B6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/>
  <dimension ref="B1:O110"/>
  <sheetViews>
    <sheetView showGridLines="0" workbookViewId="0">
      <selection activeCell="G6" sqref="G6"/>
    </sheetView>
  </sheetViews>
  <sheetFormatPr defaultRowHeight="15" x14ac:dyDescent="0.25"/>
  <cols>
    <col min="1" max="1" width="2.7109375" style="26" customWidth="1"/>
    <col min="2" max="2" width="26.85546875" style="26" customWidth="1"/>
    <col min="3" max="15" width="11.42578125" style="26" customWidth="1"/>
    <col min="16" max="16384" width="9.140625" style="26"/>
  </cols>
  <sheetData>
    <row r="1" spans="2:15" s="18" customFormat="1" ht="35.1" customHeight="1" x14ac:dyDescent="0.25"/>
    <row r="2" spans="2:15" s="22" customFormat="1" ht="24.95" customHeight="1" x14ac:dyDescent="0.25"/>
    <row r="4" spans="2:15" ht="21" x14ac:dyDescent="0.25">
      <c r="B4" s="24" t="s">
        <v>31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</row>
    <row r="5" spans="2:15" x14ac:dyDescent="0.25">
      <c r="B5" s="30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</row>
    <row r="6" spans="2:15" ht="20.100000000000001" customHeight="1" x14ac:dyDescent="0.25">
      <c r="B6" s="75" t="s">
        <v>86</v>
      </c>
      <c r="C6" s="74">
        <f>ResAno!$C$6</f>
        <v>2023</v>
      </c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</row>
    <row r="7" spans="2:15" ht="15" customHeight="1" x14ac:dyDescent="0.25">
      <c r="B7" s="30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</row>
    <row r="8" spans="2:15" ht="24.95" customHeight="1" x14ac:dyDescent="0.25">
      <c r="B8" s="28" t="str">
        <f>"Consolidado mensal das horas de trabalho na folga em "&amp;$C$6</f>
        <v>Consolidado mensal das horas de trabalho na folga em 2023</v>
      </c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</row>
    <row r="9" spans="2:15" ht="15" hidden="1" customHeight="1" x14ac:dyDescent="0.25">
      <c r="B9" s="30"/>
      <c r="C9" s="31">
        <f>DATE($C$6,1,1)</f>
        <v>44927</v>
      </c>
      <c r="D9" s="31">
        <f>DATE($C$6,2,1)</f>
        <v>44958</v>
      </c>
      <c r="E9" s="31">
        <f>DATE($C$6,3,1)</f>
        <v>44986</v>
      </c>
      <c r="F9" s="31">
        <f>DATE($C$6,4,1)</f>
        <v>45017</v>
      </c>
      <c r="G9" s="31">
        <f>DATE($C$6,5,1)</f>
        <v>45047</v>
      </c>
      <c r="H9" s="31">
        <f>DATE($C$6,6,1)</f>
        <v>45078</v>
      </c>
      <c r="I9" s="31">
        <f>DATE($C$6,7,1)</f>
        <v>45108</v>
      </c>
      <c r="J9" s="31">
        <f>DATE($C$6,8,1)</f>
        <v>45139</v>
      </c>
      <c r="K9" s="31">
        <f>DATE($C$6,9,1)</f>
        <v>45170</v>
      </c>
      <c r="L9" s="31">
        <f>DATE($C$6,10,1)</f>
        <v>45200</v>
      </c>
      <c r="M9" s="31">
        <f>DATE($C$6,11,1)</f>
        <v>45231</v>
      </c>
      <c r="N9" s="31">
        <f>DATE($C$6,12,1)</f>
        <v>45261</v>
      </c>
      <c r="O9" s="31">
        <f>DATE($C$6,12,31)</f>
        <v>45291</v>
      </c>
    </row>
    <row r="10" spans="2:15" ht="24.95" customHeight="1" x14ac:dyDescent="0.25">
      <c r="B10" s="32" t="s">
        <v>46</v>
      </c>
      <c r="C10" s="33" t="s">
        <v>33</v>
      </c>
      <c r="D10" s="33" t="s">
        <v>34</v>
      </c>
      <c r="E10" s="33" t="s">
        <v>35</v>
      </c>
      <c r="F10" s="33" t="s">
        <v>36</v>
      </c>
      <c r="G10" s="33" t="s">
        <v>37</v>
      </c>
      <c r="H10" s="33" t="s">
        <v>38</v>
      </c>
      <c r="I10" s="33" t="s">
        <v>39</v>
      </c>
      <c r="J10" s="33" t="s">
        <v>40</v>
      </c>
      <c r="K10" s="33" t="s">
        <v>41</v>
      </c>
      <c r="L10" s="33" t="s">
        <v>42</v>
      </c>
      <c r="M10" s="33" t="s">
        <v>43</v>
      </c>
      <c r="N10" s="33" t="s">
        <v>44</v>
      </c>
      <c r="O10" s="33" t="s">
        <v>45</v>
      </c>
    </row>
    <row r="11" spans="2:15" ht="24.95" customHeight="1" x14ac:dyDescent="0.25">
      <c r="B11" s="42" t="str">
        <f>IF(OR(DinamicaMes!A2="",DinamicaMes!A2="(vazio)"),"",DinamicaMes!A2)</f>
        <v>Bertrano de Tal</v>
      </c>
      <c r="C11" s="35">
        <f>IF($B11="","",IFERROR(SUMIFS(tbLancamentoFolgaTrabalhada[Qde Horas],tbLancamentoFolgaTrabalhada[Funcionário],$B11,tbLancamentoFolgaTrabalhada[Data],"&gt;="&amp;C$9,tbLancamentoFolgaTrabalhada[Data],"&lt;"&amp;D$9),0))</f>
        <v>0</v>
      </c>
      <c r="D11" s="35">
        <f>IF($B11="","",IFERROR(SUMIFS(tbLancamentoFolgaTrabalhada[Qde Horas],tbLancamentoFolgaTrabalhada[Funcionário],$B11,tbLancamentoFolgaTrabalhada[Data],"&gt;="&amp;D$9,tbLancamentoFolgaTrabalhada[Data],"&lt;"&amp;E$9),0))</f>
        <v>0</v>
      </c>
      <c r="E11" s="35">
        <f>IF($B11="","",IFERROR(SUMIFS(tbLancamentoFolgaTrabalhada[Qde Horas],tbLancamentoFolgaTrabalhada[Funcionário],$B11,tbLancamentoFolgaTrabalhada[Data],"&gt;="&amp;E$9,tbLancamentoFolgaTrabalhada[Data],"&lt;"&amp;F$9),0))</f>
        <v>0</v>
      </c>
      <c r="F11" s="35">
        <f>IF($B11="","",IFERROR(SUMIFS(tbLancamentoFolgaTrabalhada[Qde Horas],tbLancamentoFolgaTrabalhada[Funcionário],$B11,tbLancamentoFolgaTrabalhada[Data],"&gt;="&amp;F$9,tbLancamentoFolgaTrabalhada[Data],"&lt;"&amp;G$9),0))</f>
        <v>0</v>
      </c>
      <c r="G11" s="35">
        <f>IF($B11="","",IFERROR(SUMIFS(tbLancamentoFolgaTrabalhada[Qde Horas],tbLancamentoFolgaTrabalhada[Funcionário],$B11,tbLancamentoFolgaTrabalhada[Data],"&gt;="&amp;G$9,tbLancamentoFolgaTrabalhada[Data],"&lt;"&amp;H$9),0))</f>
        <v>9</v>
      </c>
      <c r="H11" s="35">
        <f>IF($B11="","",IFERROR(SUMIFS(tbLancamentoFolgaTrabalhada[Qde Horas],tbLancamentoFolgaTrabalhada[Funcionário],$B11,tbLancamentoFolgaTrabalhada[Data],"&gt;="&amp;H$9,tbLancamentoFolgaTrabalhada[Data],"&lt;"&amp;I$9),0))</f>
        <v>0</v>
      </c>
      <c r="I11" s="35">
        <f>IF($B11="","",IFERROR(SUMIFS(tbLancamentoFolgaTrabalhada[Qde Horas],tbLancamentoFolgaTrabalhada[Funcionário],$B11,tbLancamentoFolgaTrabalhada[Data],"&gt;="&amp;I$9,tbLancamentoFolgaTrabalhada[Data],"&lt;"&amp;J$9),0))</f>
        <v>0</v>
      </c>
      <c r="J11" s="35">
        <f>IF($B11="","",IFERROR(SUMIFS(tbLancamentoFolgaTrabalhada[Qde Horas],tbLancamentoFolgaTrabalhada[Funcionário],$B11,tbLancamentoFolgaTrabalhada[Data],"&gt;="&amp;J$9,tbLancamentoFolgaTrabalhada[Data],"&lt;"&amp;K$9),0))</f>
        <v>0</v>
      </c>
      <c r="K11" s="35">
        <f>IF($B11="","",IFERROR(SUMIFS(tbLancamentoFolgaTrabalhada[Qde Horas],tbLancamentoFolgaTrabalhada[Funcionário],$B11,tbLancamentoFolgaTrabalhada[Data],"&gt;="&amp;K$9,tbLancamentoFolgaTrabalhada[Data],"&lt;"&amp;L$9),0))</f>
        <v>0</v>
      </c>
      <c r="L11" s="35">
        <f>IF($B11="","",IFERROR(SUMIFS(tbLancamentoFolgaTrabalhada[Qde Horas],tbLancamentoFolgaTrabalhada[Funcionário],$B11,tbLancamentoFolgaTrabalhada[Data],"&gt;="&amp;L$9,tbLancamentoFolgaTrabalhada[Data],"&lt;"&amp;M$9),0))</f>
        <v>0</v>
      </c>
      <c r="M11" s="35">
        <f>IF($B11="","",IFERROR(SUMIFS(tbLancamentoFolgaTrabalhada[Qde Horas],tbLancamentoFolgaTrabalhada[Funcionário],$B11,tbLancamentoFolgaTrabalhada[Data],"&gt;="&amp;M$9,tbLancamentoFolgaTrabalhada[Data],"&lt;"&amp;N$9),0))</f>
        <v>0</v>
      </c>
      <c r="N11" s="35">
        <f>IF($B11="","",IFERROR(SUMIFS(tbLancamentoFolgaTrabalhada[Qde Horas],tbLancamentoFolgaTrabalhada[Funcionário],$B11,tbLancamentoFolgaTrabalhada[Data],"&gt;="&amp;N$9,tbLancamentoFolgaTrabalhada[Data],"&lt;"&amp;O$9),0))</f>
        <v>0</v>
      </c>
      <c r="O11" s="36">
        <f>IF($B11="","",SUM(C11:N11))</f>
        <v>9</v>
      </c>
    </row>
    <row r="12" spans="2:15" ht="24.95" customHeight="1" x14ac:dyDescent="0.25">
      <c r="B12" s="42" t="str">
        <f>IF(OR(DinamicaMes!A3="",DinamicaMes!A3="(vazio)"),"",DinamicaMes!A3)</f>
        <v/>
      </c>
      <c r="C12" s="35" t="str">
        <f>IF($B12="","",IFERROR(SUMIFS(tbLancamentoFolgaTrabalhada[Qde Horas],tbLancamentoFolgaTrabalhada[Funcionário],$B12,tbLancamentoFolgaTrabalhada[Data],"&gt;="&amp;C$9,tbLancamentoFolgaTrabalhada[Data],"&lt;"&amp;D$9),0))</f>
        <v/>
      </c>
      <c r="D12" s="35" t="str">
        <f>IF($B12="","",IFERROR(SUMIFS(tbLancamentoFolgaTrabalhada[Qde Horas],tbLancamentoFolgaTrabalhada[Funcionário],$B12,tbLancamentoFolgaTrabalhada[Data],"&gt;="&amp;D$9,tbLancamentoFolgaTrabalhada[Data],"&lt;"&amp;E$9),0))</f>
        <v/>
      </c>
      <c r="E12" s="35" t="str">
        <f>IF($B12="","",IFERROR(SUMIFS(tbLancamentoFolgaTrabalhada[Qde Horas],tbLancamentoFolgaTrabalhada[Funcionário],$B12,tbLancamentoFolgaTrabalhada[Data],"&gt;="&amp;E$9,tbLancamentoFolgaTrabalhada[Data],"&lt;"&amp;F$9),0))</f>
        <v/>
      </c>
      <c r="F12" s="35" t="str">
        <f>IF($B12="","",IFERROR(SUMIFS(tbLancamentoFolgaTrabalhada[Qde Horas],tbLancamentoFolgaTrabalhada[Funcionário],$B12,tbLancamentoFolgaTrabalhada[Data],"&gt;="&amp;F$9,tbLancamentoFolgaTrabalhada[Data],"&lt;"&amp;G$9),0))</f>
        <v/>
      </c>
      <c r="G12" s="35" t="str">
        <f>IF($B12="","",IFERROR(SUMIFS(tbLancamentoFolgaTrabalhada[Qde Horas],tbLancamentoFolgaTrabalhada[Funcionário],$B12,tbLancamentoFolgaTrabalhada[Data],"&gt;="&amp;G$9,tbLancamentoFolgaTrabalhada[Data],"&lt;"&amp;H$9),0))</f>
        <v/>
      </c>
      <c r="H12" s="35" t="str">
        <f>IF($B12="","",IFERROR(SUMIFS(tbLancamentoFolgaTrabalhada[Qde Horas],tbLancamentoFolgaTrabalhada[Funcionário],$B12,tbLancamentoFolgaTrabalhada[Data],"&gt;="&amp;H$9,tbLancamentoFolgaTrabalhada[Data],"&lt;"&amp;I$9),0))</f>
        <v/>
      </c>
      <c r="I12" s="35" t="str">
        <f>IF($B12="","",IFERROR(SUMIFS(tbLancamentoFolgaTrabalhada[Qde Horas],tbLancamentoFolgaTrabalhada[Funcionário],$B12,tbLancamentoFolgaTrabalhada[Data],"&gt;="&amp;I$9,tbLancamentoFolgaTrabalhada[Data],"&lt;"&amp;J$9),0))</f>
        <v/>
      </c>
      <c r="J12" s="35" t="str">
        <f>IF($B12="","",IFERROR(SUMIFS(tbLancamentoFolgaTrabalhada[Qde Horas],tbLancamentoFolgaTrabalhada[Funcionário],$B12,tbLancamentoFolgaTrabalhada[Data],"&gt;="&amp;J$9,tbLancamentoFolgaTrabalhada[Data],"&lt;"&amp;K$9),0))</f>
        <v/>
      </c>
      <c r="K12" s="35" t="str">
        <f>IF($B12="","",IFERROR(SUMIFS(tbLancamentoFolgaTrabalhada[Qde Horas],tbLancamentoFolgaTrabalhada[Funcionário],$B12,tbLancamentoFolgaTrabalhada[Data],"&gt;="&amp;K$9,tbLancamentoFolgaTrabalhada[Data],"&lt;"&amp;L$9),0))</f>
        <v/>
      </c>
      <c r="L12" s="35" t="str">
        <f>IF($B12="","",IFERROR(SUMIFS(tbLancamentoFolgaTrabalhada[Qde Horas],tbLancamentoFolgaTrabalhada[Funcionário],$B12,tbLancamentoFolgaTrabalhada[Data],"&gt;="&amp;L$9,tbLancamentoFolgaTrabalhada[Data],"&lt;"&amp;M$9),0))</f>
        <v/>
      </c>
      <c r="M12" s="35" t="str">
        <f>IF($B12="","",IFERROR(SUMIFS(tbLancamentoFolgaTrabalhada[Qde Horas],tbLancamentoFolgaTrabalhada[Funcionário],$B12,tbLancamentoFolgaTrabalhada[Data],"&gt;="&amp;M$9,tbLancamentoFolgaTrabalhada[Data],"&lt;"&amp;N$9),0))</f>
        <v/>
      </c>
      <c r="N12" s="35" t="str">
        <f>IF($B12="","",IFERROR(SUMIFS(tbLancamentoFolgaTrabalhada[Qde Horas],tbLancamentoFolgaTrabalhada[Funcionário],$B12,tbLancamentoFolgaTrabalhada[Data],"&gt;="&amp;N$9,tbLancamentoFolgaTrabalhada[Data],"&lt;"&amp;O$9),0))</f>
        <v/>
      </c>
      <c r="O12" s="36" t="str">
        <f t="shared" ref="O12:O75" si="0">IF($B12="","",SUM(C12:N12))</f>
        <v/>
      </c>
    </row>
    <row r="13" spans="2:15" ht="24.95" customHeight="1" x14ac:dyDescent="0.25">
      <c r="B13" s="42" t="str">
        <f>IF(OR(DinamicaMes!A4="",DinamicaMes!A4="(vazio)"),"",DinamicaMes!A4)</f>
        <v/>
      </c>
      <c r="C13" s="35" t="str">
        <f>IF($B13="","",IFERROR(SUMIFS(tbLancamentoFolgaTrabalhada[Qde Horas],tbLancamentoFolgaTrabalhada[Funcionário],$B13,tbLancamentoFolgaTrabalhada[Data],"&gt;="&amp;C$9,tbLancamentoFolgaTrabalhada[Data],"&lt;"&amp;D$9),0))</f>
        <v/>
      </c>
      <c r="D13" s="35" t="str">
        <f>IF($B13="","",IFERROR(SUMIFS(tbLancamentoFolgaTrabalhada[Qde Horas],tbLancamentoFolgaTrabalhada[Funcionário],$B13,tbLancamentoFolgaTrabalhada[Data],"&gt;="&amp;D$9,tbLancamentoFolgaTrabalhada[Data],"&lt;"&amp;E$9),0))</f>
        <v/>
      </c>
      <c r="E13" s="35" t="str">
        <f>IF($B13="","",IFERROR(SUMIFS(tbLancamentoFolgaTrabalhada[Qde Horas],tbLancamentoFolgaTrabalhada[Funcionário],$B13,tbLancamentoFolgaTrabalhada[Data],"&gt;="&amp;E$9,tbLancamentoFolgaTrabalhada[Data],"&lt;"&amp;F$9),0))</f>
        <v/>
      </c>
      <c r="F13" s="35" t="str">
        <f>IF($B13="","",IFERROR(SUMIFS(tbLancamentoFolgaTrabalhada[Qde Horas],tbLancamentoFolgaTrabalhada[Funcionário],$B13,tbLancamentoFolgaTrabalhada[Data],"&gt;="&amp;F$9,tbLancamentoFolgaTrabalhada[Data],"&lt;"&amp;G$9),0))</f>
        <v/>
      </c>
      <c r="G13" s="35" t="str">
        <f>IF($B13="","",IFERROR(SUMIFS(tbLancamentoFolgaTrabalhada[Qde Horas],tbLancamentoFolgaTrabalhada[Funcionário],$B13,tbLancamentoFolgaTrabalhada[Data],"&gt;="&amp;G$9,tbLancamentoFolgaTrabalhada[Data],"&lt;"&amp;H$9),0))</f>
        <v/>
      </c>
      <c r="H13" s="35" t="str">
        <f>IF($B13="","",IFERROR(SUMIFS(tbLancamentoFolgaTrabalhada[Qde Horas],tbLancamentoFolgaTrabalhada[Funcionário],$B13,tbLancamentoFolgaTrabalhada[Data],"&gt;="&amp;H$9,tbLancamentoFolgaTrabalhada[Data],"&lt;"&amp;I$9),0))</f>
        <v/>
      </c>
      <c r="I13" s="35" t="str">
        <f>IF($B13="","",IFERROR(SUMIFS(tbLancamentoFolgaTrabalhada[Qde Horas],tbLancamentoFolgaTrabalhada[Funcionário],$B13,tbLancamentoFolgaTrabalhada[Data],"&gt;="&amp;I$9,tbLancamentoFolgaTrabalhada[Data],"&lt;"&amp;J$9),0))</f>
        <v/>
      </c>
      <c r="J13" s="35" t="str">
        <f>IF($B13="","",IFERROR(SUMIFS(tbLancamentoFolgaTrabalhada[Qde Horas],tbLancamentoFolgaTrabalhada[Funcionário],$B13,tbLancamentoFolgaTrabalhada[Data],"&gt;="&amp;J$9,tbLancamentoFolgaTrabalhada[Data],"&lt;"&amp;K$9),0))</f>
        <v/>
      </c>
      <c r="K13" s="35" t="str">
        <f>IF($B13="","",IFERROR(SUMIFS(tbLancamentoFolgaTrabalhada[Qde Horas],tbLancamentoFolgaTrabalhada[Funcionário],$B13,tbLancamentoFolgaTrabalhada[Data],"&gt;="&amp;K$9,tbLancamentoFolgaTrabalhada[Data],"&lt;"&amp;L$9),0))</f>
        <v/>
      </c>
      <c r="L13" s="35" t="str">
        <f>IF($B13="","",IFERROR(SUMIFS(tbLancamentoFolgaTrabalhada[Qde Horas],tbLancamentoFolgaTrabalhada[Funcionário],$B13,tbLancamentoFolgaTrabalhada[Data],"&gt;="&amp;L$9,tbLancamentoFolgaTrabalhada[Data],"&lt;"&amp;M$9),0))</f>
        <v/>
      </c>
      <c r="M13" s="35" t="str">
        <f>IF($B13="","",IFERROR(SUMIFS(tbLancamentoFolgaTrabalhada[Qde Horas],tbLancamentoFolgaTrabalhada[Funcionário],$B13,tbLancamentoFolgaTrabalhada[Data],"&gt;="&amp;M$9,tbLancamentoFolgaTrabalhada[Data],"&lt;"&amp;N$9),0))</f>
        <v/>
      </c>
      <c r="N13" s="35" t="str">
        <f>IF($B13="","",IFERROR(SUMIFS(tbLancamentoFolgaTrabalhada[Qde Horas],tbLancamentoFolgaTrabalhada[Funcionário],$B13,tbLancamentoFolgaTrabalhada[Data],"&gt;="&amp;N$9,tbLancamentoFolgaTrabalhada[Data],"&lt;"&amp;O$9),0))</f>
        <v/>
      </c>
      <c r="O13" s="36" t="str">
        <f t="shared" si="0"/>
        <v/>
      </c>
    </row>
    <row r="14" spans="2:15" ht="24.95" customHeight="1" x14ac:dyDescent="0.25">
      <c r="B14" s="42" t="str">
        <f>IF(OR(DinamicaMes!A5="",DinamicaMes!A5="(vazio)"),"",DinamicaMes!A5)</f>
        <v/>
      </c>
      <c r="C14" s="35" t="str">
        <f>IF($B14="","",IFERROR(SUMIFS(tbLancamentoFolgaTrabalhada[Qde Horas],tbLancamentoFolgaTrabalhada[Funcionário],$B14,tbLancamentoFolgaTrabalhada[Data],"&gt;="&amp;C$9,tbLancamentoFolgaTrabalhada[Data],"&lt;"&amp;D$9),0))</f>
        <v/>
      </c>
      <c r="D14" s="35" t="str">
        <f>IF($B14="","",IFERROR(SUMIFS(tbLancamentoFolgaTrabalhada[Qde Horas],tbLancamentoFolgaTrabalhada[Funcionário],$B14,tbLancamentoFolgaTrabalhada[Data],"&gt;="&amp;D$9,tbLancamentoFolgaTrabalhada[Data],"&lt;"&amp;E$9),0))</f>
        <v/>
      </c>
      <c r="E14" s="35" t="str">
        <f>IF($B14="","",IFERROR(SUMIFS(tbLancamentoFolgaTrabalhada[Qde Horas],tbLancamentoFolgaTrabalhada[Funcionário],$B14,tbLancamentoFolgaTrabalhada[Data],"&gt;="&amp;E$9,tbLancamentoFolgaTrabalhada[Data],"&lt;"&amp;F$9),0))</f>
        <v/>
      </c>
      <c r="F14" s="35" t="str">
        <f>IF($B14="","",IFERROR(SUMIFS(tbLancamentoFolgaTrabalhada[Qde Horas],tbLancamentoFolgaTrabalhada[Funcionário],$B14,tbLancamentoFolgaTrabalhada[Data],"&gt;="&amp;F$9,tbLancamentoFolgaTrabalhada[Data],"&lt;"&amp;G$9),0))</f>
        <v/>
      </c>
      <c r="G14" s="35" t="str">
        <f>IF($B14="","",IFERROR(SUMIFS(tbLancamentoFolgaTrabalhada[Qde Horas],tbLancamentoFolgaTrabalhada[Funcionário],$B14,tbLancamentoFolgaTrabalhada[Data],"&gt;="&amp;G$9,tbLancamentoFolgaTrabalhada[Data],"&lt;"&amp;H$9),0))</f>
        <v/>
      </c>
      <c r="H14" s="35" t="str">
        <f>IF($B14="","",IFERROR(SUMIFS(tbLancamentoFolgaTrabalhada[Qde Horas],tbLancamentoFolgaTrabalhada[Funcionário],$B14,tbLancamentoFolgaTrabalhada[Data],"&gt;="&amp;H$9,tbLancamentoFolgaTrabalhada[Data],"&lt;"&amp;I$9),0))</f>
        <v/>
      </c>
      <c r="I14" s="35" t="str">
        <f>IF($B14="","",IFERROR(SUMIFS(tbLancamentoFolgaTrabalhada[Qde Horas],tbLancamentoFolgaTrabalhada[Funcionário],$B14,tbLancamentoFolgaTrabalhada[Data],"&gt;="&amp;I$9,tbLancamentoFolgaTrabalhada[Data],"&lt;"&amp;J$9),0))</f>
        <v/>
      </c>
      <c r="J14" s="35" t="str">
        <f>IF($B14="","",IFERROR(SUMIFS(tbLancamentoFolgaTrabalhada[Qde Horas],tbLancamentoFolgaTrabalhada[Funcionário],$B14,tbLancamentoFolgaTrabalhada[Data],"&gt;="&amp;J$9,tbLancamentoFolgaTrabalhada[Data],"&lt;"&amp;K$9),0))</f>
        <v/>
      </c>
      <c r="K14" s="35" t="str">
        <f>IF($B14="","",IFERROR(SUMIFS(tbLancamentoFolgaTrabalhada[Qde Horas],tbLancamentoFolgaTrabalhada[Funcionário],$B14,tbLancamentoFolgaTrabalhada[Data],"&gt;="&amp;K$9,tbLancamentoFolgaTrabalhada[Data],"&lt;"&amp;L$9),0))</f>
        <v/>
      </c>
      <c r="L14" s="35" t="str">
        <f>IF($B14="","",IFERROR(SUMIFS(tbLancamentoFolgaTrabalhada[Qde Horas],tbLancamentoFolgaTrabalhada[Funcionário],$B14,tbLancamentoFolgaTrabalhada[Data],"&gt;="&amp;L$9,tbLancamentoFolgaTrabalhada[Data],"&lt;"&amp;M$9),0))</f>
        <v/>
      </c>
      <c r="M14" s="35" t="str">
        <f>IF($B14="","",IFERROR(SUMIFS(tbLancamentoFolgaTrabalhada[Qde Horas],tbLancamentoFolgaTrabalhada[Funcionário],$B14,tbLancamentoFolgaTrabalhada[Data],"&gt;="&amp;M$9,tbLancamentoFolgaTrabalhada[Data],"&lt;"&amp;N$9),0))</f>
        <v/>
      </c>
      <c r="N14" s="35" t="str">
        <f>IF($B14="","",IFERROR(SUMIFS(tbLancamentoFolgaTrabalhada[Qde Horas],tbLancamentoFolgaTrabalhada[Funcionário],$B14,tbLancamentoFolgaTrabalhada[Data],"&gt;="&amp;N$9,tbLancamentoFolgaTrabalhada[Data],"&lt;"&amp;O$9),0))</f>
        <v/>
      </c>
      <c r="O14" s="36" t="str">
        <f t="shared" si="0"/>
        <v/>
      </c>
    </row>
    <row r="15" spans="2:15" ht="24.95" customHeight="1" x14ac:dyDescent="0.25">
      <c r="B15" s="42" t="str">
        <f>IF(OR(DinamicaMes!A6="",DinamicaMes!A6="(vazio)"),"",DinamicaMes!A6)</f>
        <v/>
      </c>
      <c r="C15" s="35" t="str">
        <f>IF($B15="","",IFERROR(SUMIFS(tbLancamentoFolgaTrabalhada[Qde Horas],tbLancamentoFolgaTrabalhada[Funcionário],$B15,tbLancamentoFolgaTrabalhada[Data],"&gt;="&amp;C$9,tbLancamentoFolgaTrabalhada[Data],"&lt;"&amp;D$9),0))</f>
        <v/>
      </c>
      <c r="D15" s="35" t="str">
        <f>IF($B15="","",IFERROR(SUMIFS(tbLancamentoFolgaTrabalhada[Qde Horas],tbLancamentoFolgaTrabalhada[Funcionário],$B15,tbLancamentoFolgaTrabalhada[Data],"&gt;="&amp;D$9,tbLancamentoFolgaTrabalhada[Data],"&lt;"&amp;E$9),0))</f>
        <v/>
      </c>
      <c r="E15" s="35" t="str">
        <f>IF($B15="","",IFERROR(SUMIFS(tbLancamentoFolgaTrabalhada[Qde Horas],tbLancamentoFolgaTrabalhada[Funcionário],$B15,tbLancamentoFolgaTrabalhada[Data],"&gt;="&amp;E$9,tbLancamentoFolgaTrabalhada[Data],"&lt;"&amp;F$9),0))</f>
        <v/>
      </c>
      <c r="F15" s="35" t="str">
        <f>IF($B15="","",IFERROR(SUMIFS(tbLancamentoFolgaTrabalhada[Qde Horas],tbLancamentoFolgaTrabalhada[Funcionário],$B15,tbLancamentoFolgaTrabalhada[Data],"&gt;="&amp;F$9,tbLancamentoFolgaTrabalhada[Data],"&lt;"&amp;G$9),0))</f>
        <v/>
      </c>
      <c r="G15" s="35" t="str">
        <f>IF($B15="","",IFERROR(SUMIFS(tbLancamentoFolgaTrabalhada[Qde Horas],tbLancamentoFolgaTrabalhada[Funcionário],$B15,tbLancamentoFolgaTrabalhada[Data],"&gt;="&amp;G$9,tbLancamentoFolgaTrabalhada[Data],"&lt;"&amp;H$9),0))</f>
        <v/>
      </c>
      <c r="H15" s="35" t="str">
        <f>IF($B15="","",IFERROR(SUMIFS(tbLancamentoFolgaTrabalhada[Qde Horas],tbLancamentoFolgaTrabalhada[Funcionário],$B15,tbLancamentoFolgaTrabalhada[Data],"&gt;="&amp;H$9,tbLancamentoFolgaTrabalhada[Data],"&lt;"&amp;I$9),0))</f>
        <v/>
      </c>
      <c r="I15" s="35" t="str">
        <f>IF($B15="","",IFERROR(SUMIFS(tbLancamentoFolgaTrabalhada[Qde Horas],tbLancamentoFolgaTrabalhada[Funcionário],$B15,tbLancamentoFolgaTrabalhada[Data],"&gt;="&amp;I$9,tbLancamentoFolgaTrabalhada[Data],"&lt;"&amp;J$9),0))</f>
        <v/>
      </c>
      <c r="J15" s="35" t="str">
        <f>IF($B15="","",IFERROR(SUMIFS(tbLancamentoFolgaTrabalhada[Qde Horas],tbLancamentoFolgaTrabalhada[Funcionário],$B15,tbLancamentoFolgaTrabalhada[Data],"&gt;="&amp;J$9,tbLancamentoFolgaTrabalhada[Data],"&lt;"&amp;K$9),0))</f>
        <v/>
      </c>
      <c r="K15" s="35" t="str">
        <f>IF($B15="","",IFERROR(SUMIFS(tbLancamentoFolgaTrabalhada[Qde Horas],tbLancamentoFolgaTrabalhada[Funcionário],$B15,tbLancamentoFolgaTrabalhada[Data],"&gt;="&amp;K$9,tbLancamentoFolgaTrabalhada[Data],"&lt;"&amp;L$9),0))</f>
        <v/>
      </c>
      <c r="L15" s="35" t="str">
        <f>IF($B15="","",IFERROR(SUMIFS(tbLancamentoFolgaTrabalhada[Qde Horas],tbLancamentoFolgaTrabalhada[Funcionário],$B15,tbLancamentoFolgaTrabalhada[Data],"&gt;="&amp;L$9,tbLancamentoFolgaTrabalhada[Data],"&lt;"&amp;M$9),0))</f>
        <v/>
      </c>
      <c r="M15" s="35" t="str">
        <f>IF($B15="","",IFERROR(SUMIFS(tbLancamentoFolgaTrabalhada[Qde Horas],tbLancamentoFolgaTrabalhada[Funcionário],$B15,tbLancamentoFolgaTrabalhada[Data],"&gt;="&amp;M$9,tbLancamentoFolgaTrabalhada[Data],"&lt;"&amp;N$9),0))</f>
        <v/>
      </c>
      <c r="N15" s="35" t="str">
        <f>IF($B15="","",IFERROR(SUMIFS(tbLancamentoFolgaTrabalhada[Qde Horas],tbLancamentoFolgaTrabalhada[Funcionário],$B15,tbLancamentoFolgaTrabalhada[Data],"&gt;="&amp;N$9,tbLancamentoFolgaTrabalhada[Data],"&lt;"&amp;O$9),0))</f>
        <v/>
      </c>
      <c r="O15" s="36" t="str">
        <f t="shared" si="0"/>
        <v/>
      </c>
    </row>
    <row r="16" spans="2:15" ht="24.95" customHeight="1" x14ac:dyDescent="0.25">
      <c r="B16" s="42" t="str">
        <f>IF(OR(DinamicaMes!A7="",DinamicaMes!A7="(vazio)"),"",DinamicaMes!A7)</f>
        <v/>
      </c>
      <c r="C16" s="35" t="str">
        <f>IF($B16="","",IFERROR(SUMIFS(tbLancamentoFolgaTrabalhada[Qde Horas],tbLancamentoFolgaTrabalhada[Funcionário],$B16,tbLancamentoFolgaTrabalhada[Data],"&gt;="&amp;C$9,tbLancamentoFolgaTrabalhada[Data],"&lt;"&amp;D$9),0))</f>
        <v/>
      </c>
      <c r="D16" s="35" t="str">
        <f>IF($B16="","",IFERROR(SUMIFS(tbLancamentoFolgaTrabalhada[Qde Horas],tbLancamentoFolgaTrabalhada[Funcionário],$B16,tbLancamentoFolgaTrabalhada[Data],"&gt;="&amp;D$9,tbLancamentoFolgaTrabalhada[Data],"&lt;"&amp;E$9),0))</f>
        <v/>
      </c>
      <c r="E16" s="35" t="str">
        <f>IF($B16="","",IFERROR(SUMIFS(tbLancamentoFolgaTrabalhada[Qde Horas],tbLancamentoFolgaTrabalhada[Funcionário],$B16,tbLancamentoFolgaTrabalhada[Data],"&gt;="&amp;E$9,tbLancamentoFolgaTrabalhada[Data],"&lt;"&amp;F$9),0))</f>
        <v/>
      </c>
      <c r="F16" s="35" t="str">
        <f>IF($B16="","",IFERROR(SUMIFS(tbLancamentoFolgaTrabalhada[Qde Horas],tbLancamentoFolgaTrabalhada[Funcionário],$B16,tbLancamentoFolgaTrabalhada[Data],"&gt;="&amp;F$9,tbLancamentoFolgaTrabalhada[Data],"&lt;"&amp;G$9),0))</f>
        <v/>
      </c>
      <c r="G16" s="35" t="str">
        <f>IF($B16="","",IFERROR(SUMIFS(tbLancamentoFolgaTrabalhada[Qde Horas],tbLancamentoFolgaTrabalhada[Funcionário],$B16,tbLancamentoFolgaTrabalhada[Data],"&gt;="&amp;G$9,tbLancamentoFolgaTrabalhada[Data],"&lt;"&amp;H$9),0))</f>
        <v/>
      </c>
      <c r="H16" s="35" t="str">
        <f>IF($B16="","",IFERROR(SUMIFS(tbLancamentoFolgaTrabalhada[Qde Horas],tbLancamentoFolgaTrabalhada[Funcionário],$B16,tbLancamentoFolgaTrabalhada[Data],"&gt;="&amp;H$9,tbLancamentoFolgaTrabalhada[Data],"&lt;"&amp;I$9),0))</f>
        <v/>
      </c>
      <c r="I16" s="35" t="str">
        <f>IF($B16="","",IFERROR(SUMIFS(tbLancamentoFolgaTrabalhada[Qde Horas],tbLancamentoFolgaTrabalhada[Funcionário],$B16,tbLancamentoFolgaTrabalhada[Data],"&gt;="&amp;I$9,tbLancamentoFolgaTrabalhada[Data],"&lt;"&amp;J$9),0))</f>
        <v/>
      </c>
      <c r="J16" s="35" t="str">
        <f>IF($B16="","",IFERROR(SUMIFS(tbLancamentoFolgaTrabalhada[Qde Horas],tbLancamentoFolgaTrabalhada[Funcionário],$B16,tbLancamentoFolgaTrabalhada[Data],"&gt;="&amp;J$9,tbLancamentoFolgaTrabalhada[Data],"&lt;"&amp;K$9),0))</f>
        <v/>
      </c>
      <c r="K16" s="35" t="str">
        <f>IF($B16="","",IFERROR(SUMIFS(tbLancamentoFolgaTrabalhada[Qde Horas],tbLancamentoFolgaTrabalhada[Funcionário],$B16,tbLancamentoFolgaTrabalhada[Data],"&gt;="&amp;K$9,tbLancamentoFolgaTrabalhada[Data],"&lt;"&amp;L$9),0))</f>
        <v/>
      </c>
      <c r="L16" s="35" t="str">
        <f>IF($B16="","",IFERROR(SUMIFS(tbLancamentoFolgaTrabalhada[Qde Horas],tbLancamentoFolgaTrabalhada[Funcionário],$B16,tbLancamentoFolgaTrabalhada[Data],"&gt;="&amp;L$9,tbLancamentoFolgaTrabalhada[Data],"&lt;"&amp;M$9),0))</f>
        <v/>
      </c>
      <c r="M16" s="35" t="str">
        <f>IF($B16="","",IFERROR(SUMIFS(tbLancamentoFolgaTrabalhada[Qde Horas],tbLancamentoFolgaTrabalhada[Funcionário],$B16,tbLancamentoFolgaTrabalhada[Data],"&gt;="&amp;M$9,tbLancamentoFolgaTrabalhada[Data],"&lt;"&amp;N$9),0))</f>
        <v/>
      </c>
      <c r="N16" s="35" t="str">
        <f>IF($B16="","",IFERROR(SUMIFS(tbLancamentoFolgaTrabalhada[Qde Horas],tbLancamentoFolgaTrabalhada[Funcionário],$B16,tbLancamentoFolgaTrabalhada[Data],"&gt;="&amp;N$9,tbLancamentoFolgaTrabalhada[Data],"&lt;"&amp;O$9),0))</f>
        <v/>
      </c>
      <c r="O16" s="36" t="str">
        <f t="shared" si="0"/>
        <v/>
      </c>
    </row>
    <row r="17" spans="2:15" ht="24.95" customHeight="1" x14ac:dyDescent="0.25">
      <c r="B17" s="42" t="str">
        <f>IF(OR(DinamicaMes!A8="",DinamicaMes!A8="(vazio)"),"",DinamicaMes!A8)</f>
        <v/>
      </c>
      <c r="C17" s="35" t="str">
        <f>IF($B17="","",IFERROR(SUMIFS(tbLancamentoFolgaTrabalhada[Qde Horas],tbLancamentoFolgaTrabalhada[Funcionário],$B17,tbLancamentoFolgaTrabalhada[Data],"&gt;="&amp;C$9,tbLancamentoFolgaTrabalhada[Data],"&lt;"&amp;D$9),0))</f>
        <v/>
      </c>
      <c r="D17" s="35" t="str">
        <f>IF($B17="","",IFERROR(SUMIFS(tbLancamentoFolgaTrabalhada[Qde Horas],tbLancamentoFolgaTrabalhada[Funcionário],$B17,tbLancamentoFolgaTrabalhada[Data],"&gt;="&amp;D$9,tbLancamentoFolgaTrabalhada[Data],"&lt;"&amp;E$9),0))</f>
        <v/>
      </c>
      <c r="E17" s="35" t="str">
        <f>IF($B17="","",IFERROR(SUMIFS(tbLancamentoFolgaTrabalhada[Qde Horas],tbLancamentoFolgaTrabalhada[Funcionário],$B17,tbLancamentoFolgaTrabalhada[Data],"&gt;="&amp;E$9,tbLancamentoFolgaTrabalhada[Data],"&lt;"&amp;F$9),0))</f>
        <v/>
      </c>
      <c r="F17" s="35" t="str">
        <f>IF($B17="","",IFERROR(SUMIFS(tbLancamentoFolgaTrabalhada[Qde Horas],tbLancamentoFolgaTrabalhada[Funcionário],$B17,tbLancamentoFolgaTrabalhada[Data],"&gt;="&amp;F$9,tbLancamentoFolgaTrabalhada[Data],"&lt;"&amp;G$9),0))</f>
        <v/>
      </c>
      <c r="G17" s="35" t="str">
        <f>IF($B17="","",IFERROR(SUMIFS(tbLancamentoFolgaTrabalhada[Qde Horas],tbLancamentoFolgaTrabalhada[Funcionário],$B17,tbLancamentoFolgaTrabalhada[Data],"&gt;="&amp;G$9,tbLancamentoFolgaTrabalhada[Data],"&lt;"&amp;H$9),0))</f>
        <v/>
      </c>
      <c r="H17" s="35" t="str">
        <f>IF($B17="","",IFERROR(SUMIFS(tbLancamentoFolgaTrabalhada[Qde Horas],tbLancamentoFolgaTrabalhada[Funcionário],$B17,tbLancamentoFolgaTrabalhada[Data],"&gt;="&amp;H$9,tbLancamentoFolgaTrabalhada[Data],"&lt;"&amp;I$9),0))</f>
        <v/>
      </c>
      <c r="I17" s="35" t="str">
        <f>IF($B17="","",IFERROR(SUMIFS(tbLancamentoFolgaTrabalhada[Qde Horas],tbLancamentoFolgaTrabalhada[Funcionário],$B17,tbLancamentoFolgaTrabalhada[Data],"&gt;="&amp;I$9,tbLancamentoFolgaTrabalhada[Data],"&lt;"&amp;J$9),0))</f>
        <v/>
      </c>
      <c r="J17" s="35" t="str">
        <f>IF($B17="","",IFERROR(SUMIFS(tbLancamentoFolgaTrabalhada[Qde Horas],tbLancamentoFolgaTrabalhada[Funcionário],$B17,tbLancamentoFolgaTrabalhada[Data],"&gt;="&amp;J$9,tbLancamentoFolgaTrabalhada[Data],"&lt;"&amp;K$9),0))</f>
        <v/>
      </c>
      <c r="K17" s="35" t="str">
        <f>IF($B17="","",IFERROR(SUMIFS(tbLancamentoFolgaTrabalhada[Qde Horas],tbLancamentoFolgaTrabalhada[Funcionário],$B17,tbLancamentoFolgaTrabalhada[Data],"&gt;="&amp;K$9,tbLancamentoFolgaTrabalhada[Data],"&lt;"&amp;L$9),0))</f>
        <v/>
      </c>
      <c r="L17" s="35" t="str">
        <f>IF($B17="","",IFERROR(SUMIFS(tbLancamentoFolgaTrabalhada[Qde Horas],tbLancamentoFolgaTrabalhada[Funcionário],$B17,tbLancamentoFolgaTrabalhada[Data],"&gt;="&amp;L$9,tbLancamentoFolgaTrabalhada[Data],"&lt;"&amp;M$9),0))</f>
        <v/>
      </c>
      <c r="M17" s="35" t="str">
        <f>IF($B17="","",IFERROR(SUMIFS(tbLancamentoFolgaTrabalhada[Qde Horas],tbLancamentoFolgaTrabalhada[Funcionário],$B17,tbLancamentoFolgaTrabalhada[Data],"&gt;="&amp;M$9,tbLancamentoFolgaTrabalhada[Data],"&lt;"&amp;N$9),0))</f>
        <v/>
      </c>
      <c r="N17" s="35" t="str">
        <f>IF($B17="","",IFERROR(SUMIFS(tbLancamentoFolgaTrabalhada[Qde Horas],tbLancamentoFolgaTrabalhada[Funcionário],$B17,tbLancamentoFolgaTrabalhada[Data],"&gt;="&amp;N$9,tbLancamentoFolgaTrabalhada[Data],"&lt;"&amp;O$9),0))</f>
        <v/>
      </c>
      <c r="O17" s="36" t="str">
        <f t="shared" si="0"/>
        <v/>
      </c>
    </row>
    <row r="18" spans="2:15" ht="24.95" customHeight="1" x14ac:dyDescent="0.25">
      <c r="B18" s="42" t="str">
        <f>IF(OR(DinamicaMes!A9="",DinamicaMes!A9="(vazio)"),"",DinamicaMes!A9)</f>
        <v/>
      </c>
      <c r="C18" s="35" t="str">
        <f>IF($B18="","",IFERROR(SUMIFS(tbLancamentoFolgaTrabalhada[Qde Horas],tbLancamentoFolgaTrabalhada[Funcionário],$B18,tbLancamentoFolgaTrabalhada[Data],"&gt;="&amp;C$9,tbLancamentoFolgaTrabalhada[Data],"&lt;"&amp;D$9),0))</f>
        <v/>
      </c>
      <c r="D18" s="35" t="str">
        <f>IF($B18="","",IFERROR(SUMIFS(tbLancamentoFolgaTrabalhada[Qde Horas],tbLancamentoFolgaTrabalhada[Funcionário],$B18,tbLancamentoFolgaTrabalhada[Data],"&gt;="&amp;D$9,tbLancamentoFolgaTrabalhada[Data],"&lt;"&amp;E$9),0))</f>
        <v/>
      </c>
      <c r="E18" s="35" t="str">
        <f>IF($B18="","",IFERROR(SUMIFS(tbLancamentoFolgaTrabalhada[Qde Horas],tbLancamentoFolgaTrabalhada[Funcionário],$B18,tbLancamentoFolgaTrabalhada[Data],"&gt;="&amp;E$9,tbLancamentoFolgaTrabalhada[Data],"&lt;"&amp;F$9),0))</f>
        <v/>
      </c>
      <c r="F18" s="35" t="str">
        <f>IF($B18="","",IFERROR(SUMIFS(tbLancamentoFolgaTrabalhada[Qde Horas],tbLancamentoFolgaTrabalhada[Funcionário],$B18,tbLancamentoFolgaTrabalhada[Data],"&gt;="&amp;F$9,tbLancamentoFolgaTrabalhada[Data],"&lt;"&amp;G$9),0))</f>
        <v/>
      </c>
      <c r="G18" s="35" t="str">
        <f>IF($B18="","",IFERROR(SUMIFS(tbLancamentoFolgaTrabalhada[Qde Horas],tbLancamentoFolgaTrabalhada[Funcionário],$B18,tbLancamentoFolgaTrabalhada[Data],"&gt;="&amp;G$9,tbLancamentoFolgaTrabalhada[Data],"&lt;"&amp;H$9),0))</f>
        <v/>
      </c>
      <c r="H18" s="35" t="str">
        <f>IF($B18="","",IFERROR(SUMIFS(tbLancamentoFolgaTrabalhada[Qde Horas],tbLancamentoFolgaTrabalhada[Funcionário],$B18,tbLancamentoFolgaTrabalhada[Data],"&gt;="&amp;H$9,tbLancamentoFolgaTrabalhada[Data],"&lt;"&amp;I$9),0))</f>
        <v/>
      </c>
      <c r="I18" s="35" t="str">
        <f>IF($B18="","",IFERROR(SUMIFS(tbLancamentoFolgaTrabalhada[Qde Horas],tbLancamentoFolgaTrabalhada[Funcionário],$B18,tbLancamentoFolgaTrabalhada[Data],"&gt;="&amp;I$9,tbLancamentoFolgaTrabalhada[Data],"&lt;"&amp;J$9),0))</f>
        <v/>
      </c>
      <c r="J18" s="35" t="str">
        <f>IF($B18="","",IFERROR(SUMIFS(tbLancamentoFolgaTrabalhada[Qde Horas],tbLancamentoFolgaTrabalhada[Funcionário],$B18,tbLancamentoFolgaTrabalhada[Data],"&gt;="&amp;J$9,tbLancamentoFolgaTrabalhada[Data],"&lt;"&amp;K$9),0))</f>
        <v/>
      </c>
      <c r="K18" s="35" t="str">
        <f>IF($B18="","",IFERROR(SUMIFS(tbLancamentoFolgaTrabalhada[Qde Horas],tbLancamentoFolgaTrabalhada[Funcionário],$B18,tbLancamentoFolgaTrabalhada[Data],"&gt;="&amp;K$9,tbLancamentoFolgaTrabalhada[Data],"&lt;"&amp;L$9),0))</f>
        <v/>
      </c>
      <c r="L18" s="35" t="str">
        <f>IF($B18="","",IFERROR(SUMIFS(tbLancamentoFolgaTrabalhada[Qde Horas],tbLancamentoFolgaTrabalhada[Funcionário],$B18,tbLancamentoFolgaTrabalhada[Data],"&gt;="&amp;L$9,tbLancamentoFolgaTrabalhada[Data],"&lt;"&amp;M$9),0))</f>
        <v/>
      </c>
      <c r="M18" s="35" t="str">
        <f>IF($B18="","",IFERROR(SUMIFS(tbLancamentoFolgaTrabalhada[Qde Horas],tbLancamentoFolgaTrabalhada[Funcionário],$B18,tbLancamentoFolgaTrabalhada[Data],"&gt;="&amp;M$9,tbLancamentoFolgaTrabalhada[Data],"&lt;"&amp;N$9),0))</f>
        <v/>
      </c>
      <c r="N18" s="35" t="str">
        <f>IF($B18="","",IFERROR(SUMIFS(tbLancamentoFolgaTrabalhada[Qde Horas],tbLancamentoFolgaTrabalhada[Funcionário],$B18,tbLancamentoFolgaTrabalhada[Data],"&gt;="&amp;N$9,tbLancamentoFolgaTrabalhada[Data],"&lt;"&amp;O$9),0))</f>
        <v/>
      </c>
      <c r="O18" s="36" t="str">
        <f t="shared" si="0"/>
        <v/>
      </c>
    </row>
    <row r="19" spans="2:15" ht="24.95" customHeight="1" x14ac:dyDescent="0.25">
      <c r="B19" s="42" t="str">
        <f>IF(OR(DinamicaMes!A10="",DinamicaMes!A10="(vazio)"),"",DinamicaMes!A10)</f>
        <v/>
      </c>
      <c r="C19" s="35" t="str">
        <f>IF($B19="","",IFERROR(SUMIFS(tbLancamentoFolgaTrabalhada[Qde Horas],tbLancamentoFolgaTrabalhada[Funcionário],$B19,tbLancamentoFolgaTrabalhada[Data],"&gt;="&amp;C$9,tbLancamentoFolgaTrabalhada[Data],"&lt;"&amp;D$9),0))</f>
        <v/>
      </c>
      <c r="D19" s="35" t="str">
        <f>IF($B19="","",IFERROR(SUMIFS(tbLancamentoFolgaTrabalhada[Qde Horas],tbLancamentoFolgaTrabalhada[Funcionário],$B19,tbLancamentoFolgaTrabalhada[Data],"&gt;="&amp;D$9,tbLancamentoFolgaTrabalhada[Data],"&lt;"&amp;E$9),0))</f>
        <v/>
      </c>
      <c r="E19" s="35" t="str">
        <f>IF($B19="","",IFERROR(SUMIFS(tbLancamentoFolgaTrabalhada[Qde Horas],tbLancamentoFolgaTrabalhada[Funcionário],$B19,tbLancamentoFolgaTrabalhada[Data],"&gt;="&amp;E$9,tbLancamentoFolgaTrabalhada[Data],"&lt;"&amp;F$9),0))</f>
        <v/>
      </c>
      <c r="F19" s="35" t="str">
        <f>IF($B19="","",IFERROR(SUMIFS(tbLancamentoFolgaTrabalhada[Qde Horas],tbLancamentoFolgaTrabalhada[Funcionário],$B19,tbLancamentoFolgaTrabalhada[Data],"&gt;="&amp;F$9,tbLancamentoFolgaTrabalhada[Data],"&lt;"&amp;G$9),0))</f>
        <v/>
      </c>
      <c r="G19" s="35" t="str">
        <f>IF($B19="","",IFERROR(SUMIFS(tbLancamentoFolgaTrabalhada[Qde Horas],tbLancamentoFolgaTrabalhada[Funcionário],$B19,tbLancamentoFolgaTrabalhada[Data],"&gt;="&amp;G$9,tbLancamentoFolgaTrabalhada[Data],"&lt;"&amp;H$9),0))</f>
        <v/>
      </c>
      <c r="H19" s="35" t="str">
        <f>IF($B19="","",IFERROR(SUMIFS(tbLancamentoFolgaTrabalhada[Qde Horas],tbLancamentoFolgaTrabalhada[Funcionário],$B19,tbLancamentoFolgaTrabalhada[Data],"&gt;="&amp;H$9,tbLancamentoFolgaTrabalhada[Data],"&lt;"&amp;I$9),0))</f>
        <v/>
      </c>
      <c r="I19" s="35" t="str">
        <f>IF($B19="","",IFERROR(SUMIFS(tbLancamentoFolgaTrabalhada[Qde Horas],tbLancamentoFolgaTrabalhada[Funcionário],$B19,tbLancamentoFolgaTrabalhada[Data],"&gt;="&amp;I$9,tbLancamentoFolgaTrabalhada[Data],"&lt;"&amp;J$9),0))</f>
        <v/>
      </c>
      <c r="J19" s="35" t="str">
        <f>IF($B19="","",IFERROR(SUMIFS(tbLancamentoFolgaTrabalhada[Qde Horas],tbLancamentoFolgaTrabalhada[Funcionário],$B19,tbLancamentoFolgaTrabalhada[Data],"&gt;="&amp;J$9,tbLancamentoFolgaTrabalhada[Data],"&lt;"&amp;K$9),0))</f>
        <v/>
      </c>
      <c r="K19" s="35" t="str">
        <f>IF($B19="","",IFERROR(SUMIFS(tbLancamentoFolgaTrabalhada[Qde Horas],tbLancamentoFolgaTrabalhada[Funcionário],$B19,tbLancamentoFolgaTrabalhada[Data],"&gt;="&amp;K$9,tbLancamentoFolgaTrabalhada[Data],"&lt;"&amp;L$9),0))</f>
        <v/>
      </c>
      <c r="L19" s="35" t="str">
        <f>IF($B19="","",IFERROR(SUMIFS(tbLancamentoFolgaTrabalhada[Qde Horas],tbLancamentoFolgaTrabalhada[Funcionário],$B19,tbLancamentoFolgaTrabalhada[Data],"&gt;="&amp;L$9,tbLancamentoFolgaTrabalhada[Data],"&lt;"&amp;M$9),0))</f>
        <v/>
      </c>
      <c r="M19" s="35" t="str">
        <f>IF($B19="","",IFERROR(SUMIFS(tbLancamentoFolgaTrabalhada[Qde Horas],tbLancamentoFolgaTrabalhada[Funcionário],$B19,tbLancamentoFolgaTrabalhada[Data],"&gt;="&amp;M$9,tbLancamentoFolgaTrabalhada[Data],"&lt;"&amp;N$9),0))</f>
        <v/>
      </c>
      <c r="N19" s="35" t="str">
        <f>IF($B19="","",IFERROR(SUMIFS(tbLancamentoFolgaTrabalhada[Qde Horas],tbLancamentoFolgaTrabalhada[Funcionário],$B19,tbLancamentoFolgaTrabalhada[Data],"&gt;="&amp;N$9,tbLancamentoFolgaTrabalhada[Data],"&lt;"&amp;O$9),0))</f>
        <v/>
      </c>
      <c r="O19" s="36" t="str">
        <f t="shared" si="0"/>
        <v/>
      </c>
    </row>
    <row r="20" spans="2:15" ht="24.95" customHeight="1" x14ac:dyDescent="0.25">
      <c r="B20" s="42" t="str">
        <f>IF(OR(DinamicaMes!A11="",DinamicaMes!A11="(vazio)"),"",DinamicaMes!A11)</f>
        <v/>
      </c>
      <c r="C20" s="35" t="str">
        <f>IF($B20="","",IFERROR(SUMIFS(tbLancamentoFolgaTrabalhada[Qde Horas],tbLancamentoFolgaTrabalhada[Funcionário],$B20,tbLancamentoFolgaTrabalhada[Data],"&gt;="&amp;C$9,tbLancamentoFolgaTrabalhada[Data],"&lt;"&amp;D$9),0))</f>
        <v/>
      </c>
      <c r="D20" s="35" t="str">
        <f>IF($B20="","",IFERROR(SUMIFS(tbLancamentoFolgaTrabalhada[Qde Horas],tbLancamentoFolgaTrabalhada[Funcionário],$B20,tbLancamentoFolgaTrabalhada[Data],"&gt;="&amp;D$9,tbLancamentoFolgaTrabalhada[Data],"&lt;"&amp;E$9),0))</f>
        <v/>
      </c>
      <c r="E20" s="35" t="str">
        <f>IF($B20="","",IFERROR(SUMIFS(tbLancamentoFolgaTrabalhada[Qde Horas],tbLancamentoFolgaTrabalhada[Funcionário],$B20,tbLancamentoFolgaTrabalhada[Data],"&gt;="&amp;E$9,tbLancamentoFolgaTrabalhada[Data],"&lt;"&amp;F$9),0))</f>
        <v/>
      </c>
      <c r="F20" s="35" t="str">
        <f>IF($B20="","",IFERROR(SUMIFS(tbLancamentoFolgaTrabalhada[Qde Horas],tbLancamentoFolgaTrabalhada[Funcionário],$B20,tbLancamentoFolgaTrabalhada[Data],"&gt;="&amp;F$9,tbLancamentoFolgaTrabalhada[Data],"&lt;"&amp;G$9),0))</f>
        <v/>
      </c>
      <c r="G20" s="35" t="str">
        <f>IF($B20="","",IFERROR(SUMIFS(tbLancamentoFolgaTrabalhada[Qde Horas],tbLancamentoFolgaTrabalhada[Funcionário],$B20,tbLancamentoFolgaTrabalhada[Data],"&gt;="&amp;G$9,tbLancamentoFolgaTrabalhada[Data],"&lt;"&amp;H$9),0))</f>
        <v/>
      </c>
      <c r="H20" s="35" t="str">
        <f>IF($B20="","",IFERROR(SUMIFS(tbLancamentoFolgaTrabalhada[Qde Horas],tbLancamentoFolgaTrabalhada[Funcionário],$B20,tbLancamentoFolgaTrabalhada[Data],"&gt;="&amp;H$9,tbLancamentoFolgaTrabalhada[Data],"&lt;"&amp;I$9),0))</f>
        <v/>
      </c>
      <c r="I20" s="35" t="str">
        <f>IF($B20="","",IFERROR(SUMIFS(tbLancamentoFolgaTrabalhada[Qde Horas],tbLancamentoFolgaTrabalhada[Funcionário],$B20,tbLancamentoFolgaTrabalhada[Data],"&gt;="&amp;I$9,tbLancamentoFolgaTrabalhada[Data],"&lt;"&amp;J$9),0))</f>
        <v/>
      </c>
      <c r="J20" s="35" t="str">
        <f>IF($B20="","",IFERROR(SUMIFS(tbLancamentoFolgaTrabalhada[Qde Horas],tbLancamentoFolgaTrabalhada[Funcionário],$B20,tbLancamentoFolgaTrabalhada[Data],"&gt;="&amp;J$9,tbLancamentoFolgaTrabalhada[Data],"&lt;"&amp;K$9),0))</f>
        <v/>
      </c>
      <c r="K20" s="35" t="str">
        <f>IF($B20="","",IFERROR(SUMIFS(tbLancamentoFolgaTrabalhada[Qde Horas],tbLancamentoFolgaTrabalhada[Funcionário],$B20,tbLancamentoFolgaTrabalhada[Data],"&gt;="&amp;K$9,tbLancamentoFolgaTrabalhada[Data],"&lt;"&amp;L$9),0))</f>
        <v/>
      </c>
      <c r="L20" s="35" t="str">
        <f>IF($B20="","",IFERROR(SUMIFS(tbLancamentoFolgaTrabalhada[Qde Horas],tbLancamentoFolgaTrabalhada[Funcionário],$B20,tbLancamentoFolgaTrabalhada[Data],"&gt;="&amp;L$9,tbLancamentoFolgaTrabalhada[Data],"&lt;"&amp;M$9),0))</f>
        <v/>
      </c>
      <c r="M20" s="35" t="str">
        <f>IF($B20="","",IFERROR(SUMIFS(tbLancamentoFolgaTrabalhada[Qde Horas],tbLancamentoFolgaTrabalhada[Funcionário],$B20,tbLancamentoFolgaTrabalhada[Data],"&gt;="&amp;M$9,tbLancamentoFolgaTrabalhada[Data],"&lt;"&amp;N$9),0))</f>
        <v/>
      </c>
      <c r="N20" s="35" t="str">
        <f>IF($B20="","",IFERROR(SUMIFS(tbLancamentoFolgaTrabalhada[Qde Horas],tbLancamentoFolgaTrabalhada[Funcionário],$B20,tbLancamentoFolgaTrabalhada[Data],"&gt;="&amp;N$9,tbLancamentoFolgaTrabalhada[Data],"&lt;"&amp;O$9),0))</f>
        <v/>
      </c>
      <c r="O20" s="36" t="str">
        <f t="shared" si="0"/>
        <v/>
      </c>
    </row>
    <row r="21" spans="2:15" ht="24.95" customHeight="1" x14ac:dyDescent="0.25">
      <c r="B21" s="42" t="str">
        <f>IF(OR(DinamicaMes!A12="",DinamicaMes!A12="(vazio)"),"",DinamicaMes!A12)</f>
        <v/>
      </c>
      <c r="C21" s="35" t="str">
        <f>IF($B21="","",IFERROR(SUMIFS(tbLancamentoFolgaTrabalhada[Qde Horas],tbLancamentoFolgaTrabalhada[Funcionário],$B21,tbLancamentoFolgaTrabalhada[Data],"&gt;="&amp;C$9,tbLancamentoFolgaTrabalhada[Data],"&lt;"&amp;D$9),0))</f>
        <v/>
      </c>
      <c r="D21" s="35" t="str">
        <f>IF($B21="","",IFERROR(SUMIFS(tbLancamentoFolgaTrabalhada[Qde Horas],tbLancamentoFolgaTrabalhada[Funcionário],$B21,tbLancamentoFolgaTrabalhada[Data],"&gt;="&amp;D$9,tbLancamentoFolgaTrabalhada[Data],"&lt;"&amp;E$9),0))</f>
        <v/>
      </c>
      <c r="E21" s="35" t="str">
        <f>IF($B21="","",IFERROR(SUMIFS(tbLancamentoFolgaTrabalhada[Qde Horas],tbLancamentoFolgaTrabalhada[Funcionário],$B21,tbLancamentoFolgaTrabalhada[Data],"&gt;="&amp;E$9,tbLancamentoFolgaTrabalhada[Data],"&lt;"&amp;F$9),0))</f>
        <v/>
      </c>
      <c r="F21" s="35" t="str">
        <f>IF($B21="","",IFERROR(SUMIFS(tbLancamentoFolgaTrabalhada[Qde Horas],tbLancamentoFolgaTrabalhada[Funcionário],$B21,tbLancamentoFolgaTrabalhada[Data],"&gt;="&amp;F$9,tbLancamentoFolgaTrabalhada[Data],"&lt;"&amp;G$9),0))</f>
        <v/>
      </c>
      <c r="G21" s="35" t="str">
        <f>IF($B21="","",IFERROR(SUMIFS(tbLancamentoFolgaTrabalhada[Qde Horas],tbLancamentoFolgaTrabalhada[Funcionário],$B21,tbLancamentoFolgaTrabalhada[Data],"&gt;="&amp;G$9,tbLancamentoFolgaTrabalhada[Data],"&lt;"&amp;H$9),0))</f>
        <v/>
      </c>
      <c r="H21" s="35" t="str">
        <f>IF($B21="","",IFERROR(SUMIFS(tbLancamentoFolgaTrabalhada[Qde Horas],tbLancamentoFolgaTrabalhada[Funcionário],$B21,tbLancamentoFolgaTrabalhada[Data],"&gt;="&amp;H$9,tbLancamentoFolgaTrabalhada[Data],"&lt;"&amp;I$9),0))</f>
        <v/>
      </c>
      <c r="I21" s="35" t="str">
        <f>IF($B21="","",IFERROR(SUMIFS(tbLancamentoFolgaTrabalhada[Qde Horas],tbLancamentoFolgaTrabalhada[Funcionário],$B21,tbLancamentoFolgaTrabalhada[Data],"&gt;="&amp;I$9,tbLancamentoFolgaTrabalhada[Data],"&lt;"&amp;J$9),0))</f>
        <v/>
      </c>
      <c r="J21" s="35" t="str">
        <f>IF($B21="","",IFERROR(SUMIFS(tbLancamentoFolgaTrabalhada[Qde Horas],tbLancamentoFolgaTrabalhada[Funcionário],$B21,tbLancamentoFolgaTrabalhada[Data],"&gt;="&amp;J$9,tbLancamentoFolgaTrabalhada[Data],"&lt;"&amp;K$9),0))</f>
        <v/>
      </c>
      <c r="K21" s="35" t="str">
        <f>IF($B21="","",IFERROR(SUMIFS(tbLancamentoFolgaTrabalhada[Qde Horas],tbLancamentoFolgaTrabalhada[Funcionário],$B21,tbLancamentoFolgaTrabalhada[Data],"&gt;="&amp;K$9,tbLancamentoFolgaTrabalhada[Data],"&lt;"&amp;L$9),0))</f>
        <v/>
      </c>
      <c r="L21" s="35" t="str">
        <f>IF($B21="","",IFERROR(SUMIFS(tbLancamentoFolgaTrabalhada[Qde Horas],tbLancamentoFolgaTrabalhada[Funcionário],$B21,tbLancamentoFolgaTrabalhada[Data],"&gt;="&amp;L$9,tbLancamentoFolgaTrabalhada[Data],"&lt;"&amp;M$9),0))</f>
        <v/>
      </c>
      <c r="M21" s="35" t="str">
        <f>IF($B21="","",IFERROR(SUMIFS(tbLancamentoFolgaTrabalhada[Qde Horas],tbLancamentoFolgaTrabalhada[Funcionário],$B21,tbLancamentoFolgaTrabalhada[Data],"&gt;="&amp;M$9,tbLancamentoFolgaTrabalhada[Data],"&lt;"&amp;N$9),0))</f>
        <v/>
      </c>
      <c r="N21" s="35" t="str">
        <f>IF($B21="","",IFERROR(SUMIFS(tbLancamentoFolgaTrabalhada[Qde Horas],tbLancamentoFolgaTrabalhada[Funcionário],$B21,tbLancamentoFolgaTrabalhada[Data],"&gt;="&amp;N$9,tbLancamentoFolgaTrabalhada[Data],"&lt;"&amp;O$9),0))</f>
        <v/>
      </c>
      <c r="O21" s="36" t="str">
        <f t="shared" si="0"/>
        <v/>
      </c>
    </row>
    <row r="22" spans="2:15" ht="24.95" customHeight="1" x14ac:dyDescent="0.25">
      <c r="B22" s="42" t="str">
        <f>IF(OR(DinamicaMes!A13="",DinamicaMes!A13="(vazio)"),"",DinamicaMes!A13)</f>
        <v/>
      </c>
      <c r="C22" s="35" t="str">
        <f>IF($B22="","",IFERROR(SUMIFS(tbLancamentoFolgaTrabalhada[Qde Horas],tbLancamentoFolgaTrabalhada[Funcionário],$B22,tbLancamentoFolgaTrabalhada[Data],"&gt;="&amp;C$9,tbLancamentoFolgaTrabalhada[Data],"&lt;"&amp;D$9),0))</f>
        <v/>
      </c>
      <c r="D22" s="35" t="str">
        <f>IF($B22="","",IFERROR(SUMIFS(tbLancamentoFolgaTrabalhada[Qde Horas],tbLancamentoFolgaTrabalhada[Funcionário],$B22,tbLancamentoFolgaTrabalhada[Data],"&gt;="&amp;D$9,tbLancamentoFolgaTrabalhada[Data],"&lt;"&amp;E$9),0))</f>
        <v/>
      </c>
      <c r="E22" s="35" t="str">
        <f>IF($B22="","",IFERROR(SUMIFS(tbLancamentoFolgaTrabalhada[Qde Horas],tbLancamentoFolgaTrabalhada[Funcionário],$B22,tbLancamentoFolgaTrabalhada[Data],"&gt;="&amp;E$9,tbLancamentoFolgaTrabalhada[Data],"&lt;"&amp;F$9),0))</f>
        <v/>
      </c>
      <c r="F22" s="35" t="str">
        <f>IF($B22="","",IFERROR(SUMIFS(tbLancamentoFolgaTrabalhada[Qde Horas],tbLancamentoFolgaTrabalhada[Funcionário],$B22,tbLancamentoFolgaTrabalhada[Data],"&gt;="&amp;F$9,tbLancamentoFolgaTrabalhada[Data],"&lt;"&amp;G$9),0))</f>
        <v/>
      </c>
      <c r="G22" s="35" t="str">
        <f>IF($B22="","",IFERROR(SUMIFS(tbLancamentoFolgaTrabalhada[Qde Horas],tbLancamentoFolgaTrabalhada[Funcionário],$B22,tbLancamentoFolgaTrabalhada[Data],"&gt;="&amp;G$9,tbLancamentoFolgaTrabalhada[Data],"&lt;"&amp;H$9),0))</f>
        <v/>
      </c>
      <c r="H22" s="35" t="str">
        <f>IF($B22="","",IFERROR(SUMIFS(tbLancamentoFolgaTrabalhada[Qde Horas],tbLancamentoFolgaTrabalhada[Funcionário],$B22,tbLancamentoFolgaTrabalhada[Data],"&gt;="&amp;H$9,tbLancamentoFolgaTrabalhada[Data],"&lt;"&amp;I$9),0))</f>
        <v/>
      </c>
      <c r="I22" s="35" t="str">
        <f>IF($B22="","",IFERROR(SUMIFS(tbLancamentoFolgaTrabalhada[Qde Horas],tbLancamentoFolgaTrabalhada[Funcionário],$B22,tbLancamentoFolgaTrabalhada[Data],"&gt;="&amp;I$9,tbLancamentoFolgaTrabalhada[Data],"&lt;"&amp;J$9),0))</f>
        <v/>
      </c>
      <c r="J22" s="35" t="str">
        <f>IF($B22="","",IFERROR(SUMIFS(tbLancamentoFolgaTrabalhada[Qde Horas],tbLancamentoFolgaTrabalhada[Funcionário],$B22,tbLancamentoFolgaTrabalhada[Data],"&gt;="&amp;J$9,tbLancamentoFolgaTrabalhada[Data],"&lt;"&amp;K$9),0))</f>
        <v/>
      </c>
      <c r="K22" s="35" t="str">
        <f>IF($B22="","",IFERROR(SUMIFS(tbLancamentoFolgaTrabalhada[Qde Horas],tbLancamentoFolgaTrabalhada[Funcionário],$B22,tbLancamentoFolgaTrabalhada[Data],"&gt;="&amp;K$9,tbLancamentoFolgaTrabalhada[Data],"&lt;"&amp;L$9),0))</f>
        <v/>
      </c>
      <c r="L22" s="35" t="str">
        <f>IF($B22="","",IFERROR(SUMIFS(tbLancamentoFolgaTrabalhada[Qde Horas],tbLancamentoFolgaTrabalhada[Funcionário],$B22,tbLancamentoFolgaTrabalhada[Data],"&gt;="&amp;L$9,tbLancamentoFolgaTrabalhada[Data],"&lt;"&amp;M$9),0))</f>
        <v/>
      </c>
      <c r="M22" s="35" t="str">
        <f>IF($B22="","",IFERROR(SUMIFS(tbLancamentoFolgaTrabalhada[Qde Horas],tbLancamentoFolgaTrabalhada[Funcionário],$B22,tbLancamentoFolgaTrabalhada[Data],"&gt;="&amp;M$9,tbLancamentoFolgaTrabalhada[Data],"&lt;"&amp;N$9),0))</f>
        <v/>
      </c>
      <c r="N22" s="35" t="str">
        <f>IF($B22="","",IFERROR(SUMIFS(tbLancamentoFolgaTrabalhada[Qde Horas],tbLancamentoFolgaTrabalhada[Funcionário],$B22,tbLancamentoFolgaTrabalhada[Data],"&gt;="&amp;N$9,tbLancamentoFolgaTrabalhada[Data],"&lt;"&amp;O$9),0))</f>
        <v/>
      </c>
      <c r="O22" s="36" t="str">
        <f t="shared" si="0"/>
        <v/>
      </c>
    </row>
    <row r="23" spans="2:15" ht="24.95" customHeight="1" x14ac:dyDescent="0.25">
      <c r="B23" s="42" t="str">
        <f>IF(OR(DinamicaMes!A14="",DinamicaMes!A14="(vazio)"),"",DinamicaMes!A14)</f>
        <v/>
      </c>
      <c r="C23" s="35" t="str">
        <f>IF($B23="","",IFERROR(SUMIFS(tbLancamentoFolgaTrabalhada[Qde Horas],tbLancamentoFolgaTrabalhada[Funcionário],$B23,tbLancamentoFolgaTrabalhada[Data],"&gt;="&amp;C$9,tbLancamentoFolgaTrabalhada[Data],"&lt;"&amp;D$9),0))</f>
        <v/>
      </c>
      <c r="D23" s="35" t="str">
        <f>IF($B23="","",IFERROR(SUMIFS(tbLancamentoFolgaTrabalhada[Qde Horas],tbLancamentoFolgaTrabalhada[Funcionário],$B23,tbLancamentoFolgaTrabalhada[Data],"&gt;="&amp;D$9,tbLancamentoFolgaTrabalhada[Data],"&lt;"&amp;E$9),0))</f>
        <v/>
      </c>
      <c r="E23" s="35" t="str">
        <f>IF($B23="","",IFERROR(SUMIFS(tbLancamentoFolgaTrabalhada[Qde Horas],tbLancamentoFolgaTrabalhada[Funcionário],$B23,tbLancamentoFolgaTrabalhada[Data],"&gt;="&amp;E$9,tbLancamentoFolgaTrabalhada[Data],"&lt;"&amp;F$9),0))</f>
        <v/>
      </c>
      <c r="F23" s="35" t="str">
        <f>IF($B23="","",IFERROR(SUMIFS(tbLancamentoFolgaTrabalhada[Qde Horas],tbLancamentoFolgaTrabalhada[Funcionário],$B23,tbLancamentoFolgaTrabalhada[Data],"&gt;="&amp;F$9,tbLancamentoFolgaTrabalhada[Data],"&lt;"&amp;G$9),0))</f>
        <v/>
      </c>
      <c r="G23" s="35" t="str">
        <f>IF($B23="","",IFERROR(SUMIFS(tbLancamentoFolgaTrabalhada[Qde Horas],tbLancamentoFolgaTrabalhada[Funcionário],$B23,tbLancamentoFolgaTrabalhada[Data],"&gt;="&amp;G$9,tbLancamentoFolgaTrabalhada[Data],"&lt;"&amp;H$9),0))</f>
        <v/>
      </c>
      <c r="H23" s="35" t="str">
        <f>IF($B23="","",IFERROR(SUMIFS(tbLancamentoFolgaTrabalhada[Qde Horas],tbLancamentoFolgaTrabalhada[Funcionário],$B23,tbLancamentoFolgaTrabalhada[Data],"&gt;="&amp;H$9,tbLancamentoFolgaTrabalhada[Data],"&lt;"&amp;I$9),0))</f>
        <v/>
      </c>
      <c r="I23" s="35" t="str">
        <f>IF($B23="","",IFERROR(SUMIFS(tbLancamentoFolgaTrabalhada[Qde Horas],tbLancamentoFolgaTrabalhada[Funcionário],$B23,tbLancamentoFolgaTrabalhada[Data],"&gt;="&amp;I$9,tbLancamentoFolgaTrabalhada[Data],"&lt;"&amp;J$9),0))</f>
        <v/>
      </c>
      <c r="J23" s="35" t="str">
        <f>IF($B23="","",IFERROR(SUMIFS(tbLancamentoFolgaTrabalhada[Qde Horas],tbLancamentoFolgaTrabalhada[Funcionário],$B23,tbLancamentoFolgaTrabalhada[Data],"&gt;="&amp;J$9,tbLancamentoFolgaTrabalhada[Data],"&lt;"&amp;K$9),0))</f>
        <v/>
      </c>
      <c r="K23" s="35" t="str">
        <f>IF($B23="","",IFERROR(SUMIFS(tbLancamentoFolgaTrabalhada[Qde Horas],tbLancamentoFolgaTrabalhada[Funcionário],$B23,tbLancamentoFolgaTrabalhada[Data],"&gt;="&amp;K$9,tbLancamentoFolgaTrabalhada[Data],"&lt;"&amp;L$9),0))</f>
        <v/>
      </c>
      <c r="L23" s="35" t="str">
        <f>IF($B23="","",IFERROR(SUMIFS(tbLancamentoFolgaTrabalhada[Qde Horas],tbLancamentoFolgaTrabalhada[Funcionário],$B23,tbLancamentoFolgaTrabalhada[Data],"&gt;="&amp;L$9,tbLancamentoFolgaTrabalhada[Data],"&lt;"&amp;M$9),0))</f>
        <v/>
      </c>
      <c r="M23" s="35" t="str">
        <f>IF($B23="","",IFERROR(SUMIFS(tbLancamentoFolgaTrabalhada[Qde Horas],tbLancamentoFolgaTrabalhada[Funcionário],$B23,tbLancamentoFolgaTrabalhada[Data],"&gt;="&amp;M$9,tbLancamentoFolgaTrabalhada[Data],"&lt;"&amp;N$9),0))</f>
        <v/>
      </c>
      <c r="N23" s="35" t="str">
        <f>IF($B23="","",IFERROR(SUMIFS(tbLancamentoFolgaTrabalhada[Qde Horas],tbLancamentoFolgaTrabalhada[Funcionário],$B23,tbLancamentoFolgaTrabalhada[Data],"&gt;="&amp;N$9,tbLancamentoFolgaTrabalhada[Data],"&lt;"&amp;O$9),0))</f>
        <v/>
      </c>
      <c r="O23" s="36" t="str">
        <f t="shared" si="0"/>
        <v/>
      </c>
    </row>
    <row r="24" spans="2:15" ht="24.95" customHeight="1" x14ac:dyDescent="0.25">
      <c r="B24" s="42" t="str">
        <f>IF(OR(DinamicaMes!A15="",DinamicaMes!A15="(vazio)"),"",DinamicaMes!A15)</f>
        <v/>
      </c>
      <c r="C24" s="35" t="str">
        <f>IF($B24="","",IFERROR(SUMIFS(tbLancamentoFolgaTrabalhada[Qde Horas],tbLancamentoFolgaTrabalhada[Funcionário],$B24,tbLancamentoFolgaTrabalhada[Data],"&gt;="&amp;C$9,tbLancamentoFolgaTrabalhada[Data],"&lt;"&amp;D$9),0))</f>
        <v/>
      </c>
      <c r="D24" s="35" t="str">
        <f>IF($B24="","",IFERROR(SUMIFS(tbLancamentoFolgaTrabalhada[Qde Horas],tbLancamentoFolgaTrabalhada[Funcionário],$B24,tbLancamentoFolgaTrabalhada[Data],"&gt;="&amp;D$9,tbLancamentoFolgaTrabalhada[Data],"&lt;"&amp;E$9),0))</f>
        <v/>
      </c>
      <c r="E24" s="35" t="str">
        <f>IF($B24="","",IFERROR(SUMIFS(tbLancamentoFolgaTrabalhada[Qde Horas],tbLancamentoFolgaTrabalhada[Funcionário],$B24,tbLancamentoFolgaTrabalhada[Data],"&gt;="&amp;E$9,tbLancamentoFolgaTrabalhada[Data],"&lt;"&amp;F$9),0))</f>
        <v/>
      </c>
      <c r="F24" s="35" t="str">
        <f>IF($B24="","",IFERROR(SUMIFS(tbLancamentoFolgaTrabalhada[Qde Horas],tbLancamentoFolgaTrabalhada[Funcionário],$B24,tbLancamentoFolgaTrabalhada[Data],"&gt;="&amp;F$9,tbLancamentoFolgaTrabalhada[Data],"&lt;"&amp;G$9),0))</f>
        <v/>
      </c>
      <c r="G24" s="35" t="str">
        <f>IF($B24="","",IFERROR(SUMIFS(tbLancamentoFolgaTrabalhada[Qde Horas],tbLancamentoFolgaTrabalhada[Funcionário],$B24,tbLancamentoFolgaTrabalhada[Data],"&gt;="&amp;G$9,tbLancamentoFolgaTrabalhada[Data],"&lt;"&amp;H$9),0))</f>
        <v/>
      </c>
      <c r="H24" s="35" t="str">
        <f>IF($B24="","",IFERROR(SUMIFS(tbLancamentoFolgaTrabalhada[Qde Horas],tbLancamentoFolgaTrabalhada[Funcionário],$B24,tbLancamentoFolgaTrabalhada[Data],"&gt;="&amp;H$9,tbLancamentoFolgaTrabalhada[Data],"&lt;"&amp;I$9),0))</f>
        <v/>
      </c>
      <c r="I24" s="35" t="str">
        <f>IF($B24="","",IFERROR(SUMIFS(tbLancamentoFolgaTrabalhada[Qde Horas],tbLancamentoFolgaTrabalhada[Funcionário],$B24,tbLancamentoFolgaTrabalhada[Data],"&gt;="&amp;I$9,tbLancamentoFolgaTrabalhada[Data],"&lt;"&amp;J$9),0))</f>
        <v/>
      </c>
      <c r="J24" s="35" t="str">
        <f>IF($B24="","",IFERROR(SUMIFS(tbLancamentoFolgaTrabalhada[Qde Horas],tbLancamentoFolgaTrabalhada[Funcionário],$B24,tbLancamentoFolgaTrabalhada[Data],"&gt;="&amp;J$9,tbLancamentoFolgaTrabalhada[Data],"&lt;"&amp;K$9),0))</f>
        <v/>
      </c>
      <c r="K24" s="35" t="str">
        <f>IF($B24="","",IFERROR(SUMIFS(tbLancamentoFolgaTrabalhada[Qde Horas],tbLancamentoFolgaTrabalhada[Funcionário],$B24,tbLancamentoFolgaTrabalhada[Data],"&gt;="&amp;K$9,tbLancamentoFolgaTrabalhada[Data],"&lt;"&amp;L$9),0))</f>
        <v/>
      </c>
      <c r="L24" s="35" t="str">
        <f>IF($B24="","",IFERROR(SUMIFS(tbLancamentoFolgaTrabalhada[Qde Horas],tbLancamentoFolgaTrabalhada[Funcionário],$B24,tbLancamentoFolgaTrabalhada[Data],"&gt;="&amp;L$9,tbLancamentoFolgaTrabalhada[Data],"&lt;"&amp;M$9),0))</f>
        <v/>
      </c>
      <c r="M24" s="35" t="str">
        <f>IF($B24="","",IFERROR(SUMIFS(tbLancamentoFolgaTrabalhada[Qde Horas],tbLancamentoFolgaTrabalhada[Funcionário],$B24,tbLancamentoFolgaTrabalhada[Data],"&gt;="&amp;M$9,tbLancamentoFolgaTrabalhada[Data],"&lt;"&amp;N$9),0))</f>
        <v/>
      </c>
      <c r="N24" s="35" t="str">
        <f>IF($B24="","",IFERROR(SUMIFS(tbLancamentoFolgaTrabalhada[Qde Horas],tbLancamentoFolgaTrabalhada[Funcionário],$B24,tbLancamentoFolgaTrabalhada[Data],"&gt;="&amp;N$9,tbLancamentoFolgaTrabalhada[Data],"&lt;"&amp;O$9),0))</f>
        <v/>
      </c>
      <c r="O24" s="36" t="str">
        <f t="shared" si="0"/>
        <v/>
      </c>
    </row>
    <row r="25" spans="2:15" ht="24.95" customHeight="1" x14ac:dyDescent="0.25">
      <c r="B25" s="42" t="str">
        <f>IF(OR(DinamicaMes!A16="",DinamicaMes!A16="(vazio)"),"",DinamicaMes!A16)</f>
        <v/>
      </c>
      <c r="C25" s="35" t="str">
        <f>IF($B25="","",IFERROR(SUMIFS(tbLancamentoFolgaTrabalhada[Qde Horas],tbLancamentoFolgaTrabalhada[Funcionário],$B25,tbLancamentoFolgaTrabalhada[Data],"&gt;="&amp;C$9,tbLancamentoFolgaTrabalhada[Data],"&lt;"&amp;D$9),0))</f>
        <v/>
      </c>
      <c r="D25" s="35" t="str">
        <f>IF($B25="","",IFERROR(SUMIFS(tbLancamentoFolgaTrabalhada[Qde Horas],tbLancamentoFolgaTrabalhada[Funcionário],$B25,tbLancamentoFolgaTrabalhada[Data],"&gt;="&amp;D$9,tbLancamentoFolgaTrabalhada[Data],"&lt;"&amp;E$9),0))</f>
        <v/>
      </c>
      <c r="E25" s="35" t="str">
        <f>IF($B25="","",IFERROR(SUMIFS(tbLancamentoFolgaTrabalhada[Qde Horas],tbLancamentoFolgaTrabalhada[Funcionário],$B25,tbLancamentoFolgaTrabalhada[Data],"&gt;="&amp;E$9,tbLancamentoFolgaTrabalhada[Data],"&lt;"&amp;F$9),0))</f>
        <v/>
      </c>
      <c r="F25" s="35" t="str">
        <f>IF($B25="","",IFERROR(SUMIFS(tbLancamentoFolgaTrabalhada[Qde Horas],tbLancamentoFolgaTrabalhada[Funcionário],$B25,tbLancamentoFolgaTrabalhada[Data],"&gt;="&amp;F$9,tbLancamentoFolgaTrabalhada[Data],"&lt;"&amp;G$9),0))</f>
        <v/>
      </c>
      <c r="G25" s="35" t="str">
        <f>IF($B25="","",IFERROR(SUMIFS(tbLancamentoFolgaTrabalhada[Qde Horas],tbLancamentoFolgaTrabalhada[Funcionário],$B25,tbLancamentoFolgaTrabalhada[Data],"&gt;="&amp;G$9,tbLancamentoFolgaTrabalhada[Data],"&lt;"&amp;H$9),0))</f>
        <v/>
      </c>
      <c r="H25" s="35" t="str">
        <f>IF($B25="","",IFERROR(SUMIFS(tbLancamentoFolgaTrabalhada[Qde Horas],tbLancamentoFolgaTrabalhada[Funcionário],$B25,tbLancamentoFolgaTrabalhada[Data],"&gt;="&amp;H$9,tbLancamentoFolgaTrabalhada[Data],"&lt;"&amp;I$9),0))</f>
        <v/>
      </c>
      <c r="I25" s="35" t="str">
        <f>IF($B25="","",IFERROR(SUMIFS(tbLancamentoFolgaTrabalhada[Qde Horas],tbLancamentoFolgaTrabalhada[Funcionário],$B25,tbLancamentoFolgaTrabalhada[Data],"&gt;="&amp;I$9,tbLancamentoFolgaTrabalhada[Data],"&lt;"&amp;J$9),0))</f>
        <v/>
      </c>
      <c r="J25" s="35" t="str">
        <f>IF($B25="","",IFERROR(SUMIFS(tbLancamentoFolgaTrabalhada[Qde Horas],tbLancamentoFolgaTrabalhada[Funcionário],$B25,tbLancamentoFolgaTrabalhada[Data],"&gt;="&amp;J$9,tbLancamentoFolgaTrabalhada[Data],"&lt;"&amp;K$9),0))</f>
        <v/>
      </c>
      <c r="K25" s="35" t="str">
        <f>IF($B25="","",IFERROR(SUMIFS(tbLancamentoFolgaTrabalhada[Qde Horas],tbLancamentoFolgaTrabalhada[Funcionário],$B25,tbLancamentoFolgaTrabalhada[Data],"&gt;="&amp;K$9,tbLancamentoFolgaTrabalhada[Data],"&lt;"&amp;L$9),0))</f>
        <v/>
      </c>
      <c r="L25" s="35" t="str">
        <f>IF($B25="","",IFERROR(SUMIFS(tbLancamentoFolgaTrabalhada[Qde Horas],tbLancamentoFolgaTrabalhada[Funcionário],$B25,tbLancamentoFolgaTrabalhada[Data],"&gt;="&amp;L$9,tbLancamentoFolgaTrabalhada[Data],"&lt;"&amp;M$9),0))</f>
        <v/>
      </c>
      <c r="M25" s="35" t="str">
        <f>IF($B25="","",IFERROR(SUMIFS(tbLancamentoFolgaTrabalhada[Qde Horas],tbLancamentoFolgaTrabalhada[Funcionário],$B25,tbLancamentoFolgaTrabalhada[Data],"&gt;="&amp;M$9,tbLancamentoFolgaTrabalhada[Data],"&lt;"&amp;N$9),0))</f>
        <v/>
      </c>
      <c r="N25" s="35" t="str">
        <f>IF($B25="","",IFERROR(SUMIFS(tbLancamentoFolgaTrabalhada[Qde Horas],tbLancamentoFolgaTrabalhada[Funcionário],$B25,tbLancamentoFolgaTrabalhada[Data],"&gt;="&amp;N$9,tbLancamentoFolgaTrabalhada[Data],"&lt;"&amp;O$9),0))</f>
        <v/>
      </c>
      <c r="O25" s="36" t="str">
        <f t="shared" si="0"/>
        <v/>
      </c>
    </row>
    <row r="26" spans="2:15" ht="24.95" customHeight="1" x14ac:dyDescent="0.25">
      <c r="B26" s="42" t="str">
        <f>IF(OR(DinamicaMes!A17="",DinamicaMes!A17="(vazio)"),"",DinamicaMes!A17)</f>
        <v/>
      </c>
      <c r="C26" s="35" t="str">
        <f>IF($B26="","",IFERROR(SUMIFS(tbLancamentoFolgaTrabalhada[Qde Horas],tbLancamentoFolgaTrabalhada[Funcionário],$B26,tbLancamentoFolgaTrabalhada[Data],"&gt;="&amp;C$9,tbLancamentoFolgaTrabalhada[Data],"&lt;"&amp;D$9),0))</f>
        <v/>
      </c>
      <c r="D26" s="35" t="str">
        <f>IF($B26="","",IFERROR(SUMIFS(tbLancamentoFolgaTrabalhada[Qde Horas],tbLancamentoFolgaTrabalhada[Funcionário],$B26,tbLancamentoFolgaTrabalhada[Data],"&gt;="&amp;D$9,tbLancamentoFolgaTrabalhada[Data],"&lt;"&amp;E$9),0))</f>
        <v/>
      </c>
      <c r="E26" s="35" t="str">
        <f>IF($B26="","",IFERROR(SUMIFS(tbLancamentoFolgaTrabalhada[Qde Horas],tbLancamentoFolgaTrabalhada[Funcionário],$B26,tbLancamentoFolgaTrabalhada[Data],"&gt;="&amp;E$9,tbLancamentoFolgaTrabalhada[Data],"&lt;"&amp;F$9),0))</f>
        <v/>
      </c>
      <c r="F26" s="35" t="str">
        <f>IF($B26="","",IFERROR(SUMIFS(tbLancamentoFolgaTrabalhada[Qde Horas],tbLancamentoFolgaTrabalhada[Funcionário],$B26,tbLancamentoFolgaTrabalhada[Data],"&gt;="&amp;F$9,tbLancamentoFolgaTrabalhada[Data],"&lt;"&amp;G$9),0))</f>
        <v/>
      </c>
      <c r="G26" s="35" t="str">
        <f>IF($B26="","",IFERROR(SUMIFS(tbLancamentoFolgaTrabalhada[Qde Horas],tbLancamentoFolgaTrabalhada[Funcionário],$B26,tbLancamentoFolgaTrabalhada[Data],"&gt;="&amp;G$9,tbLancamentoFolgaTrabalhada[Data],"&lt;"&amp;H$9),0))</f>
        <v/>
      </c>
      <c r="H26" s="35" t="str">
        <f>IF($B26="","",IFERROR(SUMIFS(tbLancamentoFolgaTrabalhada[Qde Horas],tbLancamentoFolgaTrabalhada[Funcionário],$B26,tbLancamentoFolgaTrabalhada[Data],"&gt;="&amp;H$9,tbLancamentoFolgaTrabalhada[Data],"&lt;"&amp;I$9),0))</f>
        <v/>
      </c>
      <c r="I26" s="35" t="str">
        <f>IF($B26="","",IFERROR(SUMIFS(tbLancamentoFolgaTrabalhada[Qde Horas],tbLancamentoFolgaTrabalhada[Funcionário],$B26,tbLancamentoFolgaTrabalhada[Data],"&gt;="&amp;I$9,tbLancamentoFolgaTrabalhada[Data],"&lt;"&amp;J$9),0))</f>
        <v/>
      </c>
      <c r="J26" s="35" t="str">
        <f>IF($B26="","",IFERROR(SUMIFS(tbLancamentoFolgaTrabalhada[Qde Horas],tbLancamentoFolgaTrabalhada[Funcionário],$B26,tbLancamentoFolgaTrabalhada[Data],"&gt;="&amp;J$9,tbLancamentoFolgaTrabalhada[Data],"&lt;"&amp;K$9),0))</f>
        <v/>
      </c>
      <c r="K26" s="35" t="str">
        <f>IF($B26="","",IFERROR(SUMIFS(tbLancamentoFolgaTrabalhada[Qde Horas],tbLancamentoFolgaTrabalhada[Funcionário],$B26,tbLancamentoFolgaTrabalhada[Data],"&gt;="&amp;K$9,tbLancamentoFolgaTrabalhada[Data],"&lt;"&amp;L$9),0))</f>
        <v/>
      </c>
      <c r="L26" s="35" t="str">
        <f>IF($B26="","",IFERROR(SUMIFS(tbLancamentoFolgaTrabalhada[Qde Horas],tbLancamentoFolgaTrabalhada[Funcionário],$B26,tbLancamentoFolgaTrabalhada[Data],"&gt;="&amp;L$9,tbLancamentoFolgaTrabalhada[Data],"&lt;"&amp;M$9),0))</f>
        <v/>
      </c>
      <c r="M26" s="35" t="str">
        <f>IF($B26="","",IFERROR(SUMIFS(tbLancamentoFolgaTrabalhada[Qde Horas],tbLancamentoFolgaTrabalhada[Funcionário],$B26,tbLancamentoFolgaTrabalhada[Data],"&gt;="&amp;M$9,tbLancamentoFolgaTrabalhada[Data],"&lt;"&amp;N$9),0))</f>
        <v/>
      </c>
      <c r="N26" s="35" t="str">
        <f>IF($B26="","",IFERROR(SUMIFS(tbLancamentoFolgaTrabalhada[Qde Horas],tbLancamentoFolgaTrabalhada[Funcionário],$B26,tbLancamentoFolgaTrabalhada[Data],"&gt;="&amp;N$9,tbLancamentoFolgaTrabalhada[Data],"&lt;"&amp;O$9),0))</f>
        <v/>
      </c>
      <c r="O26" s="36" t="str">
        <f t="shared" si="0"/>
        <v/>
      </c>
    </row>
    <row r="27" spans="2:15" ht="24.95" customHeight="1" x14ac:dyDescent="0.25">
      <c r="B27" s="42" t="str">
        <f>IF(OR(DinamicaMes!A18="",DinamicaMes!A18="(vazio)"),"",DinamicaMes!A18)</f>
        <v/>
      </c>
      <c r="C27" s="35" t="str">
        <f>IF($B27="","",IFERROR(SUMIFS(tbLancamentoFolgaTrabalhada[Qde Horas],tbLancamentoFolgaTrabalhada[Funcionário],$B27,tbLancamentoFolgaTrabalhada[Data],"&gt;="&amp;C$9,tbLancamentoFolgaTrabalhada[Data],"&lt;"&amp;D$9),0))</f>
        <v/>
      </c>
      <c r="D27" s="35" t="str">
        <f>IF($B27="","",IFERROR(SUMIFS(tbLancamentoFolgaTrabalhada[Qde Horas],tbLancamentoFolgaTrabalhada[Funcionário],$B27,tbLancamentoFolgaTrabalhada[Data],"&gt;="&amp;D$9,tbLancamentoFolgaTrabalhada[Data],"&lt;"&amp;E$9),0))</f>
        <v/>
      </c>
      <c r="E27" s="35" t="str">
        <f>IF($B27="","",IFERROR(SUMIFS(tbLancamentoFolgaTrabalhada[Qde Horas],tbLancamentoFolgaTrabalhada[Funcionário],$B27,tbLancamentoFolgaTrabalhada[Data],"&gt;="&amp;E$9,tbLancamentoFolgaTrabalhada[Data],"&lt;"&amp;F$9),0))</f>
        <v/>
      </c>
      <c r="F27" s="35" t="str">
        <f>IF($B27="","",IFERROR(SUMIFS(tbLancamentoFolgaTrabalhada[Qde Horas],tbLancamentoFolgaTrabalhada[Funcionário],$B27,tbLancamentoFolgaTrabalhada[Data],"&gt;="&amp;F$9,tbLancamentoFolgaTrabalhada[Data],"&lt;"&amp;G$9),0))</f>
        <v/>
      </c>
      <c r="G27" s="35" t="str">
        <f>IF($B27="","",IFERROR(SUMIFS(tbLancamentoFolgaTrabalhada[Qde Horas],tbLancamentoFolgaTrabalhada[Funcionário],$B27,tbLancamentoFolgaTrabalhada[Data],"&gt;="&amp;G$9,tbLancamentoFolgaTrabalhada[Data],"&lt;"&amp;H$9),0))</f>
        <v/>
      </c>
      <c r="H27" s="35" t="str">
        <f>IF($B27="","",IFERROR(SUMIFS(tbLancamentoFolgaTrabalhada[Qde Horas],tbLancamentoFolgaTrabalhada[Funcionário],$B27,tbLancamentoFolgaTrabalhada[Data],"&gt;="&amp;H$9,tbLancamentoFolgaTrabalhada[Data],"&lt;"&amp;I$9),0))</f>
        <v/>
      </c>
      <c r="I27" s="35" t="str">
        <f>IF($B27="","",IFERROR(SUMIFS(tbLancamentoFolgaTrabalhada[Qde Horas],tbLancamentoFolgaTrabalhada[Funcionário],$B27,tbLancamentoFolgaTrabalhada[Data],"&gt;="&amp;I$9,tbLancamentoFolgaTrabalhada[Data],"&lt;"&amp;J$9),0))</f>
        <v/>
      </c>
      <c r="J27" s="35" t="str">
        <f>IF($B27="","",IFERROR(SUMIFS(tbLancamentoFolgaTrabalhada[Qde Horas],tbLancamentoFolgaTrabalhada[Funcionário],$B27,tbLancamentoFolgaTrabalhada[Data],"&gt;="&amp;J$9,tbLancamentoFolgaTrabalhada[Data],"&lt;"&amp;K$9),0))</f>
        <v/>
      </c>
      <c r="K27" s="35" t="str">
        <f>IF($B27="","",IFERROR(SUMIFS(tbLancamentoFolgaTrabalhada[Qde Horas],tbLancamentoFolgaTrabalhada[Funcionário],$B27,tbLancamentoFolgaTrabalhada[Data],"&gt;="&amp;K$9,tbLancamentoFolgaTrabalhada[Data],"&lt;"&amp;L$9),0))</f>
        <v/>
      </c>
      <c r="L27" s="35" t="str">
        <f>IF($B27="","",IFERROR(SUMIFS(tbLancamentoFolgaTrabalhada[Qde Horas],tbLancamentoFolgaTrabalhada[Funcionário],$B27,tbLancamentoFolgaTrabalhada[Data],"&gt;="&amp;L$9,tbLancamentoFolgaTrabalhada[Data],"&lt;"&amp;M$9),0))</f>
        <v/>
      </c>
      <c r="M27" s="35" t="str">
        <f>IF($B27="","",IFERROR(SUMIFS(tbLancamentoFolgaTrabalhada[Qde Horas],tbLancamentoFolgaTrabalhada[Funcionário],$B27,tbLancamentoFolgaTrabalhada[Data],"&gt;="&amp;M$9,tbLancamentoFolgaTrabalhada[Data],"&lt;"&amp;N$9),0))</f>
        <v/>
      </c>
      <c r="N27" s="35" t="str">
        <f>IF($B27="","",IFERROR(SUMIFS(tbLancamentoFolgaTrabalhada[Qde Horas],tbLancamentoFolgaTrabalhada[Funcionário],$B27,tbLancamentoFolgaTrabalhada[Data],"&gt;="&amp;N$9,tbLancamentoFolgaTrabalhada[Data],"&lt;"&amp;O$9),0))</f>
        <v/>
      </c>
      <c r="O27" s="36" t="str">
        <f t="shared" si="0"/>
        <v/>
      </c>
    </row>
    <row r="28" spans="2:15" ht="24.95" customHeight="1" x14ac:dyDescent="0.25">
      <c r="B28" s="42" t="str">
        <f>IF(OR(DinamicaMes!A19="",DinamicaMes!A19="(vazio)"),"",DinamicaMes!A19)</f>
        <v/>
      </c>
      <c r="C28" s="35" t="str">
        <f>IF($B28="","",IFERROR(SUMIFS(tbLancamentoFolgaTrabalhada[Qde Horas],tbLancamentoFolgaTrabalhada[Funcionário],$B28,tbLancamentoFolgaTrabalhada[Data],"&gt;="&amp;C$9,tbLancamentoFolgaTrabalhada[Data],"&lt;"&amp;D$9),0))</f>
        <v/>
      </c>
      <c r="D28" s="35" t="str">
        <f>IF($B28="","",IFERROR(SUMIFS(tbLancamentoFolgaTrabalhada[Qde Horas],tbLancamentoFolgaTrabalhada[Funcionário],$B28,tbLancamentoFolgaTrabalhada[Data],"&gt;="&amp;D$9,tbLancamentoFolgaTrabalhada[Data],"&lt;"&amp;E$9),0))</f>
        <v/>
      </c>
      <c r="E28" s="35" t="str">
        <f>IF($B28="","",IFERROR(SUMIFS(tbLancamentoFolgaTrabalhada[Qde Horas],tbLancamentoFolgaTrabalhada[Funcionário],$B28,tbLancamentoFolgaTrabalhada[Data],"&gt;="&amp;E$9,tbLancamentoFolgaTrabalhada[Data],"&lt;"&amp;F$9),0))</f>
        <v/>
      </c>
      <c r="F28" s="35" t="str">
        <f>IF($B28="","",IFERROR(SUMIFS(tbLancamentoFolgaTrabalhada[Qde Horas],tbLancamentoFolgaTrabalhada[Funcionário],$B28,tbLancamentoFolgaTrabalhada[Data],"&gt;="&amp;F$9,tbLancamentoFolgaTrabalhada[Data],"&lt;"&amp;G$9),0))</f>
        <v/>
      </c>
      <c r="G28" s="35" t="str">
        <f>IF($B28="","",IFERROR(SUMIFS(tbLancamentoFolgaTrabalhada[Qde Horas],tbLancamentoFolgaTrabalhada[Funcionário],$B28,tbLancamentoFolgaTrabalhada[Data],"&gt;="&amp;G$9,tbLancamentoFolgaTrabalhada[Data],"&lt;"&amp;H$9),0))</f>
        <v/>
      </c>
      <c r="H28" s="35" t="str">
        <f>IF($B28="","",IFERROR(SUMIFS(tbLancamentoFolgaTrabalhada[Qde Horas],tbLancamentoFolgaTrabalhada[Funcionário],$B28,tbLancamentoFolgaTrabalhada[Data],"&gt;="&amp;H$9,tbLancamentoFolgaTrabalhada[Data],"&lt;"&amp;I$9),0))</f>
        <v/>
      </c>
      <c r="I28" s="35" t="str">
        <f>IF($B28="","",IFERROR(SUMIFS(tbLancamentoFolgaTrabalhada[Qde Horas],tbLancamentoFolgaTrabalhada[Funcionário],$B28,tbLancamentoFolgaTrabalhada[Data],"&gt;="&amp;I$9,tbLancamentoFolgaTrabalhada[Data],"&lt;"&amp;J$9),0))</f>
        <v/>
      </c>
      <c r="J28" s="35" t="str">
        <f>IF($B28="","",IFERROR(SUMIFS(tbLancamentoFolgaTrabalhada[Qde Horas],tbLancamentoFolgaTrabalhada[Funcionário],$B28,tbLancamentoFolgaTrabalhada[Data],"&gt;="&amp;J$9,tbLancamentoFolgaTrabalhada[Data],"&lt;"&amp;K$9),0))</f>
        <v/>
      </c>
      <c r="K28" s="35" t="str">
        <f>IF($B28="","",IFERROR(SUMIFS(tbLancamentoFolgaTrabalhada[Qde Horas],tbLancamentoFolgaTrabalhada[Funcionário],$B28,tbLancamentoFolgaTrabalhada[Data],"&gt;="&amp;K$9,tbLancamentoFolgaTrabalhada[Data],"&lt;"&amp;L$9),0))</f>
        <v/>
      </c>
      <c r="L28" s="35" t="str">
        <f>IF($B28="","",IFERROR(SUMIFS(tbLancamentoFolgaTrabalhada[Qde Horas],tbLancamentoFolgaTrabalhada[Funcionário],$B28,tbLancamentoFolgaTrabalhada[Data],"&gt;="&amp;L$9,tbLancamentoFolgaTrabalhada[Data],"&lt;"&amp;M$9),0))</f>
        <v/>
      </c>
      <c r="M28" s="35" t="str">
        <f>IF($B28="","",IFERROR(SUMIFS(tbLancamentoFolgaTrabalhada[Qde Horas],tbLancamentoFolgaTrabalhada[Funcionário],$B28,tbLancamentoFolgaTrabalhada[Data],"&gt;="&amp;M$9,tbLancamentoFolgaTrabalhada[Data],"&lt;"&amp;N$9),0))</f>
        <v/>
      </c>
      <c r="N28" s="35" t="str">
        <f>IF($B28="","",IFERROR(SUMIFS(tbLancamentoFolgaTrabalhada[Qde Horas],tbLancamentoFolgaTrabalhada[Funcionário],$B28,tbLancamentoFolgaTrabalhada[Data],"&gt;="&amp;N$9,tbLancamentoFolgaTrabalhada[Data],"&lt;"&amp;O$9),0))</f>
        <v/>
      </c>
      <c r="O28" s="36" t="str">
        <f t="shared" si="0"/>
        <v/>
      </c>
    </row>
    <row r="29" spans="2:15" ht="24.95" customHeight="1" x14ac:dyDescent="0.25">
      <c r="B29" s="42" t="str">
        <f>IF(OR(DinamicaMes!A20="",DinamicaMes!A20="(vazio)"),"",DinamicaMes!A20)</f>
        <v/>
      </c>
      <c r="C29" s="35" t="str">
        <f>IF($B29="","",IFERROR(SUMIFS(tbLancamentoFolgaTrabalhada[Qde Horas],tbLancamentoFolgaTrabalhada[Funcionário],$B29,tbLancamentoFolgaTrabalhada[Data],"&gt;="&amp;C$9,tbLancamentoFolgaTrabalhada[Data],"&lt;"&amp;D$9),0))</f>
        <v/>
      </c>
      <c r="D29" s="35" t="str">
        <f>IF($B29="","",IFERROR(SUMIFS(tbLancamentoFolgaTrabalhada[Qde Horas],tbLancamentoFolgaTrabalhada[Funcionário],$B29,tbLancamentoFolgaTrabalhada[Data],"&gt;="&amp;D$9,tbLancamentoFolgaTrabalhada[Data],"&lt;"&amp;E$9),0))</f>
        <v/>
      </c>
      <c r="E29" s="35" t="str">
        <f>IF($B29="","",IFERROR(SUMIFS(tbLancamentoFolgaTrabalhada[Qde Horas],tbLancamentoFolgaTrabalhada[Funcionário],$B29,tbLancamentoFolgaTrabalhada[Data],"&gt;="&amp;E$9,tbLancamentoFolgaTrabalhada[Data],"&lt;"&amp;F$9),0))</f>
        <v/>
      </c>
      <c r="F29" s="35" t="str">
        <f>IF($B29="","",IFERROR(SUMIFS(tbLancamentoFolgaTrabalhada[Qde Horas],tbLancamentoFolgaTrabalhada[Funcionário],$B29,tbLancamentoFolgaTrabalhada[Data],"&gt;="&amp;F$9,tbLancamentoFolgaTrabalhada[Data],"&lt;"&amp;G$9),0))</f>
        <v/>
      </c>
      <c r="G29" s="35" t="str">
        <f>IF($B29="","",IFERROR(SUMIFS(tbLancamentoFolgaTrabalhada[Qde Horas],tbLancamentoFolgaTrabalhada[Funcionário],$B29,tbLancamentoFolgaTrabalhada[Data],"&gt;="&amp;G$9,tbLancamentoFolgaTrabalhada[Data],"&lt;"&amp;H$9),0))</f>
        <v/>
      </c>
      <c r="H29" s="35" t="str">
        <f>IF($B29="","",IFERROR(SUMIFS(tbLancamentoFolgaTrabalhada[Qde Horas],tbLancamentoFolgaTrabalhada[Funcionário],$B29,tbLancamentoFolgaTrabalhada[Data],"&gt;="&amp;H$9,tbLancamentoFolgaTrabalhada[Data],"&lt;"&amp;I$9),0))</f>
        <v/>
      </c>
      <c r="I29" s="35" t="str">
        <f>IF($B29="","",IFERROR(SUMIFS(tbLancamentoFolgaTrabalhada[Qde Horas],tbLancamentoFolgaTrabalhada[Funcionário],$B29,tbLancamentoFolgaTrabalhada[Data],"&gt;="&amp;I$9,tbLancamentoFolgaTrabalhada[Data],"&lt;"&amp;J$9),0))</f>
        <v/>
      </c>
      <c r="J29" s="35" t="str">
        <f>IF($B29="","",IFERROR(SUMIFS(tbLancamentoFolgaTrabalhada[Qde Horas],tbLancamentoFolgaTrabalhada[Funcionário],$B29,tbLancamentoFolgaTrabalhada[Data],"&gt;="&amp;J$9,tbLancamentoFolgaTrabalhada[Data],"&lt;"&amp;K$9),0))</f>
        <v/>
      </c>
      <c r="K29" s="35" t="str">
        <f>IF($B29="","",IFERROR(SUMIFS(tbLancamentoFolgaTrabalhada[Qde Horas],tbLancamentoFolgaTrabalhada[Funcionário],$B29,tbLancamentoFolgaTrabalhada[Data],"&gt;="&amp;K$9,tbLancamentoFolgaTrabalhada[Data],"&lt;"&amp;L$9),0))</f>
        <v/>
      </c>
      <c r="L29" s="35" t="str">
        <f>IF($B29="","",IFERROR(SUMIFS(tbLancamentoFolgaTrabalhada[Qde Horas],tbLancamentoFolgaTrabalhada[Funcionário],$B29,tbLancamentoFolgaTrabalhada[Data],"&gt;="&amp;L$9,tbLancamentoFolgaTrabalhada[Data],"&lt;"&amp;M$9),0))</f>
        <v/>
      </c>
      <c r="M29" s="35" t="str">
        <f>IF($B29="","",IFERROR(SUMIFS(tbLancamentoFolgaTrabalhada[Qde Horas],tbLancamentoFolgaTrabalhada[Funcionário],$B29,tbLancamentoFolgaTrabalhada[Data],"&gt;="&amp;M$9,tbLancamentoFolgaTrabalhada[Data],"&lt;"&amp;N$9),0))</f>
        <v/>
      </c>
      <c r="N29" s="35" t="str">
        <f>IF($B29="","",IFERROR(SUMIFS(tbLancamentoFolgaTrabalhada[Qde Horas],tbLancamentoFolgaTrabalhada[Funcionário],$B29,tbLancamentoFolgaTrabalhada[Data],"&gt;="&amp;N$9,tbLancamentoFolgaTrabalhada[Data],"&lt;"&amp;O$9),0))</f>
        <v/>
      </c>
      <c r="O29" s="36" t="str">
        <f t="shared" si="0"/>
        <v/>
      </c>
    </row>
    <row r="30" spans="2:15" ht="24.95" customHeight="1" x14ac:dyDescent="0.25">
      <c r="B30" s="42" t="str">
        <f>IF(OR(DinamicaMes!A21="",DinamicaMes!A21="(vazio)"),"",DinamicaMes!A21)</f>
        <v/>
      </c>
      <c r="C30" s="35" t="str">
        <f>IF($B30="","",IFERROR(SUMIFS(tbLancamentoFolgaTrabalhada[Qde Horas],tbLancamentoFolgaTrabalhada[Funcionário],$B30,tbLancamentoFolgaTrabalhada[Data],"&gt;="&amp;C$9,tbLancamentoFolgaTrabalhada[Data],"&lt;"&amp;D$9),0))</f>
        <v/>
      </c>
      <c r="D30" s="35" t="str">
        <f>IF($B30="","",IFERROR(SUMIFS(tbLancamentoFolgaTrabalhada[Qde Horas],tbLancamentoFolgaTrabalhada[Funcionário],$B30,tbLancamentoFolgaTrabalhada[Data],"&gt;="&amp;D$9,tbLancamentoFolgaTrabalhada[Data],"&lt;"&amp;E$9),0))</f>
        <v/>
      </c>
      <c r="E30" s="35" t="str">
        <f>IF($B30="","",IFERROR(SUMIFS(tbLancamentoFolgaTrabalhada[Qde Horas],tbLancamentoFolgaTrabalhada[Funcionário],$B30,tbLancamentoFolgaTrabalhada[Data],"&gt;="&amp;E$9,tbLancamentoFolgaTrabalhada[Data],"&lt;"&amp;F$9),0))</f>
        <v/>
      </c>
      <c r="F30" s="35" t="str">
        <f>IF($B30="","",IFERROR(SUMIFS(tbLancamentoFolgaTrabalhada[Qde Horas],tbLancamentoFolgaTrabalhada[Funcionário],$B30,tbLancamentoFolgaTrabalhada[Data],"&gt;="&amp;F$9,tbLancamentoFolgaTrabalhada[Data],"&lt;"&amp;G$9),0))</f>
        <v/>
      </c>
      <c r="G30" s="35" t="str">
        <f>IF($B30="","",IFERROR(SUMIFS(tbLancamentoFolgaTrabalhada[Qde Horas],tbLancamentoFolgaTrabalhada[Funcionário],$B30,tbLancamentoFolgaTrabalhada[Data],"&gt;="&amp;G$9,tbLancamentoFolgaTrabalhada[Data],"&lt;"&amp;H$9),0))</f>
        <v/>
      </c>
      <c r="H30" s="35" t="str">
        <f>IF($B30="","",IFERROR(SUMIFS(tbLancamentoFolgaTrabalhada[Qde Horas],tbLancamentoFolgaTrabalhada[Funcionário],$B30,tbLancamentoFolgaTrabalhada[Data],"&gt;="&amp;H$9,tbLancamentoFolgaTrabalhada[Data],"&lt;"&amp;I$9),0))</f>
        <v/>
      </c>
      <c r="I30" s="35" t="str">
        <f>IF($B30="","",IFERROR(SUMIFS(tbLancamentoFolgaTrabalhada[Qde Horas],tbLancamentoFolgaTrabalhada[Funcionário],$B30,tbLancamentoFolgaTrabalhada[Data],"&gt;="&amp;I$9,tbLancamentoFolgaTrabalhada[Data],"&lt;"&amp;J$9),0))</f>
        <v/>
      </c>
      <c r="J30" s="35" t="str">
        <f>IF($B30="","",IFERROR(SUMIFS(tbLancamentoFolgaTrabalhada[Qde Horas],tbLancamentoFolgaTrabalhada[Funcionário],$B30,tbLancamentoFolgaTrabalhada[Data],"&gt;="&amp;J$9,tbLancamentoFolgaTrabalhada[Data],"&lt;"&amp;K$9),0))</f>
        <v/>
      </c>
      <c r="K30" s="35" t="str">
        <f>IF($B30="","",IFERROR(SUMIFS(tbLancamentoFolgaTrabalhada[Qde Horas],tbLancamentoFolgaTrabalhada[Funcionário],$B30,tbLancamentoFolgaTrabalhada[Data],"&gt;="&amp;K$9,tbLancamentoFolgaTrabalhada[Data],"&lt;"&amp;L$9),0))</f>
        <v/>
      </c>
      <c r="L30" s="35" t="str">
        <f>IF($B30="","",IFERROR(SUMIFS(tbLancamentoFolgaTrabalhada[Qde Horas],tbLancamentoFolgaTrabalhada[Funcionário],$B30,tbLancamentoFolgaTrabalhada[Data],"&gt;="&amp;L$9,tbLancamentoFolgaTrabalhada[Data],"&lt;"&amp;M$9),0))</f>
        <v/>
      </c>
      <c r="M30" s="35" t="str">
        <f>IF($B30="","",IFERROR(SUMIFS(tbLancamentoFolgaTrabalhada[Qde Horas],tbLancamentoFolgaTrabalhada[Funcionário],$B30,tbLancamentoFolgaTrabalhada[Data],"&gt;="&amp;M$9,tbLancamentoFolgaTrabalhada[Data],"&lt;"&amp;N$9),0))</f>
        <v/>
      </c>
      <c r="N30" s="35" t="str">
        <f>IF($B30="","",IFERROR(SUMIFS(tbLancamentoFolgaTrabalhada[Qde Horas],tbLancamentoFolgaTrabalhada[Funcionário],$B30,tbLancamentoFolgaTrabalhada[Data],"&gt;="&amp;N$9,tbLancamentoFolgaTrabalhada[Data],"&lt;"&amp;O$9),0))</f>
        <v/>
      </c>
      <c r="O30" s="36" t="str">
        <f t="shared" si="0"/>
        <v/>
      </c>
    </row>
    <row r="31" spans="2:15" ht="24.95" customHeight="1" x14ac:dyDescent="0.25">
      <c r="B31" s="42" t="str">
        <f>IF(OR(DinamicaMes!A22="",DinamicaMes!A22="(vazio)"),"",DinamicaMes!A22)</f>
        <v/>
      </c>
      <c r="C31" s="35" t="str">
        <f>IF($B31="","",IFERROR(SUMIFS(tbLancamentoFolgaTrabalhada[Qde Horas],tbLancamentoFolgaTrabalhada[Funcionário],$B31,tbLancamentoFolgaTrabalhada[Data],"&gt;="&amp;C$9,tbLancamentoFolgaTrabalhada[Data],"&lt;"&amp;D$9),0))</f>
        <v/>
      </c>
      <c r="D31" s="35" t="str">
        <f>IF($B31="","",IFERROR(SUMIFS(tbLancamentoFolgaTrabalhada[Qde Horas],tbLancamentoFolgaTrabalhada[Funcionário],$B31,tbLancamentoFolgaTrabalhada[Data],"&gt;="&amp;D$9,tbLancamentoFolgaTrabalhada[Data],"&lt;"&amp;E$9),0))</f>
        <v/>
      </c>
      <c r="E31" s="35" t="str">
        <f>IF($B31="","",IFERROR(SUMIFS(tbLancamentoFolgaTrabalhada[Qde Horas],tbLancamentoFolgaTrabalhada[Funcionário],$B31,tbLancamentoFolgaTrabalhada[Data],"&gt;="&amp;E$9,tbLancamentoFolgaTrabalhada[Data],"&lt;"&amp;F$9),0))</f>
        <v/>
      </c>
      <c r="F31" s="35" t="str">
        <f>IF($B31="","",IFERROR(SUMIFS(tbLancamentoFolgaTrabalhada[Qde Horas],tbLancamentoFolgaTrabalhada[Funcionário],$B31,tbLancamentoFolgaTrabalhada[Data],"&gt;="&amp;F$9,tbLancamentoFolgaTrabalhada[Data],"&lt;"&amp;G$9),0))</f>
        <v/>
      </c>
      <c r="G31" s="35" t="str">
        <f>IF($B31="","",IFERROR(SUMIFS(tbLancamentoFolgaTrabalhada[Qde Horas],tbLancamentoFolgaTrabalhada[Funcionário],$B31,tbLancamentoFolgaTrabalhada[Data],"&gt;="&amp;G$9,tbLancamentoFolgaTrabalhada[Data],"&lt;"&amp;H$9),0))</f>
        <v/>
      </c>
      <c r="H31" s="35" t="str">
        <f>IF($B31="","",IFERROR(SUMIFS(tbLancamentoFolgaTrabalhada[Qde Horas],tbLancamentoFolgaTrabalhada[Funcionário],$B31,tbLancamentoFolgaTrabalhada[Data],"&gt;="&amp;H$9,tbLancamentoFolgaTrabalhada[Data],"&lt;"&amp;I$9),0))</f>
        <v/>
      </c>
      <c r="I31" s="35" t="str">
        <f>IF($B31="","",IFERROR(SUMIFS(tbLancamentoFolgaTrabalhada[Qde Horas],tbLancamentoFolgaTrabalhada[Funcionário],$B31,tbLancamentoFolgaTrabalhada[Data],"&gt;="&amp;I$9,tbLancamentoFolgaTrabalhada[Data],"&lt;"&amp;J$9),0))</f>
        <v/>
      </c>
      <c r="J31" s="35" t="str">
        <f>IF($B31="","",IFERROR(SUMIFS(tbLancamentoFolgaTrabalhada[Qde Horas],tbLancamentoFolgaTrabalhada[Funcionário],$B31,tbLancamentoFolgaTrabalhada[Data],"&gt;="&amp;J$9,tbLancamentoFolgaTrabalhada[Data],"&lt;"&amp;K$9),0))</f>
        <v/>
      </c>
      <c r="K31" s="35" t="str">
        <f>IF($B31="","",IFERROR(SUMIFS(tbLancamentoFolgaTrabalhada[Qde Horas],tbLancamentoFolgaTrabalhada[Funcionário],$B31,tbLancamentoFolgaTrabalhada[Data],"&gt;="&amp;K$9,tbLancamentoFolgaTrabalhada[Data],"&lt;"&amp;L$9),0))</f>
        <v/>
      </c>
      <c r="L31" s="35" t="str">
        <f>IF($B31="","",IFERROR(SUMIFS(tbLancamentoFolgaTrabalhada[Qde Horas],tbLancamentoFolgaTrabalhada[Funcionário],$B31,tbLancamentoFolgaTrabalhada[Data],"&gt;="&amp;L$9,tbLancamentoFolgaTrabalhada[Data],"&lt;"&amp;M$9),0))</f>
        <v/>
      </c>
      <c r="M31" s="35" t="str">
        <f>IF($B31="","",IFERROR(SUMIFS(tbLancamentoFolgaTrabalhada[Qde Horas],tbLancamentoFolgaTrabalhada[Funcionário],$B31,tbLancamentoFolgaTrabalhada[Data],"&gt;="&amp;M$9,tbLancamentoFolgaTrabalhada[Data],"&lt;"&amp;N$9),0))</f>
        <v/>
      </c>
      <c r="N31" s="35" t="str">
        <f>IF($B31="","",IFERROR(SUMIFS(tbLancamentoFolgaTrabalhada[Qde Horas],tbLancamentoFolgaTrabalhada[Funcionário],$B31,tbLancamentoFolgaTrabalhada[Data],"&gt;="&amp;N$9,tbLancamentoFolgaTrabalhada[Data],"&lt;"&amp;O$9),0))</f>
        <v/>
      </c>
      <c r="O31" s="36" t="str">
        <f t="shared" si="0"/>
        <v/>
      </c>
    </row>
    <row r="32" spans="2:15" ht="24.95" customHeight="1" x14ac:dyDescent="0.25">
      <c r="B32" s="42" t="str">
        <f>IF(OR(DinamicaMes!A23="",DinamicaMes!A23="(vazio)"),"",DinamicaMes!A23)</f>
        <v/>
      </c>
      <c r="C32" s="35" t="str">
        <f>IF($B32="","",IFERROR(SUMIFS(tbLancamentoFolgaTrabalhada[Qde Horas],tbLancamentoFolgaTrabalhada[Funcionário],$B32,tbLancamentoFolgaTrabalhada[Data],"&gt;="&amp;C$9,tbLancamentoFolgaTrabalhada[Data],"&lt;"&amp;D$9),0))</f>
        <v/>
      </c>
      <c r="D32" s="35" t="str">
        <f>IF($B32="","",IFERROR(SUMIFS(tbLancamentoFolgaTrabalhada[Qde Horas],tbLancamentoFolgaTrabalhada[Funcionário],$B32,tbLancamentoFolgaTrabalhada[Data],"&gt;="&amp;D$9,tbLancamentoFolgaTrabalhada[Data],"&lt;"&amp;E$9),0))</f>
        <v/>
      </c>
      <c r="E32" s="35" t="str">
        <f>IF($B32="","",IFERROR(SUMIFS(tbLancamentoFolgaTrabalhada[Qde Horas],tbLancamentoFolgaTrabalhada[Funcionário],$B32,tbLancamentoFolgaTrabalhada[Data],"&gt;="&amp;E$9,tbLancamentoFolgaTrabalhada[Data],"&lt;"&amp;F$9),0))</f>
        <v/>
      </c>
      <c r="F32" s="35" t="str">
        <f>IF($B32="","",IFERROR(SUMIFS(tbLancamentoFolgaTrabalhada[Qde Horas],tbLancamentoFolgaTrabalhada[Funcionário],$B32,tbLancamentoFolgaTrabalhada[Data],"&gt;="&amp;F$9,tbLancamentoFolgaTrabalhada[Data],"&lt;"&amp;G$9),0))</f>
        <v/>
      </c>
      <c r="G32" s="35" t="str">
        <f>IF($B32="","",IFERROR(SUMIFS(tbLancamentoFolgaTrabalhada[Qde Horas],tbLancamentoFolgaTrabalhada[Funcionário],$B32,tbLancamentoFolgaTrabalhada[Data],"&gt;="&amp;G$9,tbLancamentoFolgaTrabalhada[Data],"&lt;"&amp;H$9),0))</f>
        <v/>
      </c>
      <c r="H32" s="35" t="str">
        <f>IF($B32="","",IFERROR(SUMIFS(tbLancamentoFolgaTrabalhada[Qde Horas],tbLancamentoFolgaTrabalhada[Funcionário],$B32,tbLancamentoFolgaTrabalhada[Data],"&gt;="&amp;H$9,tbLancamentoFolgaTrabalhada[Data],"&lt;"&amp;I$9),0))</f>
        <v/>
      </c>
      <c r="I32" s="35" t="str">
        <f>IF($B32="","",IFERROR(SUMIFS(tbLancamentoFolgaTrabalhada[Qde Horas],tbLancamentoFolgaTrabalhada[Funcionário],$B32,tbLancamentoFolgaTrabalhada[Data],"&gt;="&amp;I$9,tbLancamentoFolgaTrabalhada[Data],"&lt;"&amp;J$9),0))</f>
        <v/>
      </c>
      <c r="J32" s="35" t="str">
        <f>IF($B32="","",IFERROR(SUMIFS(tbLancamentoFolgaTrabalhada[Qde Horas],tbLancamentoFolgaTrabalhada[Funcionário],$B32,tbLancamentoFolgaTrabalhada[Data],"&gt;="&amp;J$9,tbLancamentoFolgaTrabalhada[Data],"&lt;"&amp;K$9),0))</f>
        <v/>
      </c>
      <c r="K32" s="35" t="str">
        <f>IF($B32="","",IFERROR(SUMIFS(tbLancamentoFolgaTrabalhada[Qde Horas],tbLancamentoFolgaTrabalhada[Funcionário],$B32,tbLancamentoFolgaTrabalhada[Data],"&gt;="&amp;K$9,tbLancamentoFolgaTrabalhada[Data],"&lt;"&amp;L$9),0))</f>
        <v/>
      </c>
      <c r="L32" s="35" t="str">
        <f>IF($B32="","",IFERROR(SUMIFS(tbLancamentoFolgaTrabalhada[Qde Horas],tbLancamentoFolgaTrabalhada[Funcionário],$B32,tbLancamentoFolgaTrabalhada[Data],"&gt;="&amp;L$9,tbLancamentoFolgaTrabalhada[Data],"&lt;"&amp;M$9),0))</f>
        <v/>
      </c>
      <c r="M32" s="35" t="str">
        <f>IF($B32="","",IFERROR(SUMIFS(tbLancamentoFolgaTrabalhada[Qde Horas],tbLancamentoFolgaTrabalhada[Funcionário],$B32,tbLancamentoFolgaTrabalhada[Data],"&gt;="&amp;M$9,tbLancamentoFolgaTrabalhada[Data],"&lt;"&amp;N$9),0))</f>
        <v/>
      </c>
      <c r="N32" s="35" t="str">
        <f>IF($B32="","",IFERROR(SUMIFS(tbLancamentoFolgaTrabalhada[Qde Horas],tbLancamentoFolgaTrabalhada[Funcionário],$B32,tbLancamentoFolgaTrabalhada[Data],"&gt;="&amp;N$9,tbLancamentoFolgaTrabalhada[Data],"&lt;"&amp;O$9),0))</f>
        <v/>
      </c>
      <c r="O32" s="36" t="str">
        <f t="shared" si="0"/>
        <v/>
      </c>
    </row>
    <row r="33" spans="2:15" ht="24.95" customHeight="1" x14ac:dyDescent="0.25">
      <c r="B33" s="42" t="str">
        <f>IF(OR(DinamicaMes!A24="",DinamicaMes!A24="(vazio)"),"",DinamicaMes!A24)</f>
        <v/>
      </c>
      <c r="C33" s="35" t="str">
        <f>IF($B33="","",IFERROR(SUMIFS(tbLancamentoFolgaTrabalhada[Qde Horas],tbLancamentoFolgaTrabalhada[Funcionário],$B33,tbLancamentoFolgaTrabalhada[Data],"&gt;="&amp;C$9,tbLancamentoFolgaTrabalhada[Data],"&lt;"&amp;D$9),0))</f>
        <v/>
      </c>
      <c r="D33" s="35" t="str">
        <f>IF($B33="","",IFERROR(SUMIFS(tbLancamentoFolgaTrabalhada[Qde Horas],tbLancamentoFolgaTrabalhada[Funcionário],$B33,tbLancamentoFolgaTrabalhada[Data],"&gt;="&amp;D$9,tbLancamentoFolgaTrabalhada[Data],"&lt;"&amp;E$9),0))</f>
        <v/>
      </c>
      <c r="E33" s="35" t="str">
        <f>IF($B33="","",IFERROR(SUMIFS(tbLancamentoFolgaTrabalhada[Qde Horas],tbLancamentoFolgaTrabalhada[Funcionário],$B33,tbLancamentoFolgaTrabalhada[Data],"&gt;="&amp;E$9,tbLancamentoFolgaTrabalhada[Data],"&lt;"&amp;F$9),0))</f>
        <v/>
      </c>
      <c r="F33" s="35" t="str">
        <f>IF($B33="","",IFERROR(SUMIFS(tbLancamentoFolgaTrabalhada[Qde Horas],tbLancamentoFolgaTrabalhada[Funcionário],$B33,tbLancamentoFolgaTrabalhada[Data],"&gt;="&amp;F$9,tbLancamentoFolgaTrabalhada[Data],"&lt;"&amp;G$9),0))</f>
        <v/>
      </c>
      <c r="G33" s="35" t="str">
        <f>IF($B33="","",IFERROR(SUMIFS(tbLancamentoFolgaTrabalhada[Qde Horas],tbLancamentoFolgaTrabalhada[Funcionário],$B33,tbLancamentoFolgaTrabalhada[Data],"&gt;="&amp;G$9,tbLancamentoFolgaTrabalhada[Data],"&lt;"&amp;H$9),0))</f>
        <v/>
      </c>
      <c r="H33" s="35" t="str">
        <f>IF($B33="","",IFERROR(SUMIFS(tbLancamentoFolgaTrabalhada[Qde Horas],tbLancamentoFolgaTrabalhada[Funcionário],$B33,tbLancamentoFolgaTrabalhada[Data],"&gt;="&amp;H$9,tbLancamentoFolgaTrabalhada[Data],"&lt;"&amp;I$9),0))</f>
        <v/>
      </c>
      <c r="I33" s="35" t="str">
        <f>IF($B33="","",IFERROR(SUMIFS(tbLancamentoFolgaTrabalhada[Qde Horas],tbLancamentoFolgaTrabalhada[Funcionário],$B33,tbLancamentoFolgaTrabalhada[Data],"&gt;="&amp;I$9,tbLancamentoFolgaTrabalhada[Data],"&lt;"&amp;J$9),0))</f>
        <v/>
      </c>
      <c r="J33" s="35" t="str">
        <f>IF($B33="","",IFERROR(SUMIFS(tbLancamentoFolgaTrabalhada[Qde Horas],tbLancamentoFolgaTrabalhada[Funcionário],$B33,tbLancamentoFolgaTrabalhada[Data],"&gt;="&amp;J$9,tbLancamentoFolgaTrabalhada[Data],"&lt;"&amp;K$9),0))</f>
        <v/>
      </c>
      <c r="K33" s="35" t="str">
        <f>IF($B33="","",IFERROR(SUMIFS(tbLancamentoFolgaTrabalhada[Qde Horas],tbLancamentoFolgaTrabalhada[Funcionário],$B33,tbLancamentoFolgaTrabalhada[Data],"&gt;="&amp;K$9,tbLancamentoFolgaTrabalhada[Data],"&lt;"&amp;L$9),0))</f>
        <v/>
      </c>
      <c r="L33" s="35" t="str">
        <f>IF($B33="","",IFERROR(SUMIFS(tbLancamentoFolgaTrabalhada[Qde Horas],tbLancamentoFolgaTrabalhada[Funcionário],$B33,tbLancamentoFolgaTrabalhada[Data],"&gt;="&amp;L$9,tbLancamentoFolgaTrabalhada[Data],"&lt;"&amp;M$9),0))</f>
        <v/>
      </c>
      <c r="M33" s="35" t="str">
        <f>IF($B33="","",IFERROR(SUMIFS(tbLancamentoFolgaTrabalhada[Qde Horas],tbLancamentoFolgaTrabalhada[Funcionário],$B33,tbLancamentoFolgaTrabalhada[Data],"&gt;="&amp;M$9,tbLancamentoFolgaTrabalhada[Data],"&lt;"&amp;N$9),0))</f>
        <v/>
      </c>
      <c r="N33" s="35" t="str">
        <f>IF($B33="","",IFERROR(SUMIFS(tbLancamentoFolgaTrabalhada[Qde Horas],tbLancamentoFolgaTrabalhada[Funcionário],$B33,tbLancamentoFolgaTrabalhada[Data],"&gt;="&amp;N$9,tbLancamentoFolgaTrabalhada[Data],"&lt;"&amp;O$9),0))</f>
        <v/>
      </c>
      <c r="O33" s="36" t="str">
        <f t="shared" si="0"/>
        <v/>
      </c>
    </row>
    <row r="34" spans="2:15" ht="24.95" customHeight="1" x14ac:dyDescent="0.25">
      <c r="B34" s="42" t="str">
        <f>IF(OR(DinamicaMes!A25="",DinamicaMes!A25="(vazio)"),"",DinamicaMes!A25)</f>
        <v/>
      </c>
      <c r="C34" s="35" t="str">
        <f>IF($B34="","",IFERROR(SUMIFS(tbLancamentoFolgaTrabalhada[Qde Horas],tbLancamentoFolgaTrabalhada[Funcionário],$B34,tbLancamentoFolgaTrabalhada[Data],"&gt;="&amp;C$9,tbLancamentoFolgaTrabalhada[Data],"&lt;"&amp;D$9),0))</f>
        <v/>
      </c>
      <c r="D34" s="35" t="str">
        <f>IF($B34="","",IFERROR(SUMIFS(tbLancamentoFolgaTrabalhada[Qde Horas],tbLancamentoFolgaTrabalhada[Funcionário],$B34,tbLancamentoFolgaTrabalhada[Data],"&gt;="&amp;D$9,tbLancamentoFolgaTrabalhada[Data],"&lt;"&amp;E$9),0))</f>
        <v/>
      </c>
      <c r="E34" s="35" t="str">
        <f>IF($B34="","",IFERROR(SUMIFS(tbLancamentoFolgaTrabalhada[Qde Horas],tbLancamentoFolgaTrabalhada[Funcionário],$B34,tbLancamentoFolgaTrabalhada[Data],"&gt;="&amp;E$9,tbLancamentoFolgaTrabalhada[Data],"&lt;"&amp;F$9),0))</f>
        <v/>
      </c>
      <c r="F34" s="35" t="str">
        <f>IF($B34="","",IFERROR(SUMIFS(tbLancamentoFolgaTrabalhada[Qde Horas],tbLancamentoFolgaTrabalhada[Funcionário],$B34,tbLancamentoFolgaTrabalhada[Data],"&gt;="&amp;F$9,tbLancamentoFolgaTrabalhada[Data],"&lt;"&amp;G$9),0))</f>
        <v/>
      </c>
      <c r="G34" s="35" t="str">
        <f>IF($B34="","",IFERROR(SUMIFS(tbLancamentoFolgaTrabalhada[Qde Horas],tbLancamentoFolgaTrabalhada[Funcionário],$B34,tbLancamentoFolgaTrabalhada[Data],"&gt;="&amp;G$9,tbLancamentoFolgaTrabalhada[Data],"&lt;"&amp;H$9),0))</f>
        <v/>
      </c>
      <c r="H34" s="35" t="str">
        <f>IF($B34="","",IFERROR(SUMIFS(tbLancamentoFolgaTrabalhada[Qde Horas],tbLancamentoFolgaTrabalhada[Funcionário],$B34,tbLancamentoFolgaTrabalhada[Data],"&gt;="&amp;H$9,tbLancamentoFolgaTrabalhada[Data],"&lt;"&amp;I$9),0))</f>
        <v/>
      </c>
      <c r="I34" s="35" t="str">
        <f>IF($B34="","",IFERROR(SUMIFS(tbLancamentoFolgaTrabalhada[Qde Horas],tbLancamentoFolgaTrabalhada[Funcionário],$B34,tbLancamentoFolgaTrabalhada[Data],"&gt;="&amp;I$9,tbLancamentoFolgaTrabalhada[Data],"&lt;"&amp;J$9),0))</f>
        <v/>
      </c>
      <c r="J34" s="35" t="str">
        <f>IF($B34="","",IFERROR(SUMIFS(tbLancamentoFolgaTrabalhada[Qde Horas],tbLancamentoFolgaTrabalhada[Funcionário],$B34,tbLancamentoFolgaTrabalhada[Data],"&gt;="&amp;J$9,tbLancamentoFolgaTrabalhada[Data],"&lt;"&amp;K$9),0))</f>
        <v/>
      </c>
      <c r="K34" s="35" t="str">
        <f>IF($B34="","",IFERROR(SUMIFS(tbLancamentoFolgaTrabalhada[Qde Horas],tbLancamentoFolgaTrabalhada[Funcionário],$B34,tbLancamentoFolgaTrabalhada[Data],"&gt;="&amp;K$9,tbLancamentoFolgaTrabalhada[Data],"&lt;"&amp;L$9),0))</f>
        <v/>
      </c>
      <c r="L34" s="35" t="str">
        <f>IF($B34="","",IFERROR(SUMIFS(tbLancamentoFolgaTrabalhada[Qde Horas],tbLancamentoFolgaTrabalhada[Funcionário],$B34,tbLancamentoFolgaTrabalhada[Data],"&gt;="&amp;L$9,tbLancamentoFolgaTrabalhada[Data],"&lt;"&amp;M$9),0))</f>
        <v/>
      </c>
      <c r="M34" s="35" t="str">
        <f>IF($B34="","",IFERROR(SUMIFS(tbLancamentoFolgaTrabalhada[Qde Horas],tbLancamentoFolgaTrabalhada[Funcionário],$B34,tbLancamentoFolgaTrabalhada[Data],"&gt;="&amp;M$9,tbLancamentoFolgaTrabalhada[Data],"&lt;"&amp;N$9),0))</f>
        <v/>
      </c>
      <c r="N34" s="35" t="str">
        <f>IF($B34="","",IFERROR(SUMIFS(tbLancamentoFolgaTrabalhada[Qde Horas],tbLancamentoFolgaTrabalhada[Funcionário],$B34,tbLancamentoFolgaTrabalhada[Data],"&gt;="&amp;N$9,tbLancamentoFolgaTrabalhada[Data],"&lt;"&amp;O$9),0))</f>
        <v/>
      </c>
      <c r="O34" s="36" t="str">
        <f t="shared" si="0"/>
        <v/>
      </c>
    </row>
    <row r="35" spans="2:15" ht="24.95" customHeight="1" x14ac:dyDescent="0.25">
      <c r="B35" s="42" t="str">
        <f>IF(OR(DinamicaMes!A26="",DinamicaMes!A26="(vazio)"),"",DinamicaMes!A26)</f>
        <v/>
      </c>
      <c r="C35" s="35" t="str">
        <f>IF($B35="","",IFERROR(SUMIFS(tbLancamentoFolgaTrabalhada[Qde Horas],tbLancamentoFolgaTrabalhada[Funcionário],$B35,tbLancamentoFolgaTrabalhada[Data],"&gt;="&amp;C$9,tbLancamentoFolgaTrabalhada[Data],"&lt;"&amp;D$9),0))</f>
        <v/>
      </c>
      <c r="D35" s="35" t="str">
        <f>IF($B35="","",IFERROR(SUMIFS(tbLancamentoFolgaTrabalhada[Qde Horas],tbLancamentoFolgaTrabalhada[Funcionário],$B35,tbLancamentoFolgaTrabalhada[Data],"&gt;="&amp;D$9,tbLancamentoFolgaTrabalhada[Data],"&lt;"&amp;E$9),0))</f>
        <v/>
      </c>
      <c r="E35" s="35" t="str">
        <f>IF($B35="","",IFERROR(SUMIFS(tbLancamentoFolgaTrabalhada[Qde Horas],tbLancamentoFolgaTrabalhada[Funcionário],$B35,tbLancamentoFolgaTrabalhada[Data],"&gt;="&amp;E$9,tbLancamentoFolgaTrabalhada[Data],"&lt;"&amp;F$9),0))</f>
        <v/>
      </c>
      <c r="F35" s="35" t="str">
        <f>IF($B35="","",IFERROR(SUMIFS(tbLancamentoFolgaTrabalhada[Qde Horas],tbLancamentoFolgaTrabalhada[Funcionário],$B35,tbLancamentoFolgaTrabalhada[Data],"&gt;="&amp;F$9,tbLancamentoFolgaTrabalhada[Data],"&lt;"&amp;G$9),0))</f>
        <v/>
      </c>
      <c r="G35" s="35" t="str">
        <f>IF($B35="","",IFERROR(SUMIFS(tbLancamentoFolgaTrabalhada[Qde Horas],tbLancamentoFolgaTrabalhada[Funcionário],$B35,tbLancamentoFolgaTrabalhada[Data],"&gt;="&amp;G$9,tbLancamentoFolgaTrabalhada[Data],"&lt;"&amp;H$9),0))</f>
        <v/>
      </c>
      <c r="H35" s="35" t="str">
        <f>IF($B35="","",IFERROR(SUMIFS(tbLancamentoFolgaTrabalhada[Qde Horas],tbLancamentoFolgaTrabalhada[Funcionário],$B35,tbLancamentoFolgaTrabalhada[Data],"&gt;="&amp;H$9,tbLancamentoFolgaTrabalhada[Data],"&lt;"&amp;I$9),0))</f>
        <v/>
      </c>
      <c r="I35" s="35" t="str">
        <f>IF($B35="","",IFERROR(SUMIFS(tbLancamentoFolgaTrabalhada[Qde Horas],tbLancamentoFolgaTrabalhada[Funcionário],$B35,tbLancamentoFolgaTrabalhada[Data],"&gt;="&amp;I$9,tbLancamentoFolgaTrabalhada[Data],"&lt;"&amp;J$9),0))</f>
        <v/>
      </c>
      <c r="J35" s="35" t="str">
        <f>IF($B35="","",IFERROR(SUMIFS(tbLancamentoFolgaTrabalhada[Qde Horas],tbLancamentoFolgaTrabalhada[Funcionário],$B35,tbLancamentoFolgaTrabalhada[Data],"&gt;="&amp;J$9,tbLancamentoFolgaTrabalhada[Data],"&lt;"&amp;K$9),0))</f>
        <v/>
      </c>
      <c r="K35" s="35" t="str">
        <f>IF($B35="","",IFERROR(SUMIFS(tbLancamentoFolgaTrabalhada[Qde Horas],tbLancamentoFolgaTrabalhada[Funcionário],$B35,tbLancamentoFolgaTrabalhada[Data],"&gt;="&amp;K$9,tbLancamentoFolgaTrabalhada[Data],"&lt;"&amp;L$9),0))</f>
        <v/>
      </c>
      <c r="L35" s="35" t="str">
        <f>IF($B35="","",IFERROR(SUMIFS(tbLancamentoFolgaTrabalhada[Qde Horas],tbLancamentoFolgaTrabalhada[Funcionário],$B35,tbLancamentoFolgaTrabalhada[Data],"&gt;="&amp;L$9,tbLancamentoFolgaTrabalhada[Data],"&lt;"&amp;M$9),0))</f>
        <v/>
      </c>
      <c r="M35" s="35" t="str">
        <f>IF($B35="","",IFERROR(SUMIFS(tbLancamentoFolgaTrabalhada[Qde Horas],tbLancamentoFolgaTrabalhada[Funcionário],$B35,tbLancamentoFolgaTrabalhada[Data],"&gt;="&amp;M$9,tbLancamentoFolgaTrabalhada[Data],"&lt;"&amp;N$9),0))</f>
        <v/>
      </c>
      <c r="N35" s="35" t="str">
        <f>IF($B35="","",IFERROR(SUMIFS(tbLancamentoFolgaTrabalhada[Qde Horas],tbLancamentoFolgaTrabalhada[Funcionário],$B35,tbLancamentoFolgaTrabalhada[Data],"&gt;="&amp;N$9,tbLancamentoFolgaTrabalhada[Data],"&lt;"&amp;O$9),0))</f>
        <v/>
      </c>
      <c r="O35" s="36" t="str">
        <f t="shared" si="0"/>
        <v/>
      </c>
    </row>
    <row r="36" spans="2:15" ht="24.95" customHeight="1" x14ac:dyDescent="0.25">
      <c r="B36" s="42" t="str">
        <f>IF(OR(DinamicaMes!A27="",DinamicaMes!A27="(vazio)"),"",DinamicaMes!A27)</f>
        <v/>
      </c>
      <c r="C36" s="35" t="str">
        <f>IF($B36="","",IFERROR(SUMIFS(tbLancamentoFolgaTrabalhada[Qde Horas],tbLancamentoFolgaTrabalhada[Funcionário],$B36,tbLancamentoFolgaTrabalhada[Data],"&gt;="&amp;C$9,tbLancamentoFolgaTrabalhada[Data],"&lt;"&amp;D$9),0))</f>
        <v/>
      </c>
      <c r="D36" s="35" t="str">
        <f>IF($B36="","",IFERROR(SUMIFS(tbLancamentoFolgaTrabalhada[Qde Horas],tbLancamentoFolgaTrabalhada[Funcionário],$B36,tbLancamentoFolgaTrabalhada[Data],"&gt;="&amp;D$9,tbLancamentoFolgaTrabalhada[Data],"&lt;"&amp;E$9),0))</f>
        <v/>
      </c>
      <c r="E36" s="35" t="str">
        <f>IF($B36="","",IFERROR(SUMIFS(tbLancamentoFolgaTrabalhada[Qde Horas],tbLancamentoFolgaTrabalhada[Funcionário],$B36,tbLancamentoFolgaTrabalhada[Data],"&gt;="&amp;E$9,tbLancamentoFolgaTrabalhada[Data],"&lt;"&amp;F$9),0))</f>
        <v/>
      </c>
      <c r="F36" s="35" t="str">
        <f>IF($B36="","",IFERROR(SUMIFS(tbLancamentoFolgaTrabalhada[Qde Horas],tbLancamentoFolgaTrabalhada[Funcionário],$B36,tbLancamentoFolgaTrabalhada[Data],"&gt;="&amp;F$9,tbLancamentoFolgaTrabalhada[Data],"&lt;"&amp;G$9),0))</f>
        <v/>
      </c>
      <c r="G36" s="35" t="str">
        <f>IF($B36="","",IFERROR(SUMIFS(tbLancamentoFolgaTrabalhada[Qde Horas],tbLancamentoFolgaTrabalhada[Funcionário],$B36,tbLancamentoFolgaTrabalhada[Data],"&gt;="&amp;G$9,tbLancamentoFolgaTrabalhada[Data],"&lt;"&amp;H$9),0))</f>
        <v/>
      </c>
      <c r="H36" s="35" t="str">
        <f>IF($B36="","",IFERROR(SUMIFS(tbLancamentoFolgaTrabalhada[Qde Horas],tbLancamentoFolgaTrabalhada[Funcionário],$B36,tbLancamentoFolgaTrabalhada[Data],"&gt;="&amp;H$9,tbLancamentoFolgaTrabalhada[Data],"&lt;"&amp;I$9),0))</f>
        <v/>
      </c>
      <c r="I36" s="35" t="str">
        <f>IF($B36="","",IFERROR(SUMIFS(tbLancamentoFolgaTrabalhada[Qde Horas],tbLancamentoFolgaTrabalhada[Funcionário],$B36,tbLancamentoFolgaTrabalhada[Data],"&gt;="&amp;I$9,tbLancamentoFolgaTrabalhada[Data],"&lt;"&amp;J$9),0))</f>
        <v/>
      </c>
      <c r="J36" s="35" t="str">
        <f>IF($B36="","",IFERROR(SUMIFS(tbLancamentoFolgaTrabalhada[Qde Horas],tbLancamentoFolgaTrabalhada[Funcionário],$B36,tbLancamentoFolgaTrabalhada[Data],"&gt;="&amp;J$9,tbLancamentoFolgaTrabalhada[Data],"&lt;"&amp;K$9),0))</f>
        <v/>
      </c>
      <c r="K36" s="35" t="str">
        <f>IF($B36="","",IFERROR(SUMIFS(tbLancamentoFolgaTrabalhada[Qde Horas],tbLancamentoFolgaTrabalhada[Funcionário],$B36,tbLancamentoFolgaTrabalhada[Data],"&gt;="&amp;K$9,tbLancamentoFolgaTrabalhada[Data],"&lt;"&amp;L$9),0))</f>
        <v/>
      </c>
      <c r="L36" s="35" t="str">
        <f>IF($B36="","",IFERROR(SUMIFS(tbLancamentoFolgaTrabalhada[Qde Horas],tbLancamentoFolgaTrabalhada[Funcionário],$B36,tbLancamentoFolgaTrabalhada[Data],"&gt;="&amp;L$9,tbLancamentoFolgaTrabalhada[Data],"&lt;"&amp;M$9),0))</f>
        <v/>
      </c>
      <c r="M36" s="35" t="str">
        <f>IF($B36="","",IFERROR(SUMIFS(tbLancamentoFolgaTrabalhada[Qde Horas],tbLancamentoFolgaTrabalhada[Funcionário],$B36,tbLancamentoFolgaTrabalhada[Data],"&gt;="&amp;M$9,tbLancamentoFolgaTrabalhada[Data],"&lt;"&amp;N$9),0))</f>
        <v/>
      </c>
      <c r="N36" s="35" t="str">
        <f>IF($B36="","",IFERROR(SUMIFS(tbLancamentoFolgaTrabalhada[Qde Horas],tbLancamentoFolgaTrabalhada[Funcionário],$B36,tbLancamentoFolgaTrabalhada[Data],"&gt;="&amp;N$9,tbLancamentoFolgaTrabalhada[Data],"&lt;"&amp;O$9),0))</f>
        <v/>
      </c>
      <c r="O36" s="36" t="str">
        <f t="shared" si="0"/>
        <v/>
      </c>
    </row>
    <row r="37" spans="2:15" ht="24.95" customHeight="1" x14ac:dyDescent="0.25">
      <c r="B37" s="42" t="str">
        <f>IF(OR(DinamicaMes!A28="",DinamicaMes!A28="(vazio)"),"",DinamicaMes!A28)</f>
        <v/>
      </c>
      <c r="C37" s="35" t="str">
        <f>IF($B37="","",IFERROR(SUMIFS(tbLancamentoFolgaTrabalhada[Qde Horas],tbLancamentoFolgaTrabalhada[Funcionário],$B37,tbLancamentoFolgaTrabalhada[Data],"&gt;="&amp;C$9,tbLancamentoFolgaTrabalhada[Data],"&lt;"&amp;D$9),0))</f>
        <v/>
      </c>
      <c r="D37" s="35" t="str">
        <f>IF($B37="","",IFERROR(SUMIFS(tbLancamentoFolgaTrabalhada[Qde Horas],tbLancamentoFolgaTrabalhada[Funcionário],$B37,tbLancamentoFolgaTrabalhada[Data],"&gt;="&amp;D$9,tbLancamentoFolgaTrabalhada[Data],"&lt;"&amp;E$9),0))</f>
        <v/>
      </c>
      <c r="E37" s="35" t="str">
        <f>IF($B37="","",IFERROR(SUMIFS(tbLancamentoFolgaTrabalhada[Qde Horas],tbLancamentoFolgaTrabalhada[Funcionário],$B37,tbLancamentoFolgaTrabalhada[Data],"&gt;="&amp;E$9,tbLancamentoFolgaTrabalhada[Data],"&lt;"&amp;F$9),0))</f>
        <v/>
      </c>
      <c r="F37" s="35" t="str">
        <f>IF($B37="","",IFERROR(SUMIFS(tbLancamentoFolgaTrabalhada[Qde Horas],tbLancamentoFolgaTrabalhada[Funcionário],$B37,tbLancamentoFolgaTrabalhada[Data],"&gt;="&amp;F$9,tbLancamentoFolgaTrabalhada[Data],"&lt;"&amp;G$9),0))</f>
        <v/>
      </c>
      <c r="G37" s="35" t="str">
        <f>IF($B37="","",IFERROR(SUMIFS(tbLancamentoFolgaTrabalhada[Qde Horas],tbLancamentoFolgaTrabalhada[Funcionário],$B37,tbLancamentoFolgaTrabalhada[Data],"&gt;="&amp;G$9,tbLancamentoFolgaTrabalhada[Data],"&lt;"&amp;H$9),0))</f>
        <v/>
      </c>
      <c r="H37" s="35" t="str">
        <f>IF($B37="","",IFERROR(SUMIFS(tbLancamentoFolgaTrabalhada[Qde Horas],tbLancamentoFolgaTrabalhada[Funcionário],$B37,tbLancamentoFolgaTrabalhada[Data],"&gt;="&amp;H$9,tbLancamentoFolgaTrabalhada[Data],"&lt;"&amp;I$9),0))</f>
        <v/>
      </c>
      <c r="I37" s="35" t="str">
        <f>IF($B37="","",IFERROR(SUMIFS(tbLancamentoFolgaTrabalhada[Qde Horas],tbLancamentoFolgaTrabalhada[Funcionário],$B37,tbLancamentoFolgaTrabalhada[Data],"&gt;="&amp;I$9,tbLancamentoFolgaTrabalhada[Data],"&lt;"&amp;J$9),0))</f>
        <v/>
      </c>
      <c r="J37" s="35" t="str">
        <f>IF($B37="","",IFERROR(SUMIFS(tbLancamentoFolgaTrabalhada[Qde Horas],tbLancamentoFolgaTrabalhada[Funcionário],$B37,tbLancamentoFolgaTrabalhada[Data],"&gt;="&amp;J$9,tbLancamentoFolgaTrabalhada[Data],"&lt;"&amp;K$9),0))</f>
        <v/>
      </c>
      <c r="K37" s="35" t="str">
        <f>IF($B37="","",IFERROR(SUMIFS(tbLancamentoFolgaTrabalhada[Qde Horas],tbLancamentoFolgaTrabalhada[Funcionário],$B37,tbLancamentoFolgaTrabalhada[Data],"&gt;="&amp;K$9,tbLancamentoFolgaTrabalhada[Data],"&lt;"&amp;L$9),0))</f>
        <v/>
      </c>
      <c r="L37" s="35" t="str">
        <f>IF($B37="","",IFERROR(SUMIFS(tbLancamentoFolgaTrabalhada[Qde Horas],tbLancamentoFolgaTrabalhada[Funcionário],$B37,tbLancamentoFolgaTrabalhada[Data],"&gt;="&amp;L$9,tbLancamentoFolgaTrabalhada[Data],"&lt;"&amp;M$9),0))</f>
        <v/>
      </c>
      <c r="M37" s="35" t="str">
        <f>IF($B37="","",IFERROR(SUMIFS(tbLancamentoFolgaTrabalhada[Qde Horas],tbLancamentoFolgaTrabalhada[Funcionário],$B37,tbLancamentoFolgaTrabalhada[Data],"&gt;="&amp;M$9,tbLancamentoFolgaTrabalhada[Data],"&lt;"&amp;N$9),0))</f>
        <v/>
      </c>
      <c r="N37" s="35" t="str">
        <f>IF($B37="","",IFERROR(SUMIFS(tbLancamentoFolgaTrabalhada[Qde Horas],tbLancamentoFolgaTrabalhada[Funcionário],$B37,tbLancamentoFolgaTrabalhada[Data],"&gt;="&amp;N$9,tbLancamentoFolgaTrabalhada[Data],"&lt;"&amp;O$9),0))</f>
        <v/>
      </c>
      <c r="O37" s="36" t="str">
        <f t="shared" si="0"/>
        <v/>
      </c>
    </row>
    <row r="38" spans="2:15" ht="24.95" customHeight="1" x14ac:dyDescent="0.25">
      <c r="B38" s="42" t="str">
        <f>IF(OR(DinamicaMes!A29="",DinamicaMes!A29="(vazio)"),"",DinamicaMes!A29)</f>
        <v/>
      </c>
      <c r="C38" s="35" t="str">
        <f>IF($B38="","",IFERROR(SUMIFS(tbLancamentoFolgaTrabalhada[Qde Horas],tbLancamentoFolgaTrabalhada[Funcionário],$B38,tbLancamentoFolgaTrabalhada[Data],"&gt;="&amp;C$9,tbLancamentoFolgaTrabalhada[Data],"&lt;"&amp;D$9),0))</f>
        <v/>
      </c>
      <c r="D38" s="35" t="str">
        <f>IF($B38="","",IFERROR(SUMIFS(tbLancamentoFolgaTrabalhada[Qde Horas],tbLancamentoFolgaTrabalhada[Funcionário],$B38,tbLancamentoFolgaTrabalhada[Data],"&gt;="&amp;D$9,tbLancamentoFolgaTrabalhada[Data],"&lt;"&amp;E$9),0))</f>
        <v/>
      </c>
      <c r="E38" s="35" t="str">
        <f>IF($B38="","",IFERROR(SUMIFS(tbLancamentoFolgaTrabalhada[Qde Horas],tbLancamentoFolgaTrabalhada[Funcionário],$B38,tbLancamentoFolgaTrabalhada[Data],"&gt;="&amp;E$9,tbLancamentoFolgaTrabalhada[Data],"&lt;"&amp;F$9),0))</f>
        <v/>
      </c>
      <c r="F38" s="35" t="str">
        <f>IF($B38="","",IFERROR(SUMIFS(tbLancamentoFolgaTrabalhada[Qde Horas],tbLancamentoFolgaTrabalhada[Funcionário],$B38,tbLancamentoFolgaTrabalhada[Data],"&gt;="&amp;F$9,tbLancamentoFolgaTrabalhada[Data],"&lt;"&amp;G$9),0))</f>
        <v/>
      </c>
      <c r="G38" s="35" t="str">
        <f>IF($B38="","",IFERROR(SUMIFS(tbLancamentoFolgaTrabalhada[Qde Horas],tbLancamentoFolgaTrabalhada[Funcionário],$B38,tbLancamentoFolgaTrabalhada[Data],"&gt;="&amp;G$9,tbLancamentoFolgaTrabalhada[Data],"&lt;"&amp;H$9),0))</f>
        <v/>
      </c>
      <c r="H38" s="35" t="str">
        <f>IF($B38="","",IFERROR(SUMIFS(tbLancamentoFolgaTrabalhada[Qde Horas],tbLancamentoFolgaTrabalhada[Funcionário],$B38,tbLancamentoFolgaTrabalhada[Data],"&gt;="&amp;H$9,tbLancamentoFolgaTrabalhada[Data],"&lt;"&amp;I$9),0))</f>
        <v/>
      </c>
      <c r="I38" s="35" t="str">
        <f>IF($B38="","",IFERROR(SUMIFS(tbLancamentoFolgaTrabalhada[Qde Horas],tbLancamentoFolgaTrabalhada[Funcionário],$B38,tbLancamentoFolgaTrabalhada[Data],"&gt;="&amp;I$9,tbLancamentoFolgaTrabalhada[Data],"&lt;"&amp;J$9),0))</f>
        <v/>
      </c>
      <c r="J38" s="35" t="str">
        <f>IF($B38="","",IFERROR(SUMIFS(tbLancamentoFolgaTrabalhada[Qde Horas],tbLancamentoFolgaTrabalhada[Funcionário],$B38,tbLancamentoFolgaTrabalhada[Data],"&gt;="&amp;J$9,tbLancamentoFolgaTrabalhada[Data],"&lt;"&amp;K$9),0))</f>
        <v/>
      </c>
      <c r="K38" s="35" t="str">
        <f>IF($B38="","",IFERROR(SUMIFS(tbLancamentoFolgaTrabalhada[Qde Horas],tbLancamentoFolgaTrabalhada[Funcionário],$B38,tbLancamentoFolgaTrabalhada[Data],"&gt;="&amp;K$9,tbLancamentoFolgaTrabalhada[Data],"&lt;"&amp;L$9),0))</f>
        <v/>
      </c>
      <c r="L38" s="35" t="str">
        <f>IF($B38="","",IFERROR(SUMIFS(tbLancamentoFolgaTrabalhada[Qde Horas],tbLancamentoFolgaTrabalhada[Funcionário],$B38,tbLancamentoFolgaTrabalhada[Data],"&gt;="&amp;L$9,tbLancamentoFolgaTrabalhada[Data],"&lt;"&amp;M$9),0))</f>
        <v/>
      </c>
      <c r="M38" s="35" t="str">
        <f>IF($B38="","",IFERROR(SUMIFS(tbLancamentoFolgaTrabalhada[Qde Horas],tbLancamentoFolgaTrabalhada[Funcionário],$B38,tbLancamentoFolgaTrabalhada[Data],"&gt;="&amp;M$9,tbLancamentoFolgaTrabalhada[Data],"&lt;"&amp;N$9),0))</f>
        <v/>
      </c>
      <c r="N38" s="35" t="str">
        <f>IF($B38="","",IFERROR(SUMIFS(tbLancamentoFolgaTrabalhada[Qde Horas],tbLancamentoFolgaTrabalhada[Funcionário],$B38,tbLancamentoFolgaTrabalhada[Data],"&gt;="&amp;N$9,tbLancamentoFolgaTrabalhada[Data],"&lt;"&amp;O$9),0))</f>
        <v/>
      </c>
      <c r="O38" s="36" t="str">
        <f t="shared" si="0"/>
        <v/>
      </c>
    </row>
    <row r="39" spans="2:15" ht="24.95" customHeight="1" x14ac:dyDescent="0.25">
      <c r="B39" s="42" t="str">
        <f>IF(OR(DinamicaMes!A30="",DinamicaMes!A30="(vazio)"),"",DinamicaMes!A30)</f>
        <v/>
      </c>
      <c r="C39" s="35" t="str">
        <f>IF($B39="","",IFERROR(SUMIFS(tbLancamentoFolgaTrabalhada[Qde Horas],tbLancamentoFolgaTrabalhada[Funcionário],$B39,tbLancamentoFolgaTrabalhada[Data],"&gt;="&amp;C$9,tbLancamentoFolgaTrabalhada[Data],"&lt;"&amp;D$9),0))</f>
        <v/>
      </c>
      <c r="D39" s="35" t="str">
        <f>IF($B39="","",IFERROR(SUMIFS(tbLancamentoFolgaTrabalhada[Qde Horas],tbLancamentoFolgaTrabalhada[Funcionário],$B39,tbLancamentoFolgaTrabalhada[Data],"&gt;="&amp;D$9,tbLancamentoFolgaTrabalhada[Data],"&lt;"&amp;E$9),0))</f>
        <v/>
      </c>
      <c r="E39" s="35" t="str">
        <f>IF($B39="","",IFERROR(SUMIFS(tbLancamentoFolgaTrabalhada[Qde Horas],tbLancamentoFolgaTrabalhada[Funcionário],$B39,tbLancamentoFolgaTrabalhada[Data],"&gt;="&amp;E$9,tbLancamentoFolgaTrabalhada[Data],"&lt;"&amp;F$9),0))</f>
        <v/>
      </c>
      <c r="F39" s="35" t="str">
        <f>IF($B39="","",IFERROR(SUMIFS(tbLancamentoFolgaTrabalhada[Qde Horas],tbLancamentoFolgaTrabalhada[Funcionário],$B39,tbLancamentoFolgaTrabalhada[Data],"&gt;="&amp;F$9,tbLancamentoFolgaTrabalhada[Data],"&lt;"&amp;G$9),0))</f>
        <v/>
      </c>
      <c r="G39" s="35" t="str">
        <f>IF($B39="","",IFERROR(SUMIFS(tbLancamentoFolgaTrabalhada[Qde Horas],tbLancamentoFolgaTrabalhada[Funcionário],$B39,tbLancamentoFolgaTrabalhada[Data],"&gt;="&amp;G$9,tbLancamentoFolgaTrabalhada[Data],"&lt;"&amp;H$9),0))</f>
        <v/>
      </c>
      <c r="H39" s="35" t="str">
        <f>IF($B39="","",IFERROR(SUMIFS(tbLancamentoFolgaTrabalhada[Qde Horas],tbLancamentoFolgaTrabalhada[Funcionário],$B39,tbLancamentoFolgaTrabalhada[Data],"&gt;="&amp;H$9,tbLancamentoFolgaTrabalhada[Data],"&lt;"&amp;I$9),0))</f>
        <v/>
      </c>
      <c r="I39" s="35" t="str">
        <f>IF($B39="","",IFERROR(SUMIFS(tbLancamentoFolgaTrabalhada[Qde Horas],tbLancamentoFolgaTrabalhada[Funcionário],$B39,tbLancamentoFolgaTrabalhada[Data],"&gt;="&amp;I$9,tbLancamentoFolgaTrabalhada[Data],"&lt;"&amp;J$9),0))</f>
        <v/>
      </c>
      <c r="J39" s="35" t="str">
        <f>IF($B39="","",IFERROR(SUMIFS(tbLancamentoFolgaTrabalhada[Qde Horas],tbLancamentoFolgaTrabalhada[Funcionário],$B39,tbLancamentoFolgaTrabalhada[Data],"&gt;="&amp;J$9,tbLancamentoFolgaTrabalhada[Data],"&lt;"&amp;K$9),0))</f>
        <v/>
      </c>
      <c r="K39" s="35" t="str">
        <f>IF($B39="","",IFERROR(SUMIFS(tbLancamentoFolgaTrabalhada[Qde Horas],tbLancamentoFolgaTrabalhada[Funcionário],$B39,tbLancamentoFolgaTrabalhada[Data],"&gt;="&amp;K$9,tbLancamentoFolgaTrabalhada[Data],"&lt;"&amp;L$9),0))</f>
        <v/>
      </c>
      <c r="L39" s="35" t="str">
        <f>IF($B39="","",IFERROR(SUMIFS(tbLancamentoFolgaTrabalhada[Qde Horas],tbLancamentoFolgaTrabalhada[Funcionário],$B39,tbLancamentoFolgaTrabalhada[Data],"&gt;="&amp;L$9,tbLancamentoFolgaTrabalhada[Data],"&lt;"&amp;M$9),0))</f>
        <v/>
      </c>
      <c r="M39" s="35" t="str">
        <f>IF($B39="","",IFERROR(SUMIFS(tbLancamentoFolgaTrabalhada[Qde Horas],tbLancamentoFolgaTrabalhada[Funcionário],$B39,tbLancamentoFolgaTrabalhada[Data],"&gt;="&amp;M$9,tbLancamentoFolgaTrabalhada[Data],"&lt;"&amp;N$9),0))</f>
        <v/>
      </c>
      <c r="N39" s="35" t="str">
        <f>IF($B39="","",IFERROR(SUMIFS(tbLancamentoFolgaTrabalhada[Qde Horas],tbLancamentoFolgaTrabalhada[Funcionário],$B39,tbLancamentoFolgaTrabalhada[Data],"&gt;="&amp;N$9,tbLancamentoFolgaTrabalhada[Data],"&lt;"&amp;O$9),0))</f>
        <v/>
      </c>
      <c r="O39" s="36" t="str">
        <f t="shared" si="0"/>
        <v/>
      </c>
    </row>
    <row r="40" spans="2:15" ht="24.95" customHeight="1" x14ac:dyDescent="0.25">
      <c r="B40" s="42" t="str">
        <f>IF(OR(DinamicaMes!A31="",DinamicaMes!A31="(vazio)"),"",DinamicaMes!A31)</f>
        <v/>
      </c>
      <c r="C40" s="35" t="str">
        <f>IF($B40="","",IFERROR(SUMIFS(tbLancamentoFolgaTrabalhada[Qde Horas],tbLancamentoFolgaTrabalhada[Funcionário],$B40,tbLancamentoFolgaTrabalhada[Data],"&gt;="&amp;C$9,tbLancamentoFolgaTrabalhada[Data],"&lt;"&amp;D$9),0))</f>
        <v/>
      </c>
      <c r="D40" s="35" t="str">
        <f>IF($B40="","",IFERROR(SUMIFS(tbLancamentoFolgaTrabalhada[Qde Horas],tbLancamentoFolgaTrabalhada[Funcionário],$B40,tbLancamentoFolgaTrabalhada[Data],"&gt;="&amp;D$9,tbLancamentoFolgaTrabalhada[Data],"&lt;"&amp;E$9),0))</f>
        <v/>
      </c>
      <c r="E40" s="35" t="str">
        <f>IF($B40="","",IFERROR(SUMIFS(tbLancamentoFolgaTrabalhada[Qde Horas],tbLancamentoFolgaTrabalhada[Funcionário],$B40,tbLancamentoFolgaTrabalhada[Data],"&gt;="&amp;E$9,tbLancamentoFolgaTrabalhada[Data],"&lt;"&amp;F$9),0))</f>
        <v/>
      </c>
      <c r="F40" s="35" t="str">
        <f>IF($B40="","",IFERROR(SUMIFS(tbLancamentoFolgaTrabalhada[Qde Horas],tbLancamentoFolgaTrabalhada[Funcionário],$B40,tbLancamentoFolgaTrabalhada[Data],"&gt;="&amp;F$9,tbLancamentoFolgaTrabalhada[Data],"&lt;"&amp;G$9),0))</f>
        <v/>
      </c>
      <c r="G40" s="35" t="str">
        <f>IF($B40="","",IFERROR(SUMIFS(tbLancamentoFolgaTrabalhada[Qde Horas],tbLancamentoFolgaTrabalhada[Funcionário],$B40,tbLancamentoFolgaTrabalhada[Data],"&gt;="&amp;G$9,tbLancamentoFolgaTrabalhada[Data],"&lt;"&amp;H$9),0))</f>
        <v/>
      </c>
      <c r="H40" s="35" t="str">
        <f>IF($B40="","",IFERROR(SUMIFS(tbLancamentoFolgaTrabalhada[Qde Horas],tbLancamentoFolgaTrabalhada[Funcionário],$B40,tbLancamentoFolgaTrabalhada[Data],"&gt;="&amp;H$9,tbLancamentoFolgaTrabalhada[Data],"&lt;"&amp;I$9),0))</f>
        <v/>
      </c>
      <c r="I40" s="35" t="str">
        <f>IF($B40="","",IFERROR(SUMIFS(tbLancamentoFolgaTrabalhada[Qde Horas],tbLancamentoFolgaTrabalhada[Funcionário],$B40,tbLancamentoFolgaTrabalhada[Data],"&gt;="&amp;I$9,tbLancamentoFolgaTrabalhada[Data],"&lt;"&amp;J$9),0))</f>
        <v/>
      </c>
      <c r="J40" s="35" t="str">
        <f>IF($B40="","",IFERROR(SUMIFS(tbLancamentoFolgaTrabalhada[Qde Horas],tbLancamentoFolgaTrabalhada[Funcionário],$B40,tbLancamentoFolgaTrabalhada[Data],"&gt;="&amp;J$9,tbLancamentoFolgaTrabalhada[Data],"&lt;"&amp;K$9),0))</f>
        <v/>
      </c>
      <c r="K40" s="35" t="str">
        <f>IF($B40="","",IFERROR(SUMIFS(tbLancamentoFolgaTrabalhada[Qde Horas],tbLancamentoFolgaTrabalhada[Funcionário],$B40,tbLancamentoFolgaTrabalhada[Data],"&gt;="&amp;K$9,tbLancamentoFolgaTrabalhada[Data],"&lt;"&amp;L$9),0))</f>
        <v/>
      </c>
      <c r="L40" s="35" t="str">
        <f>IF($B40="","",IFERROR(SUMIFS(tbLancamentoFolgaTrabalhada[Qde Horas],tbLancamentoFolgaTrabalhada[Funcionário],$B40,tbLancamentoFolgaTrabalhada[Data],"&gt;="&amp;L$9,tbLancamentoFolgaTrabalhada[Data],"&lt;"&amp;M$9),0))</f>
        <v/>
      </c>
      <c r="M40" s="35" t="str">
        <f>IF($B40="","",IFERROR(SUMIFS(tbLancamentoFolgaTrabalhada[Qde Horas],tbLancamentoFolgaTrabalhada[Funcionário],$B40,tbLancamentoFolgaTrabalhada[Data],"&gt;="&amp;M$9,tbLancamentoFolgaTrabalhada[Data],"&lt;"&amp;N$9),0))</f>
        <v/>
      </c>
      <c r="N40" s="35" t="str">
        <f>IF($B40="","",IFERROR(SUMIFS(tbLancamentoFolgaTrabalhada[Qde Horas],tbLancamentoFolgaTrabalhada[Funcionário],$B40,tbLancamentoFolgaTrabalhada[Data],"&gt;="&amp;N$9,tbLancamentoFolgaTrabalhada[Data],"&lt;"&amp;O$9),0))</f>
        <v/>
      </c>
      <c r="O40" s="36" t="str">
        <f t="shared" si="0"/>
        <v/>
      </c>
    </row>
    <row r="41" spans="2:15" ht="24.95" customHeight="1" x14ac:dyDescent="0.25">
      <c r="B41" s="42" t="str">
        <f>IF(OR(DinamicaMes!A32="",DinamicaMes!A32="(vazio)"),"",DinamicaMes!A32)</f>
        <v/>
      </c>
      <c r="C41" s="35" t="str">
        <f>IF($B41="","",IFERROR(SUMIFS(tbLancamentoFolgaTrabalhada[Qde Horas],tbLancamentoFolgaTrabalhada[Funcionário],$B41,tbLancamentoFolgaTrabalhada[Data],"&gt;="&amp;C$9,tbLancamentoFolgaTrabalhada[Data],"&lt;"&amp;D$9),0))</f>
        <v/>
      </c>
      <c r="D41" s="35" t="str">
        <f>IF($B41="","",IFERROR(SUMIFS(tbLancamentoFolgaTrabalhada[Qde Horas],tbLancamentoFolgaTrabalhada[Funcionário],$B41,tbLancamentoFolgaTrabalhada[Data],"&gt;="&amp;D$9,tbLancamentoFolgaTrabalhada[Data],"&lt;"&amp;E$9),0))</f>
        <v/>
      </c>
      <c r="E41" s="35" t="str">
        <f>IF($B41="","",IFERROR(SUMIFS(tbLancamentoFolgaTrabalhada[Qde Horas],tbLancamentoFolgaTrabalhada[Funcionário],$B41,tbLancamentoFolgaTrabalhada[Data],"&gt;="&amp;E$9,tbLancamentoFolgaTrabalhada[Data],"&lt;"&amp;F$9),0))</f>
        <v/>
      </c>
      <c r="F41" s="35" t="str">
        <f>IF($B41="","",IFERROR(SUMIFS(tbLancamentoFolgaTrabalhada[Qde Horas],tbLancamentoFolgaTrabalhada[Funcionário],$B41,tbLancamentoFolgaTrabalhada[Data],"&gt;="&amp;F$9,tbLancamentoFolgaTrabalhada[Data],"&lt;"&amp;G$9),0))</f>
        <v/>
      </c>
      <c r="G41" s="35" t="str">
        <f>IF($B41="","",IFERROR(SUMIFS(tbLancamentoFolgaTrabalhada[Qde Horas],tbLancamentoFolgaTrabalhada[Funcionário],$B41,tbLancamentoFolgaTrabalhada[Data],"&gt;="&amp;G$9,tbLancamentoFolgaTrabalhada[Data],"&lt;"&amp;H$9),0))</f>
        <v/>
      </c>
      <c r="H41" s="35" t="str">
        <f>IF($B41="","",IFERROR(SUMIFS(tbLancamentoFolgaTrabalhada[Qde Horas],tbLancamentoFolgaTrabalhada[Funcionário],$B41,tbLancamentoFolgaTrabalhada[Data],"&gt;="&amp;H$9,tbLancamentoFolgaTrabalhada[Data],"&lt;"&amp;I$9),0))</f>
        <v/>
      </c>
      <c r="I41" s="35" t="str">
        <f>IF($B41="","",IFERROR(SUMIFS(tbLancamentoFolgaTrabalhada[Qde Horas],tbLancamentoFolgaTrabalhada[Funcionário],$B41,tbLancamentoFolgaTrabalhada[Data],"&gt;="&amp;I$9,tbLancamentoFolgaTrabalhada[Data],"&lt;"&amp;J$9),0))</f>
        <v/>
      </c>
      <c r="J41" s="35" t="str">
        <f>IF($B41="","",IFERROR(SUMIFS(tbLancamentoFolgaTrabalhada[Qde Horas],tbLancamentoFolgaTrabalhada[Funcionário],$B41,tbLancamentoFolgaTrabalhada[Data],"&gt;="&amp;J$9,tbLancamentoFolgaTrabalhada[Data],"&lt;"&amp;K$9),0))</f>
        <v/>
      </c>
      <c r="K41" s="35" t="str">
        <f>IF($B41="","",IFERROR(SUMIFS(tbLancamentoFolgaTrabalhada[Qde Horas],tbLancamentoFolgaTrabalhada[Funcionário],$B41,tbLancamentoFolgaTrabalhada[Data],"&gt;="&amp;K$9,tbLancamentoFolgaTrabalhada[Data],"&lt;"&amp;L$9),0))</f>
        <v/>
      </c>
      <c r="L41" s="35" t="str">
        <f>IF($B41="","",IFERROR(SUMIFS(tbLancamentoFolgaTrabalhada[Qde Horas],tbLancamentoFolgaTrabalhada[Funcionário],$B41,tbLancamentoFolgaTrabalhada[Data],"&gt;="&amp;L$9,tbLancamentoFolgaTrabalhada[Data],"&lt;"&amp;M$9),0))</f>
        <v/>
      </c>
      <c r="M41" s="35" t="str">
        <f>IF($B41="","",IFERROR(SUMIFS(tbLancamentoFolgaTrabalhada[Qde Horas],tbLancamentoFolgaTrabalhada[Funcionário],$B41,tbLancamentoFolgaTrabalhada[Data],"&gt;="&amp;M$9,tbLancamentoFolgaTrabalhada[Data],"&lt;"&amp;N$9),0))</f>
        <v/>
      </c>
      <c r="N41" s="35" t="str">
        <f>IF($B41="","",IFERROR(SUMIFS(tbLancamentoFolgaTrabalhada[Qde Horas],tbLancamentoFolgaTrabalhada[Funcionário],$B41,tbLancamentoFolgaTrabalhada[Data],"&gt;="&amp;N$9,tbLancamentoFolgaTrabalhada[Data],"&lt;"&amp;O$9),0))</f>
        <v/>
      </c>
      <c r="O41" s="36" t="str">
        <f t="shared" si="0"/>
        <v/>
      </c>
    </row>
    <row r="42" spans="2:15" ht="24.95" customHeight="1" x14ac:dyDescent="0.25">
      <c r="B42" s="42" t="str">
        <f>IF(OR(DinamicaMes!A33="",DinamicaMes!A33="(vazio)"),"",DinamicaMes!A33)</f>
        <v/>
      </c>
      <c r="C42" s="35" t="str">
        <f>IF($B42="","",IFERROR(SUMIFS(tbLancamentoFolgaTrabalhada[Qde Horas],tbLancamentoFolgaTrabalhada[Funcionário],$B42,tbLancamentoFolgaTrabalhada[Data],"&gt;="&amp;C$9,tbLancamentoFolgaTrabalhada[Data],"&lt;"&amp;D$9),0))</f>
        <v/>
      </c>
      <c r="D42" s="35" t="str">
        <f>IF($B42="","",IFERROR(SUMIFS(tbLancamentoFolgaTrabalhada[Qde Horas],tbLancamentoFolgaTrabalhada[Funcionário],$B42,tbLancamentoFolgaTrabalhada[Data],"&gt;="&amp;D$9,tbLancamentoFolgaTrabalhada[Data],"&lt;"&amp;E$9),0))</f>
        <v/>
      </c>
      <c r="E42" s="35" t="str">
        <f>IF($B42="","",IFERROR(SUMIFS(tbLancamentoFolgaTrabalhada[Qde Horas],tbLancamentoFolgaTrabalhada[Funcionário],$B42,tbLancamentoFolgaTrabalhada[Data],"&gt;="&amp;E$9,tbLancamentoFolgaTrabalhada[Data],"&lt;"&amp;F$9),0))</f>
        <v/>
      </c>
      <c r="F42" s="35" t="str">
        <f>IF($B42="","",IFERROR(SUMIFS(tbLancamentoFolgaTrabalhada[Qde Horas],tbLancamentoFolgaTrabalhada[Funcionário],$B42,tbLancamentoFolgaTrabalhada[Data],"&gt;="&amp;F$9,tbLancamentoFolgaTrabalhada[Data],"&lt;"&amp;G$9),0))</f>
        <v/>
      </c>
      <c r="G42" s="35" t="str">
        <f>IF($B42="","",IFERROR(SUMIFS(tbLancamentoFolgaTrabalhada[Qde Horas],tbLancamentoFolgaTrabalhada[Funcionário],$B42,tbLancamentoFolgaTrabalhada[Data],"&gt;="&amp;G$9,tbLancamentoFolgaTrabalhada[Data],"&lt;"&amp;H$9),0))</f>
        <v/>
      </c>
      <c r="H42" s="35" t="str">
        <f>IF($B42="","",IFERROR(SUMIFS(tbLancamentoFolgaTrabalhada[Qde Horas],tbLancamentoFolgaTrabalhada[Funcionário],$B42,tbLancamentoFolgaTrabalhada[Data],"&gt;="&amp;H$9,tbLancamentoFolgaTrabalhada[Data],"&lt;"&amp;I$9),0))</f>
        <v/>
      </c>
      <c r="I42" s="35" t="str">
        <f>IF($B42="","",IFERROR(SUMIFS(tbLancamentoFolgaTrabalhada[Qde Horas],tbLancamentoFolgaTrabalhada[Funcionário],$B42,tbLancamentoFolgaTrabalhada[Data],"&gt;="&amp;I$9,tbLancamentoFolgaTrabalhada[Data],"&lt;"&amp;J$9),0))</f>
        <v/>
      </c>
      <c r="J42" s="35" t="str">
        <f>IF($B42="","",IFERROR(SUMIFS(tbLancamentoFolgaTrabalhada[Qde Horas],tbLancamentoFolgaTrabalhada[Funcionário],$B42,tbLancamentoFolgaTrabalhada[Data],"&gt;="&amp;J$9,tbLancamentoFolgaTrabalhada[Data],"&lt;"&amp;K$9),0))</f>
        <v/>
      </c>
      <c r="K42" s="35" t="str">
        <f>IF($B42="","",IFERROR(SUMIFS(tbLancamentoFolgaTrabalhada[Qde Horas],tbLancamentoFolgaTrabalhada[Funcionário],$B42,tbLancamentoFolgaTrabalhada[Data],"&gt;="&amp;K$9,tbLancamentoFolgaTrabalhada[Data],"&lt;"&amp;L$9),0))</f>
        <v/>
      </c>
      <c r="L42" s="35" t="str">
        <f>IF($B42="","",IFERROR(SUMIFS(tbLancamentoFolgaTrabalhada[Qde Horas],tbLancamentoFolgaTrabalhada[Funcionário],$B42,tbLancamentoFolgaTrabalhada[Data],"&gt;="&amp;L$9,tbLancamentoFolgaTrabalhada[Data],"&lt;"&amp;M$9),0))</f>
        <v/>
      </c>
      <c r="M42" s="35" t="str">
        <f>IF($B42="","",IFERROR(SUMIFS(tbLancamentoFolgaTrabalhada[Qde Horas],tbLancamentoFolgaTrabalhada[Funcionário],$B42,tbLancamentoFolgaTrabalhada[Data],"&gt;="&amp;M$9,tbLancamentoFolgaTrabalhada[Data],"&lt;"&amp;N$9),0))</f>
        <v/>
      </c>
      <c r="N42" s="35" t="str">
        <f>IF($B42="","",IFERROR(SUMIFS(tbLancamentoFolgaTrabalhada[Qde Horas],tbLancamentoFolgaTrabalhada[Funcionário],$B42,tbLancamentoFolgaTrabalhada[Data],"&gt;="&amp;N$9,tbLancamentoFolgaTrabalhada[Data],"&lt;"&amp;O$9),0))</f>
        <v/>
      </c>
      <c r="O42" s="36" t="str">
        <f t="shared" si="0"/>
        <v/>
      </c>
    </row>
    <row r="43" spans="2:15" ht="24.95" customHeight="1" x14ac:dyDescent="0.25">
      <c r="B43" s="42" t="str">
        <f>IF(OR(DinamicaMes!A34="",DinamicaMes!A34="(vazio)"),"",DinamicaMes!A34)</f>
        <v/>
      </c>
      <c r="C43" s="35" t="str">
        <f>IF($B43="","",IFERROR(SUMIFS(tbLancamentoFolgaTrabalhada[Qde Horas],tbLancamentoFolgaTrabalhada[Funcionário],$B43,tbLancamentoFolgaTrabalhada[Data],"&gt;="&amp;C$9,tbLancamentoFolgaTrabalhada[Data],"&lt;"&amp;D$9),0))</f>
        <v/>
      </c>
      <c r="D43" s="35" t="str">
        <f>IF($B43="","",IFERROR(SUMIFS(tbLancamentoFolgaTrabalhada[Qde Horas],tbLancamentoFolgaTrabalhada[Funcionário],$B43,tbLancamentoFolgaTrabalhada[Data],"&gt;="&amp;D$9,tbLancamentoFolgaTrabalhada[Data],"&lt;"&amp;E$9),0))</f>
        <v/>
      </c>
      <c r="E43" s="35" t="str">
        <f>IF($B43="","",IFERROR(SUMIFS(tbLancamentoFolgaTrabalhada[Qde Horas],tbLancamentoFolgaTrabalhada[Funcionário],$B43,tbLancamentoFolgaTrabalhada[Data],"&gt;="&amp;E$9,tbLancamentoFolgaTrabalhada[Data],"&lt;"&amp;F$9),0))</f>
        <v/>
      </c>
      <c r="F43" s="35" t="str">
        <f>IF($B43="","",IFERROR(SUMIFS(tbLancamentoFolgaTrabalhada[Qde Horas],tbLancamentoFolgaTrabalhada[Funcionário],$B43,tbLancamentoFolgaTrabalhada[Data],"&gt;="&amp;F$9,tbLancamentoFolgaTrabalhada[Data],"&lt;"&amp;G$9),0))</f>
        <v/>
      </c>
      <c r="G43" s="35" t="str">
        <f>IF($B43="","",IFERROR(SUMIFS(tbLancamentoFolgaTrabalhada[Qde Horas],tbLancamentoFolgaTrabalhada[Funcionário],$B43,tbLancamentoFolgaTrabalhada[Data],"&gt;="&amp;G$9,tbLancamentoFolgaTrabalhada[Data],"&lt;"&amp;H$9),0))</f>
        <v/>
      </c>
      <c r="H43" s="35" t="str">
        <f>IF($B43="","",IFERROR(SUMIFS(tbLancamentoFolgaTrabalhada[Qde Horas],tbLancamentoFolgaTrabalhada[Funcionário],$B43,tbLancamentoFolgaTrabalhada[Data],"&gt;="&amp;H$9,tbLancamentoFolgaTrabalhada[Data],"&lt;"&amp;I$9),0))</f>
        <v/>
      </c>
      <c r="I43" s="35" t="str">
        <f>IF($B43="","",IFERROR(SUMIFS(tbLancamentoFolgaTrabalhada[Qde Horas],tbLancamentoFolgaTrabalhada[Funcionário],$B43,tbLancamentoFolgaTrabalhada[Data],"&gt;="&amp;I$9,tbLancamentoFolgaTrabalhada[Data],"&lt;"&amp;J$9),0))</f>
        <v/>
      </c>
      <c r="J43" s="35" t="str">
        <f>IF($B43="","",IFERROR(SUMIFS(tbLancamentoFolgaTrabalhada[Qde Horas],tbLancamentoFolgaTrabalhada[Funcionário],$B43,tbLancamentoFolgaTrabalhada[Data],"&gt;="&amp;J$9,tbLancamentoFolgaTrabalhada[Data],"&lt;"&amp;K$9),0))</f>
        <v/>
      </c>
      <c r="K43" s="35" t="str">
        <f>IF($B43="","",IFERROR(SUMIFS(tbLancamentoFolgaTrabalhada[Qde Horas],tbLancamentoFolgaTrabalhada[Funcionário],$B43,tbLancamentoFolgaTrabalhada[Data],"&gt;="&amp;K$9,tbLancamentoFolgaTrabalhada[Data],"&lt;"&amp;L$9),0))</f>
        <v/>
      </c>
      <c r="L43" s="35" t="str">
        <f>IF($B43="","",IFERROR(SUMIFS(tbLancamentoFolgaTrabalhada[Qde Horas],tbLancamentoFolgaTrabalhada[Funcionário],$B43,tbLancamentoFolgaTrabalhada[Data],"&gt;="&amp;L$9,tbLancamentoFolgaTrabalhada[Data],"&lt;"&amp;M$9),0))</f>
        <v/>
      </c>
      <c r="M43" s="35" t="str">
        <f>IF($B43="","",IFERROR(SUMIFS(tbLancamentoFolgaTrabalhada[Qde Horas],tbLancamentoFolgaTrabalhada[Funcionário],$B43,tbLancamentoFolgaTrabalhada[Data],"&gt;="&amp;M$9,tbLancamentoFolgaTrabalhada[Data],"&lt;"&amp;N$9),0))</f>
        <v/>
      </c>
      <c r="N43" s="35" t="str">
        <f>IF($B43="","",IFERROR(SUMIFS(tbLancamentoFolgaTrabalhada[Qde Horas],tbLancamentoFolgaTrabalhada[Funcionário],$B43,tbLancamentoFolgaTrabalhada[Data],"&gt;="&amp;N$9,tbLancamentoFolgaTrabalhada[Data],"&lt;"&amp;O$9),0))</f>
        <v/>
      </c>
      <c r="O43" s="36" t="str">
        <f t="shared" si="0"/>
        <v/>
      </c>
    </row>
    <row r="44" spans="2:15" ht="24.95" customHeight="1" x14ac:dyDescent="0.25">
      <c r="B44" s="42" t="str">
        <f>IF(OR(DinamicaMes!A35="",DinamicaMes!A35="(vazio)"),"",DinamicaMes!A35)</f>
        <v/>
      </c>
      <c r="C44" s="35" t="str">
        <f>IF($B44="","",IFERROR(SUMIFS(tbLancamentoFolgaTrabalhada[Qde Horas],tbLancamentoFolgaTrabalhada[Funcionário],$B44,tbLancamentoFolgaTrabalhada[Data],"&gt;="&amp;C$9,tbLancamentoFolgaTrabalhada[Data],"&lt;"&amp;D$9),0))</f>
        <v/>
      </c>
      <c r="D44" s="35" t="str">
        <f>IF($B44="","",IFERROR(SUMIFS(tbLancamentoFolgaTrabalhada[Qde Horas],tbLancamentoFolgaTrabalhada[Funcionário],$B44,tbLancamentoFolgaTrabalhada[Data],"&gt;="&amp;D$9,tbLancamentoFolgaTrabalhada[Data],"&lt;"&amp;E$9),0))</f>
        <v/>
      </c>
      <c r="E44" s="35" t="str">
        <f>IF($B44="","",IFERROR(SUMIFS(tbLancamentoFolgaTrabalhada[Qde Horas],tbLancamentoFolgaTrabalhada[Funcionário],$B44,tbLancamentoFolgaTrabalhada[Data],"&gt;="&amp;E$9,tbLancamentoFolgaTrabalhada[Data],"&lt;"&amp;F$9),0))</f>
        <v/>
      </c>
      <c r="F44" s="35" t="str">
        <f>IF($B44="","",IFERROR(SUMIFS(tbLancamentoFolgaTrabalhada[Qde Horas],tbLancamentoFolgaTrabalhada[Funcionário],$B44,tbLancamentoFolgaTrabalhada[Data],"&gt;="&amp;F$9,tbLancamentoFolgaTrabalhada[Data],"&lt;"&amp;G$9),0))</f>
        <v/>
      </c>
      <c r="G44" s="35" t="str">
        <f>IF($B44="","",IFERROR(SUMIFS(tbLancamentoFolgaTrabalhada[Qde Horas],tbLancamentoFolgaTrabalhada[Funcionário],$B44,tbLancamentoFolgaTrabalhada[Data],"&gt;="&amp;G$9,tbLancamentoFolgaTrabalhada[Data],"&lt;"&amp;H$9),0))</f>
        <v/>
      </c>
      <c r="H44" s="35" t="str">
        <f>IF($B44="","",IFERROR(SUMIFS(tbLancamentoFolgaTrabalhada[Qde Horas],tbLancamentoFolgaTrabalhada[Funcionário],$B44,tbLancamentoFolgaTrabalhada[Data],"&gt;="&amp;H$9,tbLancamentoFolgaTrabalhada[Data],"&lt;"&amp;I$9),0))</f>
        <v/>
      </c>
      <c r="I44" s="35" t="str">
        <f>IF($B44="","",IFERROR(SUMIFS(tbLancamentoFolgaTrabalhada[Qde Horas],tbLancamentoFolgaTrabalhada[Funcionário],$B44,tbLancamentoFolgaTrabalhada[Data],"&gt;="&amp;I$9,tbLancamentoFolgaTrabalhada[Data],"&lt;"&amp;J$9),0))</f>
        <v/>
      </c>
      <c r="J44" s="35" t="str">
        <f>IF($B44="","",IFERROR(SUMIFS(tbLancamentoFolgaTrabalhada[Qde Horas],tbLancamentoFolgaTrabalhada[Funcionário],$B44,tbLancamentoFolgaTrabalhada[Data],"&gt;="&amp;J$9,tbLancamentoFolgaTrabalhada[Data],"&lt;"&amp;K$9),0))</f>
        <v/>
      </c>
      <c r="K44" s="35" t="str">
        <f>IF($B44="","",IFERROR(SUMIFS(tbLancamentoFolgaTrabalhada[Qde Horas],tbLancamentoFolgaTrabalhada[Funcionário],$B44,tbLancamentoFolgaTrabalhada[Data],"&gt;="&amp;K$9,tbLancamentoFolgaTrabalhada[Data],"&lt;"&amp;L$9),0))</f>
        <v/>
      </c>
      <c r="L44" s="35" t="str">
        <f>IF($B44="","",IFERROR(SUMIFS(tbLancamentoFolgaTrabalhada[Qde Horas],tbLancamentoFolgaTrabalhada[Funcionário],$B44,tbLancamentoFolgaTrabalhada[Data],"&gt;="&amp;L$9,tbLancamentoFolgaTrabalhada[Data],"&lt;"&amp;M$9),0))</f>
        <v/>
      </c>
      <c r="M44" s="35" t="str">
        <f>IF($B44="","",IFERROR(SUMIFS(tbLancamentoFolgaTrabalhada[Qde Horas],tbLancamentoFolgaTrabalhada[Funcionário],$B44,tbLancamentoFolgaTrabalhada[Data],"&gt;="&amp;M$9,tbLancamentoFolgaTrabalhada[Data],"&lt;"&amp;N$9),0))</f>
        <v/>
      </c>
      <c r="N44" s="35" t="str">
        <f>IF($B44="","",IFERROR(SUMIFS(tbLancamentoFolgaTrabalhada[Qde Horas],tbLancamentoFolgaTrabalhada[Funcionário],$B44,tbLancamentoFolgaTrabalhada[Data],"&gt;="&amp;N$9,tbLancamentoFolgaTrabalhada[Data],"&lt;"&amp;O$9),0))</f>
        <v/>
      </c>
      <c r="O44" s="36" t="str">
        <f t="shared" si="0"/>
        <v/>
      </c>
    </row>
    <row r="45" spans="2:15" ht="24.95" customHeight="1" x14ac:dyDescent="0.25">
      <c r="B45" s="42" t="str">
        <f>IF(OR(DinamicaMes!A36="",DinamicaMes!A36="(vazio)"),"",DinamicaMes!A36)</f>
        <v/>
      </c>
      <c r="C45" s="35" t="str">
        <f>IF($B45="","",IFERROR(SUMIFS(tbLancamentoFolgaTrabalhada[Qde Horas],tbLancamentoFolgaTrabalhada[Funcionário],$B45,tbLancamentoFolgaTrabalhada[Data],"&gt;="&amp;C$9,tbLancamentoFolgaTrabalhada[Data],"&lt;"&amp;D$9),0))</f>
        <v/>
      </c>
      <c r="D45" s="35" t="str">
        <f>IF($B45="","",IFERROR(SUMIFS(tbLancamentoFolgaTrabalhada[Qde Horas],tbLancamentoFolgaTrabalhada[Funcionário],$B45,tbLancamentoFolgaTrabalhada[Data],"&gt;="&amp;D$9,tbLancamentoFolgaTrabalhada[Data],"&lt;"&amp;E$9),0))</f>
        <v/>
      </c>
      <c r="E45" s="35" t="str">
        <f>IF($B45="","",IFERROR(SUMIFS(tbLancamentoFolgaTrabalhada[Qde Horas],tbLancamentoFolgaTrabalhada[Funcionário],$B45,tbLancamentoFolgaTrabalhada[Data],"&gt;="&amp;E$9,tbLancamentoFolgaTrabalhada[Data],"&lt;"&amp;F$9),0))</f>
        <v/>
      </c>
      <c r="F45" s="35" t="str">
        <f>IF($B45="","",IFERROR(SUMIFS(tbLancamentoFolgaTrabalhada[Qde Horas],tbLancamentoFolgaTrabalhada[Funcionário],$B45,tbLancamentoFolgaTrabalhada[Data],"&gt;="&amp;F$9,tbLancamentoFolgaTrabalhada[Data],"&lt;"&amp;G$9),0))</f>
        <v/>
      </c>
      <c r="G45" s="35" t="str">
        <f>IF($B45="","",IFERROR(SUMIFS(tbLancamentoFolgaTrabalhada[Qde Horas],tbLancamentoFolgaTrabalhada[Funcionário],$B45,tbLancamentoFolgaTrabalhada[Data],"&gt;="&amp;G$9,tbLancamentoFolgaTrabalhada[Data],"&lt;"&amp;H$9),0))</f>
        <v/>
      </c>
      <c r="H45" s="35" t="str">
        <f>IF($B45="","",IFERROR(SUMIFS(tbLancamentoFolgaTrabalhada[Qde Horas],tbLancamentoFolgaTrabalhada[Funcionário],$B45,tbLancamentoFolgaTrabalhada[Data],"&gt;="&amp;H$9,tbLancamentoFolgaTrabalhada[Data],"&lt;"&amp;I$9),0))</f>
        <v/>
      </c>
      <c r="I45" s="35" t="str">
        <f>IF($B45="","",IFERROR(SUMIFS(tbLancamentoFolgaTrabalhada[Qde Horas],tbLancamentoFolgaTrabalhada[Funcionário],$B45,tbLancamentoFolgaTrabalhada[Data],"&gt;="&amp;I$9,tbLancamentoFolgaTrabalhada[Data],"&lt;"&amp;J$9),0))</f>
        <v/>
      </c>
      <c r="J45" s="35" t="str">
        <f>IF($B45="","",IFERROR(SUMIFS(tbLancamentoFolgaTrabalhada[Qde Horas],tbLancamentoFolgaTrabalhada[Funcionário],$B45,tbLancamentoFolgaTrabalhada[Data],"&gt;="&amp;J$9,tbLancamentoFolgaTrabalhada[Data],"&lt;"&amp;K$9),0))</f>
        <v/>
      </c>
      <c r="K45" s="35" t="str">
        <f>IF($B45="","",IFERROR(SUMIFS(tbLancamentoFolgaTrabalhada[Qde Horas],tbLancamentoFolgaTrabalhada[Funcionário],$B45,tbLancamentoFolgaTrabalhada[Data],"&gt;="&amp;K$9,tbLancamentoFolgaTrabalhada[Data],"&lt;"&amp;L$9),0))</f>
        <v/>
      </c>
      <c r="L45" s="35" t="str">
        <f>IF($B45="","",IFERROR(SUMIFS(tbLancamentoFolgaTrabalhada[Qde Horas],tbLancamentoFolgaTrabalhada[Funcionário],$B45,tbLancamentoFolgaTrabalhada[Data],"&gt;="&amp;L$9,tbLancamentoFolgaTrabalhada[Data],"&lt;"&amp;M$9),0))</f>
        <v/>
      </c>
      <c r="M45" s="35" t="str">
        <f>IF($B45="","",IFERROR(SUMIFS(tbLancamentoFolgaTrabalhada[Qde Horas],tbLancamentoFolgaTrabalhada[Funcionário],$B45,tbLancamentoFolgaTrabalhada[Data],"&gt;="&amp;M$9,tbLancamentoFolgaTrabalhada[Data],"&lt;"&amp;N$9),0))</f>
        <v/>
      </c>
      <c r="N45" s="35" t="str">
        <f>IF($B45="","",IFERROR(SUMIFS(tbLancamentoFolgaTrabalhada[Qde Horas],tbLancamentoFolgaTrabalhada[Funcionário],$B45,tbLancamentoFolgaTrabalhada[Data],"&gt;="&amp;N$9,tbLancamentoFolgaTrabalhada[Data],"&lt;"&amp;O$9),0))</f>
        <v/>
      </c>
      <c r="O45" s="36" t="str">
        <f t="shared" si="0"/>
        <v/>
      </c>
    </row>
    <row r="46" spans="2:15" ht="24.95" customHeight="1" x14ac:dyDescent="0.25">
      <c r="B46" s="42" t="str">
        <f>IF(OR(DinamicaMes!A37="",DinamicaMes!A37="(vazio)"),"",DinamicaMes!A37)</f>
        <v/>
      </c>
      <c r="C46" s="35" t="str">
        <f>IF($B46="","",IFERROR(SUMIFS(tbLancamentoFolgaTrabalhada[Qde Horas],tbLancamentoFolgaTrabalhada[Funcionário],$B46,tbLancamentoFolgaTrabalhada[Data],"&gt;="&amp;C$9,tbLancamentoFolgaTrabalhada[Data],"&lt;"&amp;D$9),0))</f>
        <v/>
      </c>
      <c r="D46" s="35" t="str">
        <f>IF($B46="","",IFERROR(SUMIFS(tbLancamentoFolgaTrabalhada[Qde Horas],tbLancamentoFolgaTrabalhada[Funcionário],$B46,tbLancamentoFolgaTrabalhada[Data],"&gt;="&amp;D$9,tbLancamentoFolgaTrabalhada[Data],"&lt;"&amp;E$9),0))</f>
        <v/>
      </c>
      <c r="E46" s="35" t="str">
        <f>IF($B46="","",IFERROR(SUMIFS(tbLancamentoFolgaTrabalhada[Qde Horas],tbLancamentoFolgaTrabalhada[Funcionário],$B46,tbLancamentoFolgaTrabalhada[Data],"&gt;="&amp;E$9,tbLancamentoFolgaTrabalhada[Data],"&lt;"&amp;F$9),0))</f>
        <v/>
      </c>
      <c r="F46" s="35" t="str">
        <f>IF($B46="","",IFERROR(SUMIFS(tbLancamentoFolgaTrabalhada[Qde Horas],tbLancamentoFolgaTrabalhada[Funcionário],$B46,tbLancamentoFolgaTrabalhada[Data],"&gt;="&amp;F$9,tbLancamentoFolgaTrabalhada[Data],"&lt;"&amp;G$9),0))</f>
        <v/>
      </c>
      <c r="G46" s="35" t="str">
        <f>IF($B46="","",IFERROR(SUMIFS(tbLancamentoFolgaTrabalhada[Qde Horas],tbLancamentoFolgaTrabalhada[Funcionário],$B46,tbLancamentoFolgaTrabalhada[Data],"&gt;="&amp;G$9,tbLancamentoFolgaTrabalhada[Data],"&lt;"&amp;H$9),0))</f>
        <v/>
      </c>
      <c r="H46" s="35" t="str">
        <f>IF($B46="","",IFERROR(SUMIFS(tbLancamentoFolgaTrabalhada[Qde Horas],tbLancamentoFolgaTrabalhada[Funcionário],$B46,tbLancamentoFolgaTrabalhada[Data],"&gt;="&amp;H$9,tbLancamentoFolgaTrabalhada[Data],"&lt;"&amp;I$9),0))</f>
        <v/>
      </c>
      <c r="I46" s="35" t="str">
        <f>IF($B46="","",IFERROR(SUMIFS(tbLancamentoFolgaTrabalhada[Qde Horas],tbLancamentoFolgaTrabalhada[Funcionário],$B46,tbLancamentoFolgaTrabalhada[Data],"&gt;="&amp;I$9,tbLancamentoFolgaTrabalhada[Data],"&lt;"&amp;J$9),0))</f>
        <v/>
      </c>
      <c r="J46" s="35" t="str">
        <f>IF($B46="","",IFERROR(SUMIFS(tbLancamentoFolgaTrabalhada[Qde Horas],tbLancamentoFolgaTrabalhada[Funcionário],$B46,tbLancamentoFolgaTrabalhada[Data],"&gt;="&amp;J$9,tbLancamentoFolgaTrabalhada[Data],"&lt;"&amp;K$9),0))</f>
        <v/>
      </c>
      <c r="K46" s="35" t="str">
        <f>IF($B46="","",IFERROR(SUMIFS(tbLancamentoFolgaTrabalhada[Qde Horas],tbLancamentoFolgaTrabalhada[Funcionário],$B46,tbLancamentoFolgaTrabalhada[Data],"&gt;="&amp;K$9,tbLancamentoFolgaTrabalhada[Data],"&lt;"&amp;L$9),0))</f>
        <v/>
      </c>
      <c r="L46" s="35" t="str">
        <f>IF($B46="","",IFERROR(SUMIFS(tbLancamentoFolgaTrabalhada[Qde Horas],tbLancamentoFolgaTrabalhada[Funcionário],$B46,tbLancamentoFolgaTrabalhada[Data],"&gt;="&amp;L$9,tbLancamentoFolgaTrabalhada[Data],"&lt;"&amp;M$9),0))</f>
        <v/>
      </c>
      <c r="M46" s="35" t="str">
        <f>IF($B46="","",IFERROR(SUMIFS(tbLancamentoFolgaTrabalhada[Qde Horas],tbLancamentoFolgaTrabalhada[Funcionário],$B46,tbLancamentoFolgaTrabalhada[Data],"&gt;="&amp;M$9,tbLancamentoFolgaTrabalhada[Data],"&lt;"&amp;N$9),0))</f>
        <v/>
      </c>
      <c r="N46" s="35" t="str">
        <f>IF($B46="","",IFERROR(SUMIFS(tbLancamentoFolgaTrabalhada[Qde Horas],tbLancamentoFolgaTrabalhada[Funcionário],$B46,tbLancamentoFolgaTrabalhada[Data],"&gt;="&amp;N$9,tbLancamentoFolgaTrabalhada[Data],"&lt;"&amp;O$9),0))</f>
        <v/>
      </c>
      <c r="O46" s="36" t="str">
        <f t="shared" si="0"/>
        <v/>
      </c>
    </row>
    <row r="47" spans="2:15" ht="24.95" customHeight="1" x14ac:dyDescent="0.25">
      <c r="B47" s="42" t="str">
        <f>IF(OR(DinamicaMes!A38="",DinamicaMes!A38="(vazio)"),"",DinamicaMes!A38)</f>
        <v/>
      </c>
      <c r="C47" s="35" t="str">
        <f>IF($B47="","",IFERROR(SUMIFS(tbLancamentoFolgaTrabalhada[Qde Horas],tbLancamentoFolgaTrabalhada[Funcionário],$B47,tbLancamentoFolgaTrabalhada[Data],"&gt;="&amp;C$9,tbLancamentoFolgaTrabalhada[Data],"&lt;"&amp;D$9),0))</f>
        <v/>
      </c>
      <c r="D47" s="35" t="str">
        <f>IF($B47="","",IFERROR(SUMIFS(tbLancamentoFolgaTrabalhada[Qde Horas],tbLancamentoFolgaTrabalhada[Funcionário],$B47,tbLancamentoFolgaTrabalhada[Data],"&gt;="&amp;D$9,tbLancamentoFolgaTrabalhada[Data],"&lt;"&amp;E$9),0))</f>
        <v/>
      </c>
      <c r="E47" s="35" t="str">
        <f>IF($B47="","",IFERROR(SUMIFS(tbLancamentoFolgaTrabalhada[Qde Horas],tbLancamentoFolgaTrabalhada[Funcionário],$B47,tbLancamentoFolgaTrabalhada[Data],"&gt;="&amp;E$9,tbLancamentoFolgaTrabalhada[Data],"&lt;"&amp;F$9),0))</f>
        <v/>
      </c>
      <c r="F47" s="35" t="str">
        <f>IF($B47="","",IFERROR(SUMIFS(tbLancamentoFolgaTrabalhada[Qde Horas],tbLancamentoFolgaTrabalhada[Funcionário],$B47,tbLancamentoFolgaTrabalhada[Data],"&gt;="&amp;F$9,tbLancamentoFolgaTrabalhada[Data],"&lt;"&amp;G$9),0))</f>
        <v/>
      </c>
      <c r="G47" s="35" t="str">
        <f>IF($B47="","",IFERROR(SUMIFS(tbLancamentoFolgaTrabalhada[Qde Horas],tbLancamentoFolgaTrabalhada[Funcionário],$B47,tbLancamentoFolgaTrabalhada[Data],"&gt;="&amp;G$9,tbLancamentoFolgaTrabalhada[Data],"&lt;"&amp;H$9),0))</f>
        <v/>
      </c>
      <c r="H47" s="35" t="str">
        <f>IF($B47="","",IFERROR(SUMIFS(tbLancamentoFolgaTrabalhada[Qde Horas],tbLancamentoFolgaTrabalhada[Funcionário],$B47,tbLancamentoFolgaTrabalhada[Data],"&gt;="&amp;H$9,tbLancamentoFolgaTrabalhada[Data],"&lt;"&amp;I$9),0))</f>
        <v/>
      </c>
      <c r="I47" s="35" t="str">
        <f>IF($B47="","",IFERROR(SUMIFS(tbLancamentoFolgaTrabalhada[Qde Horas],tbLancamentoFolgaTrabalhada[Funcionário],$B47,tbLancamentoFolgaTrabalhada[Data],"&gt;="&amp;I$9,tbLancamentoFolgaTrabalhada[Data],"&lt;"&amp;J$9),0))</f>
        <v/>
      </c>
      <c r="J47" s="35" t="str">
        <f>IF($B47="","",IFERROR(SUMIFS(tbLancamentoFolgaTrabalhada[Qde Horas],tbLancamentoFolgaTrabalhada[Funcionário],$B47,tbLancamentoFolgaTrabalhada[Data],"&gt;="&amp;J$9,tbLancamentoFolgaTrabalhada[Data],"&lt;"&amp;K$9),0))</f>
        <v/>
      </c>
      <c r="K47" s="35" t="str">
        <f>IF($B47="","",IFERROR(SUMIFS(tbLancamentoFolgaTrabalhada[Qde Horas],tbLancamentoFolgaTrabalhada[Funcionário],$B47,tbLancamentoFolgaTrabalhada[Data],"&gt;="&amp;K$9,tbLancamentoFolgaTrabalhada[Data],"&lt;"&amp;L$9),0))</f>
        <v/>
      </c>
      <c r="L47" s="35" t="str">
        <f>IF($B47="","",IFERROR(SUMIFS(tbLancamentoFolgaTrabalhada[Qde Horas],tbLancamentoFolgaTrabalhada[Funcionário],$B47,tbLancamentoFolgaTrabalhada[Data],"&gt;="&amp;L$9,tbLancamentoFolgaTrabalhada[Data],"&lt;"&amp;M$9),0))</f>
        <v/>
      </c>
      <c r="M47" s="35" t="str">
        <f>IF($B47="","",IFERROR(SUMIFS(tbLancamentoFolgaTrabalhada[Qde Horas],tbLancamentoFolgaTrabalhada[Funcionário],$B47,tbLancamentoFolgaTrabalhada[Data],"&gt;="&amp;M$9,tbLancamentoFolgaTrabalhada[Data],"&lt;"&amp;N$9),0))</f>
        <v/>
      </c>
      <c r="N47" s="35" t="str">
        <f>IF($B47="","",IFERROR(SUMIFS(tbLancamentoFolgaTrabalhada[Qde Horas],tbLancamentoFolgaTrabalhada[Funcionário],$B47,tbLancamentoFolgaTrabalhada[Data],"&gt;="&amp;N$9,tbLancamentoFolgaTrabalhada[Data],"&lt;"&amp;O$9),0))</f>
        <v/>
      </c>
      <c r="O47" s="36" t="str">
        <f t="shared" si="0"/>
        <v/>
      </c>
    </row>
    <row r="48" spans="2:15" ht="24.95" customHeight="1" x14ac:dyDescent="0.25">
      <c r="B48" s="42" t="str">
        <f>IF(OR(DinamicaMes!A39="",DinamicaMes!A39="(vazio)"),"",DinamicaMes!A39)</f>
        <v/>
      </c>
      <c r="C48" s="35" t="str">
        <f>IF($B48="","",IFERROR(SUMIFS(tbLancamentoFolgaTrabalhada[Qde Horas],tbLancamentoFolgaTrabalhada[Funcionário],$B48,tbLancamentoFolgaTrabalhada[Data],"&gt;="&amp;C$9,tbLancamentoFolgaTrabalhada[Data],"&lt;"&amp;D$9),0))</f>
        <v/>
      </c>
      <c r="D48" s="35" t="str">
        <f>IF($B48="","",IFERROR(SUMIFS(tbLancamentoFolgaTrabalhada[Qde Horas],tbLancamentoFolgaTrabalhada[Funcionário],$B48,tbLancamentoFolgaTrabalhada[Data],"&gt;="&amp;D$9,tbLancamentoFolgaTrabalhada[Data],"&lt;"&amp;E$9),0))</f>
        <v/>
      </c>
      <c r="E48" s="35" t="str">
        <f>IF($B48="","",IFERROR(SUMIFS(tbLancamentoFolgaTrabalhada[Qde Horas],tbLancamentoFolgaTrabalhada[Funcionário],$B48,tbLancamentoFolgaTrabalhada[Data],"&gt;="&amp;E$9,tbLancamentoFolgaTrabalhada[Data],"&lt;"&amp;F$9),0))</f>
        <v/>
      </c>
      <c r="F48" s="35" t="str">
        <f>IF($B48="","",IFERROR(SUMIFS(tbLancamentoFolgaTrabalhada[Qde Horas],tbLancamentoFolgaTrabalhada[Funcionário],$B48,tbLancamentoFolgaTrabalhada[Data],"&gt;="&amp;F$9,tbLancamentoFolgaTrabalhada[Data],"&lt;"&amp;G$9),0))</f>
        <v/>
      </c>
      <c r="G48" s="35" t="str">
        <f>IF($B48="","",IFERROR(SUMIFS(tbLancamentoFolgaTrabalhada[Qde Horas],tbLancamentoFolgaTrabalhada[Funcionário],$B48,tbLancamentoFolgaTrabalhada[Data],"&gt;="&amp;G$9,tbLancamentoFolgaTrabalhada[Data],"&lt;"&amp;H$9),0))</f>
        <v/>
      </c>
      <c r="H48" s="35" t="str">
        <f>IF($B48="","",IFERROR(SUMIFS(tbLancamentoFolgaTrabalhada[Qde Horas],tbLancamentoFolgaTrabalhada[Funcionário],$B48,tbLancamentoFolgaTrabalhada[Data],"&gt;="&amp;H$9,tbLancamentoFolgaTrabalhada[Data],"&lt;"&amp;I$9),0))</f>
        <v/>
      </c>
      <c r="I48" s="35" t="str">
        <f>IF($B48="","",IFERROR(SUMIFS(tbLancamentoFolgaTrabalhada[Qde Horas],tbLancamentoFolgaTrabalhada[Funcionário],$B48,tbLancamentoFolgaTrabalhada[Data],"&gt;="&amp;I$9,tbLancamentoFolgaTrabalhada[Data],"&lt;"&amp;J$9),0))</f>
        <v/>
      </c>
      <c r="J48" s="35" t="str">
        <f>IF($B48="","",IFERROR(SUMIFS(tbLancamentoFolgaTrabalhada[Qde Horas],tbLancamentoFolgaTrabalhada[Funcionário],$B48,tbLancamentoFolgaTrabalhada[Data],"&gt;="&amp;J$9,tbLancamentoFolgaTrabalhada[Data],"&lt;"&amp;K$9),0))</f>
        <v/>
      </c>
      <c r="K48" s="35" t="str">
        <f>IF($B48="","",IFERROR(SUMIFS(tbLancamentoFolgaTrabalhada[Qde Horas],tbLancamentoFolgaTrabalhada[Funcionário],$B48,tbLancamentoFolgaTrabalhada[Data],"&gt;="&amp;K$9,tbLancamentoFolgaTrabalhada[Data],"&lt;"&amp;L$9),0))</f>
        <v/>
      </c>
      <c r="L48" s="35" t="str">
        <f>IF($B48="","",IFERROR(SUMIFS(tbLancamentoFolgaTrabalhada[Qde Horas],tbLancamentoFolgaTrabalhada[Funcionário],$B48,tbLancamentoFolgaTrabalhada[Data],"&gt;="&amp;L$9,tbLancamentoFolgaTrabalhada[Data],"&lt;"&amp;M$9),0))</f>
        <v/>
      </c>
      <c r="M48" s="35" t="str">
        <f>IF($B48="","",IFERROR(SUMIFS(tbLancamentoFolgaTrabalhada[Qde Horas],tbLancamentoFolgaTrabalhada[Funcionário],$B48,tbLancamentoFolgaTrabalhada[Data],"&gt;="&amp;M$9,tbLancamentoFolgaTrabalhada[Data],"&lt;"&amp;N$9),0))</f>
        <v/>
      </c>
      <c r="N48" s="35" t="str">
        <f>IF($B48="","",IFERROR(SUMIFS(tbLancamentoFolgaTrabalhada[Qde Horas],tbLancamentoFolgaTrabalhada[Funcionário],$B48,tbLancamentoFolgaTrabalhada[Data],"&gt;="&amp;N$9,tbLancamentoFolgaTrabalhada[Data],"&lt;"&amp;O$9),0))</f>
        <v/>
      </c>
      <c r="O48" s="36" t="str">
        <f t="shared" si="0"/>
        <v/>
      </c>
    </row>
    <row r="49" spans="2:15" ht="24.95" customHeight="1" x14ac:dyDescent="0.25">
      <c r="B49" s="42" t="str">
        <f>IF(OR(DinamicaMes!A40="",DinamicaMes!A40="(vazio)"),"",DinamicaMes!A40)</f>
        <v/>
      </c>
      <c r="C49" s="35" t="str">
        <f>IF($B49="","",IFERROR(SUMIFS(tbLancamentoFolgaTrabalhada[Qde Horas],tbLancamentoFolgaTrabalhada[Funcionário],$B49,tbLancamentoFolgaTrabalhada[Data],"&gt;="&amp;C$9,tbLancamentoFolgaTrabalhada[Data],"&lt;"&amp;D$9),0))</f>
        <v/>
      </c>
      <c r="D49" s="35" t="str">
        <f>IF($B49="","",IFERROR(SUMIFS(tbLancamentoFolgaTrabalhada[Qde Horas],tbLancamentoFolgaTrabalhada[Funcionário],$B49,tbLancamentoFolgaTrabalhada[Data],"&gt;="&amp;D$9,tbLancamentoFolgaTrabalhada[Data],"&lt;"&amp;E$9),0))</f>
        <v/>
      </c>
      <c r="E49" s="35" t="str">
        <f>IF($B49="","",IFERROR(SUMIFS(tbLancamentoFolgaTrabalhada[Qde Horas],tbLancamentoFolgaTrabalhada[Funcionário],$B49,tbLancamentoFolgaTrabalhada[Data],"&gt;="&amp;E$9,tbLancamentoFolgaTrabalhada[Data],"&lt;"&amp;F$9),0))</f>
        <v/>
      </c>
      <c r="F49" s="35" t="str">
        <f>IF($B49="","",IFERROR(SUMIFS(tbLancamentoFolgaTrabalhada[Qde Horas],tbLancamentoFolgaTrabalhada[Funcionário],$B49,tbLancamentoFolgaTrabalhada[Data],"&gt;="&amp;F$9,tbLancamentoFolgaTrabalhada[Data],"&lt;"&amp;G$9),0))</f>
        <v/>
      </c>
      <c r="G49" s="35" t="str">
        <f>IF($B49="","",IFERROR(SUMIFS(tbLancamentoFolgaTrabalhada[Qde Horas],tbLancamentoFolgaTrabalhada[Funcionário],$B49,tbLancamentoFolgaTrabalhada[Data],"&gt;="&amp;G$9,tbLancamentoFolgaTrabalhada[Data],"&lt;"&amp;H$9),0))</f>
        <v/>
      </c>
      <c r="H49" s="35" t="str">
        <f>IF($B49="","",IFERROR(SUMIFS(tbLancamentoFolgaTrabalhada[Qde Horas],tbLancamentoFolgaTrabalhada[Funcionário],$B49,tbLancamentoFolgaTrabalhada[Data],"&gt;="&amp;H$9,tbLancamentoFolgaTrabalhada[Data],"&lt;"&amp;I$9),0))</f>
        <v/>
      </c>
      <c r="I49" s="35" t="str">
        <f>IF($B49="","",IFERROR(SUMIFS(tbLancamentoFolgaTrabalhada[Qde Horas],tbLancamentoFolgaTrabalhada[Funcionário],$B49,tbLancamentoFolgaTrabalhada[Data],"&gt;="&amp;I$9,tbLancamentoFolgaTrabalhada[Data],"&lt;"&amp;J$9),0))</f>
        <v/>
      </c>
      <c r="J49" s="35" t="str">
        <f>IF($B49="","",IFERROR(SUMIFS(tbLancamentoFolgaTrabalhada[Qde Horas],tbLancamentoFolgaTrabalhada[Funcionário],$B49,tbLancamentoFolgaTrabalhada[Data],"&gt;="&amp;J$9,tbLancamentoFolgaTrabalhada[Data],"&lt;"&amp;K$9),0))</f>
        <v/>
      </c>
      <c r="K49" s="35" t="str">
        <f>IF($B49="","",IFERROR(SUMIFS(tbLancamentoFolgaTrabalhada[Qde Horas],tbLancamentoFolgaTrabalhada[Funcionário],$B49,tbLancamentoFolgaTrabalhada[Data],"&gt;="&amp;K$9,tbLancamentoFolgaTrabalhada[Data],"&lt;"&amp;L$9),0))</f>
        <v/>
      </c>
      <c r="L49" s="35" t="str">
        <f>IF($B49="","",IFERROR(SUMIFS(tbLancamentoFolgaTrabalhada[Qde Horas],tbLancamentoFolgaTrabalhada[Funcionário],$B49,tbLancamentoFolgaTrabalhada[Data],"&gt;="&amp;L$9,tbLancamentoFolgaTrabalhada[Data],"&lt;"&amp;M$9),0))</f>
        <v/>
      </c>
      <c r="M49" s="35" t="str">
        <f>IF($B49="","",IFERROR(SUMIFS(tbLancamentoFolgaTrabalhada[Qde Horas],tbLancamentoFolgaTrabalhada[Funcionário],$B49,tbLancamentoFolgaTrabalhada[Data],"&gt;="&amp;M$9,tbLancamentoFolgaTrabalhada[Data],"&lt;"&amp;N$9),0))</f>
        <v/>
      </c>
      <c r="N49" s="35" t="str">
        <f>IF($B49="","",IFERROR(SUMIFS(tbLancamentoFolgaTrabalhada[Qde Horas],tbLancamentoFolgaTrabalhada[Funcionário],$B49,tbLancamentoFolgaTrabalhada[Data],"&gt;="&amp;N$9,tbLancamentoFolgaTrabalhada[Data],"&lt;"&amp;O$9),0))</f>
        <v/>
      </c>
      <c r="O49" s="36" t="str">
        <f t="shared" si="0"/>
        <v/>
      </c>
    </row>
    <row r="50" spans="2:15" ht="24.95" customHeight="1" x14ac:dyDescent="0.25">
      <c r="B50" s="42" t="str">
        <f>IF(OR(DinamicaMes!A41="",DinamicaMes!A41="(vazio)"),"",DinamicaMes!A41)</f>
        <v/>
      </c>
      <c r="C50" s="35" t="str">
        <f>IF($B50="","",IFERROR(SUMIFS(tbLancamentoFolgaTrabalhada[Qde Horas],tbLancamentoFolgaTrabalhada[Funcionário],$B50,tbLancamentoFolgaTrabalhada[Data],"&gt;="&amp;C$9,tbLancamentoFolgaTrabalhada[Data],"&lt;"&amp;D$9),0))</f>
        <v/>
      </c>
      <c r="D50" s="35" t="str">
        <f>IF($B50="","",IFERROR(SUMIFS(tbLancamentoFolgaTrabalhada[Qde Horas],tbLancamentoFolgaTrabalhada[Funcionário],$B50,tbLancamentoFolgaTrabalhada[Data],"&gt;="&amp;D$9,tbLancamentoFolgaTrabalhada[Data],"&lt;"&amp;E$9),0))</f>
        <v/>
      </c>
      <c r="E50" s="35" t="str">
        <f>IF($B50="","",IFERROR(SUMIFS(tbLancamentoFolgaTrabalhada[Qde Horas],tbLancamentoFolgaTrabalhada[Funcionário],$B50,tbLancamentoFolgaTrabalhada[Data],"&gt;="&amp;E$9,tbLancamentoFolgaTrabalhada[Data],"&lt;"&amp;F$9),0))</f>
        <v/>
      </c>
      <c r="F50" s="35" t="str">
        <f>IF($B50="","",IFERROR(SUMIFS(tbLancamentoFolgaTrabalhada[Qde Horas],tbLancamentoFolgaTrabalhada[Funcionário],$B50,tbLancamentoFolgaTrabalhada[Data],"&gt;="&amp;F$9,tbLancamentoFolgaTrabalhada[Data],"&lt;"&amp;G$9),0))</f>
        <v/>
      </c>
      <c r="G50" s="35" t="str">
        <f>IF($B50="","",IFERROR(SUMIFS(tbLancamentoFolgaTrabalhada[Qde Horas],tbLancamentoFolgaTrabalhada[Funcionário],$B50,tbLancamentoFolgaTrabalhada[Data],"&gt;="&amp;G$9,tbLancamentoFolgaTrabalhada[Data],"&lt;"&amp;H$9),0))</f>
        <v/>
      </c>
      <c r="H50" s="35" t="str">
        <f>IF($B50="","",IFERROR(SUMIFS(tbLancamentoFolgaTrabalhada[Qde Horas],tbLancamentoFolgaTrabalhada[Funcionário],$B50,tbLancamentoFolgaTrabalhada[Data],"&gt;="&amp;H$9,tbLancamentoFolgaTrabalhada[Data],"&lt;"&amp;I$9),0))</f>
        <v/>
      </c>
      <c r="I50" s="35" t="str">
        <f>IF($B50="","",IFERROR(SUMIFS(tbLancamentoFolgaTrabalhada[Qde Horas],tbLancamentoFolgaTrabalhada[Funcionário],$B50,tbLancamentoFolgaTrabalhada[Data],"&gt;="&amp;I$9,tbLancamentoFolgaTrabalhada[Data],"&lt;"&amp;J$9),0))</f>
        <v/>
      </c>
      <c r="J50" s="35" t="str">
        <f>IF($B50="","",IFERROR(SUMIFS(tbLancamentoFolgaTrabalhada[Qde Horas],tbLancamentoFolgaTrabalhada[Funcionário],$B50,tbLancamentoFolgaTrabalhada[Data],"&gt;="&amp;J$9,tbLancamentoFolgaTrabalhada[Data],"&lt;"&amp;K$9),0))</f>
        <v/>
      </c>
      <c r="K50" s="35" t="str">
        <f>IF($B50="","",IFERROR(SUMIFS(tbLancamentoFolgaTrabalhada[Qde Horas],tbLancamentoFolgaTrabalhada[Funcionário],$B50,tbLancamentoFolgaTrabalhada[Data],"&gt;="&amp;K$9,tbLancamentoFolgaTrabalhada[Data],"&lt;"&amp;L$9),0))</f>
        <v/>
      </c>
      <c r="L50" s="35" t="str">
        <f>IF($B50="","",IFERROR(SUMIFS(tbLancamentoFolgaTrabalhada[Qde Horas],tbLancamentoFolgaTrabalhada[Funcionário],$B50,tbLancamentoFolgaTrabalhada[Data],"&gt;="&amp;L$9,tbLancamentoFolgaTrabalhada[Data],"&lt;"&amp;M$9),0))</f>
        <v/>
      </c>
      <c r="M50" s="35" t="str">
        <f>IF($B50="","",IFERROR(SUMIFS(tbLancamentoFolgaTrabalhada[Qde Horas],tbLancamentoFolgaTrabalhada[Funcionário],$B50,tbLancamentoFolgaTrabalhada[Data],"&gt;="&amp;M$9,tbLancamentoFolgaTrabalhada[Data],"&lt;"&amp;N$9),0))</f>
        <v/>
      </c>
      <c r="N50" s="35" t="str">
        <f>IF($B50="","",IFERROR(SUMIFS(tbLancamentoFolgaTrabalhada[Qde Horas],tbLancamentoFolgaTrabalhada[Funcionário],$B50,tbLancamentoFolgaTrabalhada[Data],"&gt;="&amp;N$9,tbLancamentoFolgaTrabalhada[Data],"&lt;"&amp;O$9),0))</f>
        <v/>
      </c>
      <c r="O50" s="36" t="str">
        <f t="shared" si="0"/>
        <v/>
      </c>
    </row>
    <row r="51" spans="2:15" ht="24.95" customHeight="1" x14ac:dyDescent="0.25">
      <c r="B51" s="42" t="str">
        <f>IF(OR(DinamicaMes!A42="",DinamicaMes!A42="(vazio)"),"",DinamicaMes!A42)</f>
        <v/>
      </c>
      <c r="C51" s="35" t="str">
        <f>IF($B51="","",IFERROR(SUMIFS(tbLancamentoFolgaTrabalhada[Qde Horas],tbLancamentoFolgaTrabalhada[Funcionário],$B51,tbLancamentoFolgaTrabalhada[Data],"&gt;="&amp;C$9,tbLancamentoFolgaTrabalhada[Data],"&lt;"&amp;D$9),0))</f>
        <v/>
      </c>
      <c r="D51" s="35" t="str">
        <f>IF($B51="","",IFERROR(SUMIFS(tbLancamentoFolgaTrabalhada[Qde Horas],tbLancamentoFolgaTrabalhada[Funcionário],$B51,tbLancamentoFolgaTrabalhada[Data],"&gt;="&amp;D$9,tbLancamentoFolgaTrabalhada[Data],"&lt;"&amp;E$9),0))</f>
        <v/>
      </c>
      <c r="E51" s="35" t="str">
        <f>IF($B51="","",IFERROR(SUMIFS(tbLancamentoFolgaTrabalhada[Qde Horas],tbLancamentoFolgaTrabalhada[Funcionário],$B51,tbLancamentoFolgaTrabalhada[Data],"&gt;="&amp;E$9,tbLancamentoFolgaTrabalhada[Data],"&lt;"&amp;F$9),0))</f>
        <v/>
      </c>
      <c r="F51" s="35" t="str">
        <f>IF($B51="","",IFERROR(SUMIFS(tbLancamentoFolgaTrabalhada[Qde Horas],tbLancamentoFolgaTrabalhada[Funcionário],$B51,tbLancamentoFolgaTrabalhada[Data],"&gt;="&amp;F$9,tbLancamentoFolgaTrabalhada[Data],"&lt;"&amp;G$9),0))</f>
        <v/>
      </c>
      <c r="G51" s="35" t="str">
        <f>IF($B51="","",IFERROR(SUMIFS(tbLancamentoFolgaTrabalhada[Qde Horas],tbLancamentoFolgaTrabalhada[Funcionário],$B51,tbLancamentoFolgaTrabalhada[Data],"&gt;="&amp;G$9,tbLancamentoFolgaTrabalhada[Data],"&lt;"&amp;H$9),0))</f>
        <v/>
      </c>
      <c r="H51" s="35" t="str">
        <f>IF($B51="","",IFERROR(SUMIFS(tbLancamentoFolgaTrabalhada[Qde Horas],tbLancamentoFolgaTrabalhada[Funcionário],$B51,tbLancamentoFolgaTrabalhada[Data],"&gt;="&amp;H$9,tbLancamentoFolgaTrabalhada[Data],"&lt;"&amp;I$9),0))</f>
        <v/>
      </c>
      <c r="I51" s="35" t="str">
        <f>IF($B51="","",IFERROR(SUMIFS(tbLancamentoFolgaTrabalhada[Qde Horas],tbLancamentoFolgaTrabalhada[Funcionário],$B51,tbLancamentoFolgaTrabalhada[Data],"&gt;="&amp;I$9,tbLancamentoFolgaTrabalhada[Data],"&lt;"&amp;J$9),0))</f>
        <v/>
      </c>
      <c r="J51" s="35" t="str">
        <f>IF($B51="","",IFERROR(SUMIFS(tbLancamentoFolgaTrabalhada[Qde Horas],tbLancamentoFolgaTrabalhada[Funcionário],$B51,tbLancamentoFolgaTrabalhada[Data],"&gt;="&amp;J$9,tbLancamentoFolgaTrabalhada[Data],"&lt;"&amp;K$9),0))</f>
        <v/>
      </c>
      <c r="K51" s="35" t="str">
        <f>IF($B51="","",IFERROR(SUMIFS(tbLancamentoFolgaTrabalhada[Qde Horas],tbLancamentoFolgaTrabalhada[Funcionário],$B51,tbLancamentoFolgaTrabalhada[Data],"&gt;="&amp;K$9,tbLancamentoFolgaTrabalhada[Data],"&lt;"&amp;L$9),0))</f>
        <v/>
      </c>
      <c r="L51" s="35" t="str">
        <f>IF($B51="","",IFERROR(SUMIFS(tbLancamentoFolgaTrabalhada[Qde Horas],tbLancamentoFolgaTrabalhada[Funcionário],$B51,tbLancamentoFolgaTrabalhada[Data],"&gt;="&amp;L$9,tbLancamentoFolgaTrabalhada[Data],"&lt;"&amp;M$9),0))</f>
        <v/>
      </c>
      <c r="M51" s="35" t="str">
        <f>IF($B51="","",IFERROR(SUMIFS(tbLancamentoFolgaTrabalhada[Qde Horas],tbLancamentoFolgaTrabalhada[Funcionário],$B51,tbLancamentoFolgaTrabalhada[Data],"&gt;="&amp;M$9,tbLancamentoFolgaTrabalhada[Data],"&lt;"&amp;N$9),0))</f>
        <v/>
      </c>
      <c r="N51" s="35" t="str">
        <f>IF($B51="","",IFERROR(SUMIFS(tbLancamentoFolgaTrabalhada[Qde Horas],tbLancamentoFolgaTrabalhada[Funcionário],$B51,tbLancamentoFolgaTrabalhada[Data],"&gt;="&amp;N$9,tbLancamentoFolgaTrabalhada[Data],"&lt;"&amp;O$9),0))</f>
        <v/>
      </c>
      <c r="O51" s="36" t="str">
        <f t="shared" si="0"/>
        <v/>
      </c>
    </row>
    <row r="52" spans="2:15" ht="24.95" customHeight="1" x14ac:dyDescent="0.25">
      <c r="B52" s="42" t="str">
        <f>IF(OR(DinamicaMes!A43="",DinamicaMes!A43="(vazio)"),"",DinamicaMes!A43)</f>
        <v/>
      </c>
      <c r="C52" s="35" t="str">
        <f>IF($B52="","",IFERROR(SUMIFS(tbLancamentoFolgaTrabalhada[Qde Horas],tbLancamentoFolgaTrabalhada[Funcionário],$B52,tbLancamentoFolgaTrabalhada[Data],"&gt;="&amp;C$9,tbLancamentoFolgaTrabalhada[Data],"&lt;"&amp;D$9),0))</f>
        <v/>
      </c>
      <c r="D52" s="35" t="str">
        <f>IF($B52="","",IFERROR(SUMIFS(tbLancamentoFolgaTrabalhada[Qde Horas],tbLancamentoFolgaTrabalhada[Funcionário],$B52,tbLancamentoFolgaTrabalhada[Data],"&gt;="&amp;D$9,tbLancamentoFolgaTrabalhada[Data],"&lt;"&amp;E$9),0))</f>
        <v/>
      </c>
      <c r="E52" s="35" t="str">
        <f>IF($B52="","",IFERROR(SUMIFS(tbLancamentoFolgaTrabalhada[Qde Horas],tbLancamentoFolgaTrabalhada[Funcionário],$B52,tbLancamentoFolgaTrabalhada[Data],"&gt;="&amp;E$9,tbLancamentoFolgaTrabalhada[Data],"&lt;"&amp;F$9),0))</f>
        <v/>
      </c>
      <c r="F52" s="35" t="str">
        <f>IF($B52="","",IFERROR(SUMIFS(tbLancamentoFolgaTrabalhada[Qde Horas],tbLancamentoFolgaTrabalhada[Funcionário],$B52,tbLancamentoFolgaTrabalhada[Data],"&gt;="&amp;F$9,tbLancamentoFolgaTrabalhada[Data],"&lt;"&amp;G$9),0))</f>
        <v/>
      </c>
      <c r="G52" s="35" t="str">
        <f>IF($B52="","",IFERROR(SUMIFS(tbLancamentoFolgaTrabalhada[Qde Horas],tbLancamentoFolgaTrabalhada[Funcionário],$B52,tbLancamentoFolgaTrabalhada[Data],"&gt;="&amp;G$9,tbLancamentoFolgaTrabalhada[Data],"&lt;"&amp;H$9),0))</f>
        <v/>
      </c>
      <c r="H52" s="35" t="str">
        <f>IF($B52="","",IFERROR(SUMIFS(tbLancamentoFolgaTrabalhada[Qde Horas],tbLancamentoFolgaTrabalhada[Funcionário],$B52,tbLancamentoFolgaTrabalhada[Data],"&gt;="&amp;H$9,tbLancamentoFolgaTrabalhada[Data],"&lt;"&amp;I$9),0))</f>
        <v/>
      </c>
      <c r="I52" s="35" t="str">
        <f>IF($B52="","",IFERROR(SUMIFS(tbLancamentoFolgaTrabalhada[Qde Horas],tbLancamentoFolgaTrabalhada[Funcionário],$B52,tbLancamentoFolgaTrabalhada[Data],"&gt;="&amp;I$9,tbLancamentoFolgaTrabalhada[Data],"&lt;"&amp;J$9),0))</f>
        <v/>
      </c>
      <c r="J52" s="35" t="str">
        <f>IF($B52="","",IFERROR(SUMIFS(tbLancamentoFolgaTrabalhada[Qde Horas],tbLancamentoFolgaTrabalhada[Funcionário],$B52,tbLancamentoFolgaTrabalhada[Data],"&gt;="&amp;J$9,tbLancamentoFolgaTrabalhada[Data],"&lt;"&amp;K$9),0))</f>
        <v/>
      </c>
      <c r="K52" s="35" t="str">
        <f>IF($B52="","",IFERROR(SUMIFS(tbLancamentoFolgaTrabalhada[Qde Horas],tbLancamentoFolgaTrabalhada[Funcionário],$B52,tbLancamentoFolgaTrabalhada[Data],"&gt;="&amp;K$9,tbLancamentoFolgaTrabalhada[Data],"&lt;"&amp;L$9),0))</f>
        <v/>
      </c>
      <c r="L52" s="35" t="str">
        <f>IF($B52="","",IFERROR(SUMIFS(tbLancamentoFolgaTrabalhada[Qde Horas],tbLancamentoFolgaTrabalhada[Funcionário],$B52,tbLancamentoFolgaTrabalhada[Data],"&gt;="&amp;L$9,tbLancamentoFolgaTrabalhada[Data],"&lt;"&amp;M$9),0))</f>
        <v/>
      </c>
      <c r="M52" s="35" t="str">
        <f>IF($B52="","",IFERROR(SUMIFS(tbLancamentoFolgaTrabalhada[Qde Horas],tbLancamentoFolgaTrabalhada[Funcionário],$B52,tbLancamentoFolgaTrabalhada[Data],"&gt;="&amp;M$9,tbLancamentoFolgaTrabalhada[Data],"&lt;"&amp;N$9),0))</f>
        <v/>
      </c>
      <c r="N52" s="35" t="str">
        <f>IF($B52="","",IFERROR(SUMIFS(tbLancamentoFolgaTrabalhada[Qde Horas],tbLancamentoFolgaTrabalhada[Funcionário],$B52,tbLancamentoFolgaTrabalhada[Data],"&gt;="&amp;N$9,tbLancamentoFolgaTrabalhada[Data],"&lt;"&amp;O$9),0))</f>
        <v/>
      </c>
      <c r="O52" s="36" t="str">
        <f t="shared" si="0"/>
        <v/>
      </c>
    </row>
    <row r="53" spans="2:15" ht="24.95" customHeight="1" x14ac:dyDescent="0.25">
      <c r="B53" s="42" t="str">
        <f>IF(OR(DinamicaMes!A44="",DinamicaMes!A44="(vazio)"),"",DinamicaMes!A44)</f>
        <v/>
      </c>
      <c r="C53" s="35" t="str">
        <f>IF($B53="","",IFERROR(SUMIFS(tbLancamentoFolgaTrabalhada[Qde Horas],tbLancamentoFolgaTrabalhada[Funcionário],$B53,tbLancamentoFolgaTrabalhada[Data],"&gt;="&amp;C$9,tbLancamentoFolgaTrabalhada[Data],"&lt;"&amp;D$9),0))</f>
        <v/>
      </c>
      <c r="D53" s="35" t="str">
        <f>IF($B53="","",IFERROR(SUMIFS(tbLancamentoFolgaTrabalhada[Qde Horas],tbLancamentoFolgaTrabalhada[Funcionário],$B53,tbLancamentoFolgaTrabalhada[Data],"&gt;="&amp;D$9,tbLancamentoFolgaTrabalhada[Data],"&lt;"&amp;E$9),0))</f>
        <v/>
      </c>
      <c r="E53" s="35" t="str">
        <f>IF($B53="","",IFERROR(SUMIFS(tbLancamentoFolgaTrabalhada[Qde Horas],tbLancamentoFolgaTrabalhada[Funcionário],$B53,tbLancamentoFolgaTrabalhada[Data],"&gt;="&amp;E$9,tbLancamentoFolgaTrabalhada[Data],"&lt;"&amp;F$9),0))</f>
        <v/>
      </c>
      <c r="F53" s="35" t="str">
        <f>IF($B53="","",IFERROR(SUMIFS(tbLancamentoFolgaTrabalhada[Qde Horas],tbLancamentoFolgaTrabalhada[Funcionário],$B53,tbLancamentoFolgaTrabalhada[Data],"&gt;="&amp;F$9,tbLancamentoFolgaTrabalhada[Data],"&lt;"&amp;G$9),0))</f>
        <v/>
      </c>
      <c r="G53" s="35" t="str">
        <f>IF($B53="","",IFERROR(SUMIFS(tbLancamentoFolgaTrabalhada[Qde Horas],tbLancamentoFolgaTrabalhada[Funcionário],$B53,tbLancamentoFolgaTrabalhada[Data],"&gt;="&amp;G$9,tbLancamentoFolgaTrabalhada[Data],"&lt;"&amp;H$9),0))</f>
        <v/>
      </c>
      <c r="H53" s="35" t="str">
        <f>IF($B53="","",IFERROR(SUMIFS(tbLancamentoFolgaTrabalhada[Qde Horas],tbLancamentoFolgaTrabalhada[Funcionário],$B53,tbLancamentoFolgaTrabalhada[Data],"&gt;="&amp;H$9,tbLancamentoFolgaTrabalhada[Data],"&lt;"&amp;I$9),0))</f>
        <v/>
      </c>
      <c r="I53" s="35" t="str">
        <f>IF($B53="","",IFERROR(SUMIFS(tbLancamentoFolgaTrabalhada[Qde Horas],tbLancamentoFolgaTrabalhada[Funcionário],$B53,tbLancamentoFolgaTrabalhada[Data],"&gt;="&amp;I$9,tbLancamentoFolgaTrabalhada[Data],"&lt;"&amp;J$9),0))</f>
        <v/>
      </c>
      <c r="J53" s="35" t="str">
        <f>IF($B53="","",IFERROR(SUMIFS(tbLancamentoFolgaTrabalhada[Qde Horas],tbLancamentoFolgaTrabalhada[Funcionário],$B53,tbLancamentoFolgaTrabalhada[Data],"&gt;="&amp;J$9,tbLancamentoFolgaTrabalhada[Data],"&lt;"&amp;K$9),0))</f>
        <v/>
      </c>
      <c r="K53" s="35" t="str">
        <f>IF($B53="","",IFERROR(SUMIFS(tbLancamentoFolgaTrabalhada[Qde Horas],tbLancamentoFolgaTrabalhada[Funcionário],$B53,tbLancamentoFolgaTrabalhada[Data],"&gt;="&amp;K$9,tbLancamentoFolgaTrabalhada[Data],"&lt;"&amp;L$9),0))</f>
        <v/>
      </c>
      <c r="L53" s="35" t="str">
        <f>IF($B53="","",IFERROR(SUMIFS(tbLancamentoFolgaTrabalhada[Qde Horas],tbLancamentoFolgaTrabalhada[Funcionário],$B53,tbLancamentoFolgaTrabalhada[Data],"&gt;="&amp;L$9,tbLancamentoFolgaTrabalhada[Data],"&lt;"&amp;M$9),0))</f>
        <v/>
      </c>
      <c r="M53" s="35" t="str">
        <f>IF($B53="","",IFERROR(SUMIFS(tbLancamentoFolgaTrabalhada[Qde Horas],tbLancamentoFolgaTrabalhada[Funcionário],$B53,tbLancamentoFolgaTrabalhada[Data],"&gt;="&amp;M$9,tbLancamentoFolgaTrabalhada[Data],"&lt;"&amp;N$9),0))</f>
        <v/>
      </c>
      <c r="N53" s="35" t="str">
        <f>IF($B53="","",IFERROR(SUMIFS(tbLancamentoFolgaTrabalhada[Qde Horas],tbLancamentoFolgaTrabalhada[Funcionário],$B53,tbLancamentoFolgaTrabalhada[Data],"&gt;="&amp;N$9,tbLancamentoFolgaTrabalhada[Data],"&lt;"&amp;O$9),0))</f>
        <v/>
      </c>
      <c r="O53" s="36" t="str">
        <f t="shared" si="0"/>
        <v/>
      </c>
    </row>
    <row r="54" spans="2:15" ht="24.95" customHeight="1" x14ac:dyDescent="0.25">
      <c r="B54" s="42" t="str">
        <f>IF(OR(DinamicaMes!A45="",DinamicaMes!A45="(vazio)"),"",DinamicaMes!A45)</f>
        <v/>
      </c>
      <c r="C54" s="35" t="str">
        <f>IF($B54="","",IFERROR(SUMIFS(tbLancamentoFolgaTrabalhada[Qde Horas],tbLancamentoFolgaTrabalhada[Funcionário],$B54,tbLancamentoFolgaTrabalhada[Data],"&gt;="&amp;C$9,tbLancamentoFolgaTrabalhada[Data],"&lt;"&amp;D$9),0))</f>
        <v/>
      </c>
      <c r="D54" s="35" t="str">
        <f>IF($B54="","",IFERROR(SUMIFS(tbLancamentoFolgaTrabalhada[Qde Horas],tbLancamentoFolgaTrabalhada[Funcionário],$B54,tbLancamentoFolgaTrabalhada[Data],"&gt;="&amp;D$9,tbLancamentoFolgaTrabalhada[Data],"&lt;"&amp;E$9),0))</f>
        <v/>
      </c>
      <c r="E54" s="35" t="str">
        <f>IF($B54="","",IFERROR(SUMIFS(tbLancamentoFolgaTrabalhada[Qde Horas],tbLancamentoFolgaTrabalhada[Funcionário],$B54,tbLancamentoFolgaTrabalhada[Data],"&gt;="&amp;E$9,tbLancamentoFolgaTrabalhada[Data],"&lt;"&amp;F$9),0))</f>
        <v/>
      </c>
      <c r="F54" s="35" t="str">
        <f>IF($B54="","",IFERROR(SUMIFS(tbLancamentoFolgaTrabalhada[Qde Horas],tbLancamentoFolgaTrabalhada[Funcionário],$B54,tbLancamentoFolgaTrabalhada[Data],"&gt;="&amp;F$9,tbLancamentoFolgaTrabalhada[Data],"&lt;"&amp;G$9),0))</f>
        <v/>
      </c>
      <c r="G54" s="35" t="str">
        <f>IF($B54="","",IFERROR(SUMIFS(tbLancamentoFolgaTrabalhada[Qde Horas],tbLancamentoFolgaTrabalhada[Funcionário],$B54,tbLancamentoFolgaTrabalhada[Data],"&gt;="&amp;G$9,tbLancamentoFolgaTrabalhada[Data],"&lt;"&amp;H$9),0))</f>
        <v/>
      </c>
      <c r="H54" s="35" t="str">
        <f>IF($B54="","",IFERROR(SUMIFS(tbLancamentoFolgaTrabalhada[Qde Horas],tbLancamentoFolgaTrabalhada[Funcionário],$B54,tbLancamentoFolgaTrabalhada[Data],"&gt;="&amp;H$9,tbLancamentoFolgaTrabalhada[Data],"&lt;"&amp;I$9),0))</f>
        <v/>
      </c>
      <c r="I54" s="35" t="str">
        <f>IF($B54="","",IFERROR(SUMIFS(tbLancamentoFolgaTrabalhada[Qde Horas],tbLancamentoFolgaTrabalhada[Funcionário],$B54,tbLancamentoFolgaTrabalhada[Data],"&gt;="&amp;I$9,tbLancamentoFolgaTrabalhada[Data],"&lt;"&amp;J$9),0))</f>
        <v/>
      </c>
      <c r="J54" s="35" t="str">
        <f>IF($B54="","",IFERROR(SUMIFS(tbLancamentoFolgaTrabalhada[Qde Horas],tbLancamentoFolgaTrabalhada[Funcionário],$B54,tbLancamentoFolgaTrabalhada[Data],"&gt;="&amp;J$9,tbLancamentoFolgaTrabalhada[Data],"&lt;"&amp;K$9),0))</f>
        <v/>
      </c>
      <c r="K54" s="35" t="str">
        <f>IF($B54="","",IFERROR(SUMIFS(tbLancamentoFolgaTrabalhada[Qde Horas],tbLancamentoFolgaTrabalhada[Funcionário],$B54,tbLancamentoFolgaTrabalhada[Data],"&gt;="&amp;K$9,tbLancamentoFolgaTrabalhada[Data],"&lt;"&amp;L$9),0))</f>
        <v/>
      </c>
      <c r="L54" s="35" t="str">
        <f>IF($B54="","",IFERROR(SUMIFS(tbLancamentoFolgaTrabalhada[Qde Horas],tbLancamentoFolgaTrabalhada[Funcionário],$B54,tbLancamentoFolgaTrabalhada[Data],"&gt;="&amp;L$9,tbLancamentoFolgaTrabalhada[Data],"&lt;"&amp;M$9),0))</f>
        <v/>
      </c>
      <c r="M54" s="35" t="str">
        <f>IF($B54="","",IFERROR(SUMIFS(tbLancamentoFolgaTrabalhada[Qde Horas],tbLancamentoFolgaTrabalhada[Funcionário],$B54,tbLancamentoFolgaTrabalhada[Data],"&gt;="&amp;M$9,tbLancamentoFolgaTrabalhada[Data],"&lt;"&amp;N$9),0))</f>
        <v/>
      </c>
      <c r="N54" s="35" t="str">
        <f>IF($B54="","",IFERROR(SUMIFS(tbLancamentoFolgaTrabalhada[Qde Horas],tbLancamentoFolgaTrabalhada[Funcionário],$B54,tbLancamentoFolgaTrabalhada[Data],"&gt;="&amp;N$9,tbLancamentoFolgaTrabalhada[Data],"&lt;"&amp;O$9),0))</f>
        <v/>
      </c>
      <c r="O54" s="36" t="str">
        <f t="shared" si="0"/>
        <v/>
      </c>
    </row>
    <row r="55" spans="2:15" ht="24.95" customHeight="1" x14ac:dyDescent="0.25">
      <c r="B55" s="42" t="str">
        <f>IF(OR(DinamicaMes!A46="",DinamicaMes!A46="(vazio)"),"",DinamicaMes!A46)</f>
        <v/>
      </c>
      <c r="C55" s="35" t="str">
        <f>IF($B55="","",IFERROR(SUMIFS(tbLancamentoFolgaTrabalhada[Qde Horas],tbLancamentoFolgaTrabalhada[Funcionário],$B55,tbLancamentoFolgaTrabalhada[Data],"&gt;="&amp;C$9,tbLancamentoFolgaTrabalhada[Data],"&lt;"&amp;D$9),0))</f>
        <v/>
      </c>
      <c r="D55" s="35" t="str">
        <f>IF($B55="","",IFERROR(SUMIFS(tbLancamentoFolgaTrabalhada[Qde Horas],tbLancamentoFolgaTrabalhada[Funcionário],$B55,tbLancamentoFolgaTrabalhada[Data],"&gt;="&amp;D$9,tbLancamentoFolgaTrabalhada[Data],"&lt;"&amp;E$9),0))</f>
        <v/>
      </c>
      <c r="E55" s="35" t="str">
        <f>IF($B55="","",IFERROR(SUMIFS(tbLancamentoFolgaTrabalhada[Qde Horas],tbLancamentoFolgaTrabalhada[Funcionário],$B55,tbLancamentoFolgaTrabalhada[Data],"&gt;="&amp;E$9,tbLancamentoFolgaTrabalhada[Data],"&lt;"&amp;F$9),0))</f>
        <v/>
      </c>
      <c r="F55" s="35" t="str">
        <f>IF($B55="","",IFERROR(SUMIFS(tbLancamentoFolgaTrabalhada[Qde Horas],tbLancamentoFolgaTrabalhada[Funcionário],$B55,tbLancamentoFolgaTrabalhada[Data],"&gt;="&amp;F$9,tbLancamentoFolgaTrabalhada[Data],"&lt;"&amp;G$9),0))</f>
        <v/>
      </c>
      <c r="G55" s="35" t="str">
        <f>IF($B55="","",IFERROR(SUMIFS(tbLancamentoFolgaTrabalhada[Qde Horas],tbLancamentoFolgaTrabalhada[Funcionário],$B55,tbLancamentoFolgaTrabalhada[Data],"&gt;="&amp;G$9,tbLancamentoFolgaTrabalhada[Data],"&lt;"&amp;H$9),0))</f>
        <v/>
      </c>
      <c r="H55" s="35" t="str">
        <f>IF($B55="","",IFERROR(SUMIFS(tbLancamentoFolgaTrabalhada[Qde Horas],tbLancamentoFolgaTrabalhada[Funcionário],$B55,tbLancamentoFolgaTrabalhada[Data],"&gt;="&amp;H$9,tbLancamentoFolgaTrabalhada[Data],"&lt;"&amp;I$9),0))</f>
        <v/>
      </c>
      <c r="I55" s="35" t="str">
        <f>IF($B55="","",IFERROR(SUMIFS(tbLancamentoFolgaTrabalhada[Qde Horas],tbLancamentoFolgaTrabalhada[Funcionário],$B55,tbLancamentoFolgaTrabalhada[Data],"&gt;="&amp;I$9,tbLancamentoFolgaTrabalhada[Data],"&lt;"&amp;J$9),0))</f>
        <v/>
      </c>
      <c r="J55" s="35" t="str">
        <f>IF($B55="","",IFERROR(SUMIFS(tbLancamentoFolgaTrabalhada[Qde Horas],tbLancamentoFolgaTrabalhada[Funcionário],$B55,tbLancamentoFolgaTrabalhada[Data],"&gt;="&amp;J$9,tbLancamentoFolgaTrabalhada[Data],"&lt;"&amp;K$9),0))</f>
        <v/>
      </c>
      <c r="K55" s="35" t="str">
        <f>IF($B55="","",IFERROR(SUMIFS(tbLancamentoFolgaTrabalhada[Qde Horas],tbLancamentoFolgaTrabalhada[Funcionário],$B55,tbLancamentoFolgaTrabalhada[Data],"&gt;="&amp;K$9,tbLancamentoFolgaTrabalhada[Data],"&lt;"&amp;L$9),0))</f>
        <v/>
      </c>
      <c r="L55" s="35" t="str">
        <f>IF($B55="","",IFERROR(SUMIFS(tbLancamentoFolgaTrabalhada[Qde Horas],tbLancamentoFolgaTrabalhada[Funcionário],$B55,tbLancamentoFolgaTrabalhada[Data],"&gt;="&amp;L$9,tbLancamentoFolgaTrabalhada[Data],"&lt;"&amp;M$9),0))</f>
        <v/>
      </c>
      <c r="M55" s="35" t="str">
        <f>IF($B55="","",IFERROR(SUMIFS(tbLancamentoFolgaTrabalhada[Qde Horas],tbLancamentoFolgaTrabalhada[Funcionário],$B55,tbLancamentoFolgaTrabalhada[Data],"&gt;="&amp;M$9,tbLancamentoFolgaTrabalhada[Data],"&lt;"&amp;N$9),0))</f>
        <v/>
      </c>
      <c r="N55" s="35" t="str">
        <f>IF($B55="","",IFERROR(SUMIFS(tbLancamentoFolgaTrabalhada[Qde Horas],tbLancamentoFolgaTrabalhada[Funcionário],$B55,tbLancamentoFolgaTrabalhada[Data],"&gt;="&amp;N$9,tbLancamentoFolgaTrabalhada[Data],"&lt;"&amp;O$9),0))</f>
        <v/>
      </c>
      <c r="O55" s="36" t="str">
        <f t="shared" si="0"/>
        <v/>
      </c>
    </row>
    <row r="56" spans="2:15" ht="24.95" customHeight="1" x14ac:dyDescent="0.25">
      <c r="B56" s="42" t="str">
        <f>IF(OR(DinamicaMes!A47="",DinamicaMes!A47="(vazio)"),"",DinamicaMes!A47)</f>
        <v/>
      </c>
      <c r="C56" s="35" t="str">
        <f>IF($B56="","",IFERROR(SUMIFS(tbLancamentoFolgaTrabalhada[Qde Horas],tbLancamentoFolgaTrabalhada[Funcionário],$B56,tbLancamentoFolgaTrabalhada[Data],"&gt;="&amp;C$9,tbLancamentoFolgaTrabalhada[Data],"&lt;"&amp;D$9),0))</f>
        <v/>
      </c>
      <c r="D56" s="35" t="str">
        <f>IF($B56="","",IFERROR(SUMIFS(tbLancamentoFolgaTrabalhada[Qde Horas],tbLancamentoFolgaTrabalhada[Funcionário],$B56,tbLancamentoFolgaTrabalhada[Data],"&gt;="&amp;D$9,tbLancamentoFolgaTrabalhada[Data],"&lt;"&amp;E$9),0))</f>
        <v/>
      </c>
      <c r="E56" s="35" t="str">
        <f>IF($B56="","",IFERROR(SUMIFS(tbLancamentoFolgaTrabalhada[Qde Horas],tbLancamentoFolgaTrabalhada[Funcionário],$B56,tbLancamentoFolgaTrabalhada[Data],"&gt;="&amp;E$9,tbLancamentoFolgaTrabalhada[Data],"&lt;"&amp;F$9),0))</f>
        <v/>
      </c>
      <c r="F56" s="35" t="str">
        <f>IF($B56="","",IFERROR(SUMIFS(tbLancamentoFolgaTrabalhada[Qde Horas],tbLancamentoFolgaTrabalhada[Funcionário],$B56,tbLancamentoFolgaTrabalhada[Data],"&gt;="&amp;F$9,tbLancamentoFolgaTrabalhada[Data],"&lt;"&amp;G$9),0))</f>
        <v/>
      </c>
      <c r="G56" s="35" t="str">
        <f>IF($B56="","",IFERROR(SUMIFS(tbLancamentoFolgaTrabalhada[Qde Horas],tbLancamentoFolgaTrabalhada[Funcionário],$B56,tbLancamentoFolgaTrabalhada[Data],"&gt;="&amp;G$9,tbLancamentoFolgaTrabalhada[Data],"&lt;"&amp;H$9),0))</f>
        <v/>
      </c>
      <c r="H56" s="35" t="str">
        <f>IF($B56="","",IFERROR(SUMIFS(tbLancamentoFolgaTrabalhada[Qde Horas],tbLancamentoFolgaTrabalhada[Funcionário],$B56,tbLancamentoFolgaTrabalhada[Data],"&gt;="&amp;H$9,tbLancamentoFolgaTrabalhada[Data],"&lt;"&amp;I$9),0))</f>
        <v/>
      </c>
      <c r="I56" s="35" t="str">
        <f>IF($B56="","",IFERROR(SUMIFS(tbLancamentoFolgaTrabalhada[Qde Horas],tbLancamentoFolgaTrabalhada[Funcionário],$B56,tbLancamentoFolgaTrabalhada[Data],"&gt;="&amp;I$9,tbLancamentoFolgaTrabalhada[Data],"&lt;"&amp;J$9),0))</f>
        <v/>
      </c>
      <c r="J56" s="35" t="str">
        <f>IF($B56="","",IFERROR(SUMIFS(tbLancamentoFolgaTrabalhada[Qde Horas],tbLancamentoFolgaTrabalhada[Funcionário],$B56,tbLancamentoFolgaTrabalhada[Data],"&gt;="&amp;J$9,tbLancamentoFolgaTrabalhada[Data],"&lt;"&amp;K$9),0))</f>
        <v/>
      </c>
      <c r="K56" s="35" t="str">
        <f>IF($B56="","",IFERROR(SUMIFS(tbLancamentoFolgaTrabalhada[Qde Horas],tbLancamentoFolgaTrabalhada[Funcionário],$B56,tbLancamentoFolgaTrabalhada[Data],"&gt;="&amp;K$9,tbLancamentoFolgaTrabalhada[Data],"&lt;"&amp;L$9),0))</f>
        <v/>
      </c>
      <c r="L56" s="35" t="str">
        <f>IF($B56="","",IFERROR(SUMIFS(tbLancamentoFolgaTrabalhada[Qde Horas],tbLancamentoFolgaTrabalhada[Funcionário],$B56,tbLancamentoFolgaTrabalhada[Data],"&gt;="&amp;L$9,tbLancamentoFolgaTrabalhada[Data],"&lt;"&amp;M$9),0))</f>
        <v/>
      </c>
      <c r="M56" s="35" t="str">
        <f>IF($B56="","",IFERROR(SUMIFS(tbLancamentoFolgaTrabalhada[Qde Horas],tbLancamentoFolgaTrabalhada[Funcionário],$B56,tbLancamentoFolgaTrabalhada[Data],"&gt;="&amp;M$9,tbLancamentoFolgaTrabalhada[Data],"&lt;"&amp;N$9),0))</f>
        <v/>
      </c>
      <c r="N56" s="35" t="str">
        <f>IF($B56="","",IFERROR(SUMIFS(tbLancamentoFolgaTrabalhada[Qde Horas],tbLancamentoFolgaTrabalhada[Funcionário],$B56,tbLancamentoFolgaTrabalhada[Data],"&gt;="&amp;N$9,tbLancamentoFolgaTrabalhada[Data],"&lt;"&amp;O$9),0))</f>
        <v/>
      </c>
      <c r="O56" s="36" t="str">
        <f t="shared" si="0"/>
        <v/>
      </c>
    </row>
    <row r="57" spans="2:15" ht="24.95" customHeight="1" x14ac:dyDescent="0.25">
      <c r="B57" s="42" t="str">
        <f>IF(OR(DinamicaMes!A48="",DinamicaMes!A48="(vazio)"),"",DinamicaMes!A48)</f>
        <v/>
      </c>
      <c r="C57" s="35" t="str">
        <f>IF($B57="","",IFERROR(SUMIFS(tbLancamentoFolgaTrabalhada[Qde Horas],tbLancamentoFolgaTrabalhada[Funcionário],$B57,tbLancamentoFolgaTrabalhada[Data],"&gt;="&amp;C$9,tbLancamentoFolgaTrabalhada[Data],"&lt;"&amp;D$9),0))</f>
        <v/>
      </c>
      <c r="D57" s="35" t="str">
        <f>IF($B57="","",IFERROR(SUMIFS(tbLancamentoFolgaTrabalhada[Qde Horas],tbLancamentoFolgaTrabalhada[Funcionário],$B57,tbLancamentoFolgaTrabalhada[Data],"&gt;="&amp;D$9,tbLancamentoFolgaTrabalhada[Data],"&lt;"&amp;E$9),0))</f>
        <v/>
      </c>
      <c r="E57" s="35" t="str">
        <f>IF($B57="","",IFERROR(SUMIFS(tbLancamentoFolgaTrabalhada[Qde Horas],tbLancamentoFolgaTrabalhada[Funcionário],$B57,tbLancamentoFolgaTrabalhada[Data],"&gt;="&amp;E$9,tbLancamentoFolgaTrabalhada[Data],"&lt;"&amp;F$9),0))</f>
        <v/>
      </c>
      <c r="F57" s="35" t="str">
        <f>IF($B57="","",IFERROR(SUMIFS(tbLancamentoFolgaTrabalhada[Qde Horas],tbLancamentoFolgaTrabalhada[Funcionário],$B57,tbLancamentoFolgaTrabalhada[Data],"&gt;="&amp;F$9,tbLancamentoFolgaTrabalhada[Data],"&lt;"&amp;G$9),0))</f>
        <v/>
      </c>
      <c r="G57" s="35" t="str">
        <f>IF($B57="","",IFERROR(SUMIFS(tbLancamentoFolgaTrabalhada[Qde Horas],tbLancamentoFolgaTrabalhada[Funcionário],$B57,tbLancamentoFolgaTrabalhada[Data],"&gt;="&amp;G$9,tbLancamentoFolgaTrabalhada[Data],"&lt;"&amp;H$9),0))</f>
        <v/>
      </c>
      <c r="H57" s="35" t="str">
        <f>IF($B57="","",IFERROR(SUMIFS(tbLancamentoFolgaTrabalhada[Qde Horas],tbLancamentoFolgaTrabalhada[Funcionário],$B57,tbLancamentoFolgaTrabalhada[Data],"&gt;="&amp;H$9,tbLancamentoFolgaTrabalhada[Data],"&lt;"&amp;I$9),0))</f>
        <v/>
      </c>
      <c r="I57" s="35" t="str">
        <f>IF($B57="","",IFERROR(SUMIFS(tbLancamentoFolgaTrabalhada[Qde Horas],tbLancamentoFolgaTrabalhada[Funcionário],$B57,tbLancamentoFolgaTrabalhada[Data],"&gt;="&amp;I$9,tbLancamentoFolgaTrabalhada[Data],"&lt;"&amp;J$9),0))</f>
        <v/>
      </c>
      <c r="J57" s="35" t="str">
        <f>IF($B57="","",IFERROR(SUMIFS(tbLancamentoFolgaTrabalhada[Qde Horas],tbLancamentoFolgaTrabalhada[Funcionário],$B57,tbLancamentoFolgaTrabalhada[Data],"&gt;="&amp;J$9,tbLancamentoFolgaTrabalhada[Data],"&lt;"&amp;K$9),0))</f>
        <v/>
      </c>
      <c r="K57" s="35" t="str">
        <f>IF($B57="","",IFERROR(SUMIFS(tbLancamentoFolgaTrabalhada[Qde Horas],tbLancamentoFolgaTrabalhada[Funcionário],$B57,tbLancamentoFolgaTrabalhada[Data],"&gt;="&amp;K$9,tbLancamentoFolgaTrabalhada[Data],"&lt;"&amp;L$9),0))</f>
        <v/>
      </c>
      <c r="L57" s="35" t="str">
        <f>IF($B57="","",IFERROR(SUMIFS(tbLancamentoFolgaTrabalhada[Qde Horas],tbLancamentoFolgaTrabalhada[Funcionário],$B57,tbLancamentoFolgaTrabalhada[Data],"&gt;="&amp;L$9,tbLancamentoFolgaTrabalhada[Data],"&lt;"&amp;M$9),0))</f>
        <v/>
      </c>
      <c r="M57" s="35" t="str">
        <f>IF($B57="","",IFERROR(SUMIFS(tbLancamentoFolgaTrabalhada[Qde Horas],tbLancamentoFolgaTrabalhada[Funcionário],$B57,tbLancamentoFolgaTrabalhada[Data],"&gt;="&amp;M$9,tbLancamentoFolgaTrabalhada[Data],"&lt;"&amp;N$9),0))</f>
        <v/>
      </c>
      <c r="N57" s="35" t="str">
        <f>IF($B57="","",IFERROR(SUMIFS(tbLancamentoFolgaTrabalhada[Qde Horas],tbLancamentoFolgaTrabalhada[Funcionário],$B57,tbLancamentoFolgaTrabalhada[Data],"&gt;="&amp;N$9,tbLancamentoFolgaTrabalhada[Data],"&lt;"&amp;O$9),0))</f>
        <v/>
      </c>
      <c r="O57" s="36" t="str">
        <f t="shared" si="0"/>
        <v/>
      </c>
    </row>
    <row r="58" spans="2:15" ht="24.95" customHeight="1" x14ac:dyDescent="0.25">
      <c r="B58" s="42" t="str">
        <f>IF(OR(DinamicaMes!A49="",DinamicaMes!A49="(vazio)"),"",DinamicaMes!A49)</f>
        <v/>
      </c>
      <c r="C58" s="35" t="str">
        <f>IF($B58="","",IFERROR(SUMIFS(tbLancamentoFolgaTrabalhada[Qde Horas],tbLancamentoFolgaTrabalhada[Funcionário],$B58,tbLancamentoFolgaTrabalhada[Data],"&gt;="&amp;C$9,tbLancamentoFolgaTrabalhada[Data],"&lt;"&amp;D$9),0))</f>
        <v/>
      </c>
      <c r="D58" s="35" t="str">
        <f>IF($B58="","",IFERROR(SUMIFS(tbLancamentoFolgaTrabalhada[Qde Horas],tbLancamentoFolgaTrabalhada[Funcionário],$B58,tbLancamentoFolgaTrabalhada[Data],"&gt;="&amp;D$9,tbLancamentoFolgaTrabalhada[Data],"&lt;"&amp;E$9),0))</f>
        <v/>
      </c>
      <c r="E58" s="35" t="str">
        <f>IF($B58="","",IFERROR(SUMIFS(tbLancamentoFolgaTrabalhada[Qde Horas],tbLancamentoFolgaTrabalhada[Funcionário],$B58,tbLancamentoFolgaTrabalhada[Data],"&gt;="&amp;E$9,tbLancamentoFolgaTrabalhada[Data],"&lt;"&amp;F$9),0))</f>
        <v/>
      </c>
      <c r="F58" s="35" t="str">
        <f>IF($B58="","",IFERROR(SUMIFS(tbLancamentoFolgaTrabalhada[Qde Horas],tbLancamentoFolgaTrabalhada[Funcionário],$B58,tbLancamentoFolgaTrabalhada[Data],"&gt;="&amp;F$9,tbLancamentoFolgaTrabalhada[Data],"&lt;"&amp;G$9),0))</f>
        <v/>
      </c>
      <c r="G58" s="35" t="str">
        <f>IF($B58="","",IFERROR(SUMIFS(tbLancamentoFolgaTrabalhada[Qde Horas],tbLancamentoFolgaTrabalhada[Funcionário],$B58,tbLancamentoFolgaTrabalhada[Data],"&gt;="&amp;G$9,tbLancamentoFolgaTrabalhada[Data],"&lt;"&amp;H$9),0))</f>
        <v/>
      </c>
      <c r="H58" s="35" t="str">
        <f>IF($B58="","",IFERROR(SUMIFS(tbLancamentoFolgaTrabalhada[Qde Horas],tbLancamentoFolgaTrabalhada[Funcionário],$B58,tbLancamentoFolgaTrabalhada[Data],"&gt;="&amp;H$9,tbLancamentoFolgaTrabalhada[Data],"&lt;"&amp;I$9),0))</f>
        <v/>
      </c>
      <c r="I58" s="35" t="str">
        <f>IF($B58="","",IFERROR(SUMIFS(tbLancamentoFolgaTrabalhada[Qde Horas],tbLancamentoFolgaTrabalhada[Funcionário],$B58,tbLancamentoFolgaTrabalhada[Data],"&gt;="&amp;I$9,tbLancamentoFolgaTrabalhada[Data],"&lt;"&amp;J$9),0))</f>
        <v/>
      </c>
      <c r="J58" s="35" t="str">
        <f>IF($B58="","",IFERROR(SUMIFS(tbLancamentoFolgaTrabalhada[Qde Horas],tbLancamentoFolgaTrabalhada[Funcionário],$B58,tbLancamentoFolgaTrabalhada[Data],"&gt;="&amp;J$9,tbLancamentoFolgaTrabalhada[Data],"&lt;"&amp;K$9),0))</f>
        <v/>
      </c>
      <c r="K58" s="35" t="str">
        <f>IF($B58="","",IFERROR(SUMIFS(tbLancamentoFolgaTrabalhada[Qde Horas],tbLancamentoFolgaTrabalhada[Funcionário],$B58,tbLancamentoFolgaTrabalhada[Data],"&gt;="&amp;K$9,tbLancamentoFolgaTrabalhada[Data],"&lt;"&amp;L$9),0))</f>
        <v/>
      </c>
      <c r="L58" s="35" t="str">
        <f>IF($B58="","",IFERROR(SUMIFS(tbLancamentoFolgaTrabalhada[Qde Horas],tbLancamentoFolgaTrabalhada[Funcionário],$B58,tbLancamentoFolgaTrabalhada[Data],"&gt;="&amp;L$9,tbLancamentoFolgaTrabalhada[Data],"&lt;"&amp;M$9),0))</f>
        <v/>
      </c>
      <c r="M58" s="35" t="str">
        <f>IF($B58="","",IFERROR(SUMIFS(tbLancamentoFolgaTrabalhada[Qde Horas],tbLancamentoFolgaTrabalhada[Funcionário],$B58,tbLancamentoFolgaTrabalhada[Data],"&gt;="&amp;M$9,tbLancamentoFolgaTrabalhada[Data],"&lt;"&amp;N$9),0))</f>
        <v/>
      </c>
      <c r="N58" s="35" t="str">
        <f>IF($B58="","",IFERROR(SUMIFS(tbLancamentoFolgaTrabalhada[Qde Horas],tbLancamentoFolgaTrabalhada[Funcionário],$B58,tbLancamentoFolgaTrabalhada[Data],"&gt;="&amp;N$9,tbLancamentoFolgaTrabalhada[Data],"&lt;"&amp;O$9),0))</f>
        <v/>
      </c>
      <c r="O58" s="36" t="str">
        <f t="shared" si="0"/>
        <v/>
      </c>
    </row>
    <row r="59" spans="2:15" ht="24.95" customHeight="1" x14ac:dyDescent="0.25">
      <c r="B59" s="42" t="str">
        <f>IF(OR(DinamicaMes!A50="",DinamicaMes!A50="(vazio)"),"",DinamicaMes!A50)</f>
        <v/>
      </c>
      <c r="C59" s="35" t="str">
        <f>IF($B59="","",IFERROR(SUMIFS(tbLancamentoFolgaTrabalhada[Qde Horas],tbLancamentoFolgaTrabalhada[Funcionário],$B59,tbLancamentoFolgaTrabalhada[Data],"&gt;="&amp;C$9,tbLancamentoFolgaTrabalhada[Data],"&lt;"&amp;D$9),0))</f>
        <v/>
      </c>
      <c r="D59" s="35" t="str">
        <f>IF($B59="","",IFERROR(SUMIFS(tbLancamentoFolgaTrabalhada[Qde Horas],tbLancamentoFolgaTrabalhada[Funcionário],$B59,tbLancamentoFolgaTrabalhada[Data],"&gt;="&amp;D$9,tbLancamentoFolgaTrabalhada[Data],"&lt;"&amp;E$9),0))</f>
        <v/>
      </c>
      <c r="E59" s="35" t="str">
        <f>IF($B59="","",IFERROR(SUMIFS(tbLancamentoFolgaTrabalhada[Qde Horas],tbLancamentoFolgaTrabalhada[Funcionário],$B59,tbLancamentoFolgaTrabalhada[Data],"&gt;="&amp;E$9,tbLancamentoFolgaTrabalhada[Data],"&lt;"&amp;F$9),0))</f>
        <v/>
      </c>
      <c r="F59" s="35" t="str">
        <f>IF($B59="","",IFERROR(SUMIFS(tbLancamentoFolgaTrabalhada[Qde Horas],tbLancamentoFolgaTrabalhada[Funcionário],$B59,tbLancamentoFolgaTrabalhada[Data],"&gt;="&amp;F$9,tbLancamentoFolgaTrabalhada[Data],"&lt;"&amp;G$9),0))</f>
        <v/>
      </c>
      <c r="G59" s="35" t="str">
        <f>IF($B59="","",IFERROR(SUMIFS(tbLancamentoFolgaTrabalhada[Qde Horas],tbLancamentoFolgaTrabalhada[Funcionário],$B59,tbLancamentoFolgaTrabalhada[Data],"&gt;="&amp;G$9,tbLancamentoFolgaTrabalhada[Data],"&lt;"&amp;H$9),0))</f>
        <v/>
      </c>
      <c r="H59" s="35" t="str">
        <f>IF($B59="","",IFERROR(SUMIFS(tbLancamentoFolgaTrabalhada[Qde Horas],tbLancamentoFolgaTrabalhada[Funcionário],$B59,tbLancamentoFolgaTrabalhada[Data],"&gt;="&amp;H$9,tbLancamentoFolgaTrabalhada[Data],"&lt;"&amp;I$9),0))</f>
        <v/>
      </c>
      <c r="I59" s="35" t="str">
        <f>IF($B59="","",IFERROR(SUMIFS(tbLancamentoFolgaTrabalhada[Qde Horas],tbLancamentoFolgaTrabalhada[Funcionário],$B59,tbLancamentoFolgaTrabalhada[Data],"&gt;="&amp;I$9,tbLancamentoFolgaTrabalhada[Data],"&lt;"&amp;J$9),0))</f>
        <v/>
      </c>
      <c r="J59" s="35" t="str">
        <f>IF($B59="","",IFERROR(SUMIFS(tbLancamentoFolgaTrabalhada[Qde Horas],tbLancamentoFolgaTrabalhada[Funcionário],$B59,tbLancamentoFolgaTrabalhada[Data],"&gt;="&amp;J$9,tbLancamentoFolgaTrabalhada[Data],"&lt;"&amp;K$9),0))</f>
        <v/>
      </c>
      <c r="K59" s="35" t="str">
        <f>IF($B59="","",IFERROR(SUMIFS(tbLancamentoFolgaTrabalhada[Qde Horas],tbLancamentoFolgaTrabalhada[Funcionário],$B59,tbLancamentoFolgaTrabalhada[Data],"&gt;="&amp;K$9,tbLancamentoFolgaTrabalhada[Data],"&lt;"&amp;L$9),0))</f>
        <v/>
      </c>
      <c r="L59" s="35" t="str">
        <f>IF($B59="","",IFERROR(SUMIFS(tbLancamentoFolgaTrabalhada[Qde Horas],tbLancamentoFolgaTrabalhada[Funcionário],$B59,tbLancamentoFolgaTrabalhada[Data],"&gt;="&amp;L$9,tbLancamentoFolgaTrabalhada[Data],"&lt;"&amp;M$9),0))</f>
        <v/>
      </c>
      <c r="M59" s="35" t="str">
        <f>IF($B59="","",IFERROR(SUMIFS(tbLancamentoFolgaTrabalhada[Qde Horas],tbLancamentoFolgaTrabalhada[Funcionário],$B59,tbLancamentoFolgaTrabalhada[Data],"&gt;="&amp;M$9,tbLancamentoFolgaTrabalhada[Data],"&lt;"&amp;N$9),0))</f>
        <v/>
      </c>
      <c r="N59" s="35" t="str">
        <f>IF($B59="","",IFERROR(SUMIFS(tbLancamentoFolgaTrabalhada[Qde Horas],tbLancamentoFolgaTrabalhada[Funcionário],$B59,tbLancamentoFolgaTrabalhada[Data],"&gt;="&amp;N$9,tbLancamentoFolgaTrabalhada[Data],"&lt;"&amp;O$9),0))</f>
        <v/>
      </c>
      <c r="O59" s="36" t="str">
        <f t="shared" si="0"/>
        <v/>
      </c>
    </row>
    <row r="60" spans="2:15" ht="24.95" customHeight="1" x14ac:dyDescent="0.25">
      <c r="B60" s="42" t="str">
        <f>IF(OR(DinamicaMes!A51="",DinamicaMes!A51="(vazio)"),"",DinamicaMes!A51)</f>
        <v/>
      </c>
      <c r="C60" s="35" t="str">
        <f>IF($B60="","",IFERROR(SUMIFS(tbLancamentoFolgaTrabalhada[Qde Horas],tbLancamentoFolgaTrabalhada[Funcionário],$B60,tbLancamentoFolgaTrabalhada[Data],"&gt;="&amp;C$9,tbLancamentoFolgaTrabalhada[Data],"&lt;"&amp;D$9),0))</f>
        <v/>
      </c>
      <c r="D60" s="35" t="str">
        <f>IF($B60="","",IFERROR(SUMIFS(tbLancamentoFolgaTrabalhada[Qde Horas],tbLancamentoFolgaTrabalhada[Funcionário],$B60,tbLancamentoFolgaTrabalhada[Data],"&gt;="&amp;D$9,tbLancamentoFolgaTrabalhada[Data],"&lt;"&amp;E$9),0))</f>
        <v/>
      </c>
      <c r="E60" s="35" t="str">
        <f>IF($B60="","",IFERROR(SUMIFS(tbLancamentoFolgaTrabalhada[Qde Horas],tbLancamentoFolgaTrabalhada[Funcionário],$B60,tbLancamentoFolgaTrabalhada[Data],"&gt;="&amp;E$9,tbLancamentoFolgaTrabalhada[Data],"&lt;"&amp;F$9),0))</f>
        <v/>
      </c>
      <c r="F60" s="35" t="str">
        <f>IF($B60="","",IFERROR(SUMIFS(tbLancamentoFolgaTrabalhada[Qde Horas],tbLancamentoFolgaTrabalhada[Funcionário],$B60,tbLancamentoFolgaTrabalhada[Data],"&gt;="&amp;F$9,tbLancamentoFolgaTrabalhada[Data],"&lt;"&amp;G$9),0))</f>
        <v/>
      </c>
      <c r="G60" s="35" t="str">
        <f>IF($B60="","",IFERROR(SUMIFS(tbLancamentoFolgaTrabalhada[Qde Horas],tbLancamentoFolgaTrabalhada[Funcionário],$B60,tbLancamentoFolgaTrabalhada[Data],"&gt;="&amp;G$9,tbLancamentoFolgaTrabalhada[Data],"&lt;"&amp;H$9),0))</f>
        <v/>
      </c>
      <c r="H60" s="35" t="str">
        <f>IF($B60="","",IFERROR(SUMIFS(tbLancamentoFolgaTrabalhada[Qde Horas],tbLancamentoFolgaTrabalhada[Funcionário],$B60,tbLancamentoFolgaTrabalhada[Data],"&gt;="&amp;H$9,tbLancamentoFolgaTrabalhada[Data],"&lt;"&amp;I$9),0))</f>
        <v/>
      </c>
      <c r="I60" s="35" t="str">
        <f>IF($B60="","",IFERROR(SUMIFS(tbLancamentoFolgaTrabalhada[Qde Horas],tbLancamentoFolgaTrabalhada[Funcionário],$B60,tbLancamentoFolgaTrabalhada[Data],"&gt;="&amp;I$9,tbLancamentoFolgaTrabalhada[Data],"&lt;"&amp;J$9),0))</f>
        <v/>
      </c>
      <c r="J60" s="35" t="str">
        <f>IF($B60="","",IFERROR(SUMIFS(tbLancamentoFolgaTrabalhada[Qde Horas],tbLancamentoFolgaTrabalhada[Funcionário],$B60,tbLancamentoFolgaTrabalhada[Data],"&gt;="&amp;J$9,tbLancamentoFolgaTrabalhada[Data],"&lt;"&amp;K$9),0))</f>
        <v/>
      </c>
      <c r="K60" s="35" t="str">
        <f>IF($B60="","",IFERROR(SUMIFS(tbLancamentoFolgaTrabalhada[Qde Horas],tbLancamentoFolgaTrabalhada[Funcionário],$B60,tbLancamentoFolgaTrabalhada[Data],"&gt;="&amp;K$9,tbLancamentoFolgaTrabalhada[Data],"&lt;"&amp;L$9),0))</f>
        <v/>
      </c>
      <c r="L60" s="35" t="str">
        <f>IF($B60="","",IFERROR(SUMIFS(tbLancamentoFolgaTrabalhada[Qde Horas],tbLancamentoFolgaTrabalhada[Funcionário],$B60,tbLancamentoFolgaTrabalhada[Data],"&gt;="&amp;L$9,tbLancamentoFolgaTrabalhada[Data],"&lt;"&amp;M$9),0))</f>
        <v/>
      </c>
      <c r="M60" s="35" t="str">
        <f>IF($B60="","",IFERROR(SUMIFS(tbLancamentoFolgaTrabalhada[Qde Horas],tbLancamentoFolgaTrabalhada[Funcionário],$B60,tbLancamentoFolgaTrabalhada[Data],"&gt;="&amp;M$9,tbLancamentoFolgaTrabalhada[Data],"&lt;"&amp;N$9),0))</f>
        <v/>
      </c>
      <c r="N60" s="35" t="str">
        <f>IF($B60="","",IFERROR(SUMIFS(tbLancamentoFolgaTrabalhada[Qde Horas],tbLancamentoFolgaTrabalhada[Funcionário],$B60,tbLancamentoFolgaTrabalhada[Data],"&gt;="&amp;N$9,tbLancamentoFolgaTrabalhada[Data],"&lt;"&amp;O$9),0))</f>
        <v/>
      </c>
      <c r="O60" s="36" t="str">
        <f t="shared" si="0"/>
        <v/>
      </c>
    </row>
    <row r="61" spans="2:15" ht="24.95" customHeight="1" x14ac:dyDescent="0.25">
      <c r="B61" s="42" t="str">
        <f>IF(OR(DinamicaMes!A52="",DinamicaMes!A52="(vazio)"),"",DinamicaMes!A52)</f>
        <v/>
      </c>
      <c r="C61" s="35" t="str">
        <f>IF($B61="","",IFERROR(SUMIFS(tbLancamentoFolgaTrabalhada[Qde Horas],tbLancamentoFolgaTrabalhada[Funcionário],$B61,tbLancamentoFolgaTrabalhada[Data],"&gt;="&amp;C$9,tbLancamentoFolgaTrabalhada[Data],"&lt;"&amp;D$9),0))</f>
        <v/>
      </c>
      <c r="D61" s="35" t="str">
        <f>IF($B61="","",IFERROR(SUMIFS(tbLancamentoFolgaTrabalhada[Qde Horas],tbLancamentoFolgaTrabalhada[Funcionário],$B61,tbLancamentoFolgaTrabalhada[Data],"&gt;="&amp;D$9,tbLancamentoFolgaTrabalhada[Data],"&lt;"&amp;E$9),0))</f>
        <v/>
      </c>
      <c r="E61" s="35" t="str">
        <f>IF($B61="","",IFERROR(SUMIFS(tbLancamentoFolgaTrabalhada[Qde Horas],tbLancamentoFolgaTrabalhada[Funcionário],$B61,tbLancamentoFolgaTrabalhada[Data],"&gt;="&amp;E$9,tbLancamentoFolgaTrabalhada[Data],"&lt;"&amp;F$9),0))</f>
        <v/>
      </c>
      <c r="F61" s="35" t="str">
        <f>IF($B61="","",IFERROR(SUMIFS(tbLancamentoFolgaTrabalhada[Qde Horas],tbLancamentoFolgaTrabalhada[Funcionário],$B61,tbLancamentoFolgaTrabalhada[Data],"&gt;="&amp;F$9,tbLancamentoFolgaTrabalhada[Data],"&lt;"&amp;G$9),0))</f>
        <v/>
      </c>
      <c r="G61" s="35" t="str">
        <f>IF($B61="","",IFERROR(SUMIFS(tbLancamentoFolgaTrabalhada[Qde Horas],tbLancamentoFolgaTrabalhada[Funcionário],$B61,tbLancamentoFolgaTrabalhada[Data],"&gt;="&amp;G$9,tbLancamentoFolgaTrabalhada[Data],"&lt;"&amp;H$9),0))</f>
        <v/>
      </c>
      <c r="H61" s="35" t="str">
        <f>IF($B61="","",IFERROR(SUMIFS(tbLancamentoFolgaTrabalhada[Qde Horas],tbLancamentoFolgaTrabalhada[Funcionário],$B61,tbLancamentoFolgaTrabalhada[Data],"&gt;="&amp;H$9,tbLancamentoFolgaTrabalhada[Data],"&lt;"&amp;I$9),0))</f>
        <v/>
      </c>
      <c r="I61" s="35" t="str">
        <f>IF($B61="","",IFERROR(SUMIFS(tbLancamentoFolgaTrabalhada[Qde Horas],tbLancamentoFolgaTrabalhada[Funcionário],$B61,tbLancamentoFolgaTrabalhada[Data],"&gt;="&amp;I$9,tbLancamentoFolgaTrabalhada[Data],"&lt;"&amp;J$9),0))</f>
        <v/>
      </c>
      <c r="J61" s="35" t="str">
        <f>IF($B61="","",IFERROR(SUMIFS(tbLancamentoFolgaTrabalhada[Qde Horas],tbLancamentoFolgaTrabalhada[Funcionário],$B61,tbLancamentoFolgaTrabalhada[Data],"&gt;="&amp;J$9,tbLancamentoFolgaTrabalhada[Data],"&lt;"&amp;K$9),0))</f>
        <v/>
      </c>
      <c r="K61" s="35" t="str">
        <f>IF($B61="","",IFERROR(SUMIFS(tbLancamentoFolgaTrabalhada[Qde Horas],tbLancamentoFolgaTrabalhada[Funcionário],$B61,tbLancamentoFolgaTrabalhada[Data],"&gt;="&amp;K$9,tbLancamentoFolgaTrabalhada[Data],"&lt;"&amp;L$9),0))</f>
        <v/>
      </c>
      <c r="L61" s="35" t="str">
        <f>IF($B61="","",IFERROR(SUMIFS(tbLancamentoFolgaTrabalhada[Qde Horas],tbLancamentoFolgaTrabalhada[Funcionário],$B61,tbLancamentoFolgaTrabalhada[Data],"&gt;="&amp;L$9,tbLancamentoFolgaTrabalhada[Data],"&lt;"&amp;M$9),0))</f>
        <v/>
      </c>
      <c r="M61" s="35" t="str">
        <f>IF($B61="","",IFERROR(SUMIFS(tbLancamentoFolgaTrabalhada[Qde Horas],tbLancamentoFolgaTrabalhada[Funcionário],$B61,tbLancamentoFolgaTrabalhada[Data],"&gt;="&amp;M$9,tbLancamentoFolgaTrabalhada[Data],"&lt;"&amp;N$9),0))</f>
        <v/>
      </c>
      <c r="N61" s="35" t="str">
        <f>IF($B61="","",IFERROR(SUMIFS(tbLancamentoFolgaTrabalhada[Qde Horas],tbLancamentoFolgaTrabalhada[Funcionário],$B61,tbLancamentoFolgaTrabalhada[Data],"&gt;="&amp;N$9,tbLancamentoFolgaTrabalhada[Data],"&lt;"&amp;O$9),0))</f>
        <v/>
      </c>
      <c r="O61" s="36" t="str">
        <f t="shared" si="0"/>
        <v/>
      </c>
    </row>
    <row r="62" spans="2:15" ht="24.95" customHeight="1" x14ac:dyDescent="0.25">
      <c r="B62" s="42" t="str">
        <f>IF(OR(DinamicaMes!A53="",DinamicaMes!A53="(vazio)"),"",DinamicaMes!A53)</f>
        <v/>
      </c>
      <c r="C62" s="35" t="str">
        <f>IF($B62="","",IFERROR(SUMIFS(tbLancamentoFolgaTrabalhada[Qde Horas],tbLancamentoFolgaTrabalhada[Funcionário],$B62,tbLancamentoFolgaTrabalhada[Data],"&gt;="&amp;C$9,tbLancamentoFolgaTrabalhada[Data],"&lt;"&amp;D$9),0))</f>
        <v/>
      </c>
      <c r="D62" s="35" t="str">
        <f>IF($B62="","",IFERROR(SUMIFS(tbLancamentoFolgaTrabalhada[Qde Horas],tbLancamentoFolgaTrabalhada[Funcionário],$B62,tbLancamentoFolgaTrabalhada[Data],"&gt;="&amp;D$9,tbLancamentoFolgaTrabalhada[Data],"&lt;"&amp;E$9),0))</f>
        <v/>
      </c>
      <c r="E62" s="35" t="str">
        <f>IF($B62="","",IFERROR(SUMIFS(tbLancamentoFolgaTrabalhada[Qde Horas],tbLancamentoFolgaTrabalhada[Funcionário],$B62,tbLancamentoFolgaTrabalhada[Data],"&gt;="&amp;E$9,tbLancamentoFolgaTrabalhada[Data],"&lt;"&amp;F$9),0))</f>
        <v/>
      </c>
      <c r="F62" s="35" t="str">
        <f>IF($B62="","",IFERROR(SUMIFS(tbLancamentoFolgaTrabalhada[Qde Horas],tbLancamentoFolgaTrabalhada[Funcionário],$B62,tbLancamentoFolgaTrabalhada[Data],"&gt;="&amp;F$9,tbLancamentoFolgaTrabalhada[Data],"&lt;"&amp;G$9),0))</f>
        <v/>
      </c>
      <c r="G62" s="35" t="str">
        <f>IF($B62="","",IFERROR(SUMIFS(tbLancamentoFolgaTrabalhada[Qde Horas],tbLancamentoFolgaTrabalhada[Funcionário],$B62,tbLancamentoFolgaTrabalhada[Data],"&gt;="&amp;G$9,tbLancamentoFolgaTrabalhada[Data],"&lt;"&amp;H$9),0))</f>
        <v/>
      </c>
      <c r="H62" s="35" t="str">
        <f>IF($B62="","",IFERROR(SUMIFS(tbLancamentoFolgaTrabalhada[Qde Horas],tbLancamentoFolgaTrabalhada[Funcionário],$B62,tbLancamentoFolgaTrabalhada[Data],"&gt;="&amp;H$9,tbLancamentoFolgaTrabalhada[Data],"&lt;"&amp;I$9),0))</f>
        <v/>
      </c>
      <c r="I62" s="35" t="str">
        <f>IF($B62="","",IFERROR(SUMIFS(tbLancamentoFolgaTrabalhada[Qde Horas],tbLancamentoFolgaTrabalhada[Funcionário],$B62,tbLancamentoFolgaTrabalhada[Data],"&gt;="&amp;I$9,tbLancamentoFolgaTrabalhada[Data],"&lt;"&amp;J$9),0))</f>
        <v/>
      </c>
      <c r="J62" s="35" t="str">
        <f>IF($B62="","",IFERROR(SUMIFS(tbLancamentoFolgaTrabalhada[Qde Horas],tbLancamentoFolgaTrabalhada[Funcionário],$B62,tbLancamentoFolgaTrabalhada[Data],"&gt;="&amp;J$9,tbLancamentoFolgaTrabalhada[Data],"&lt;"&amp;K$9),0))</f>
        <v/>
      </c>
      <c r="K62" s="35" t="str">
        <f>IF($B62="","",IFERROR(SUMIFS(tbLancamentoFolgaTrabalhada[Qde Horas],tbLancamentoFolgaTrabalhada[Funcionário],$B62,tbLancamentoFolgaTrabalhada[Data],"&gt;="&amp;K$9,tbLancamentoFolgaTrabalhada[Data],"&lt;"&amp;L$9),0))</f>
        <v/>
      </c>
      <c r="L62" s="35" t="str">
        <f>IF($B62="","",IFERROR(SUMIFS(tbLancamentoFolgaTrabalhada[Qde Horas],tbLancamentoFolgaTrabalhada[Funcionário],$B62,tbLancamentoFolgaTrabalhada[Data],"&gt;="&amp;L$9,tbLancamentoFolgaTrabalhada[Data],"&lt;"&amp;M$9),0))</f>
        <v/>
      </c>
      <c r="M62" s="35" t="str">
        <f>IF($B62="","",IFERROR(SUMIFS(tbLancamentoFolgaTrabalhada[Qde Horas],tbLancamentoFolgaTrabalhada[Funcionário],$B62,tbLancamentoFolgaTrabalhada[Data],"&gt;="&amp;M$9,tbLancamentoFolgaTrabalhada[Data],"&lt;"&amp;N$9),0))</f>
        <v/>
      </c>
      <c r="N62" s="35" t="str">
        <f>IF($B62="","",IFERROR(SUMIFS(tbLancamentoFolgaTrabalhada[Qde Horas],tbLancamentoFolgaTrabalhada[Funcionário],$B62,tbLancamentoFolgaTrabalhada[Data],"&gt;="&amp;N$9,tbLancamentoFolgaTrabalhada[Data],"&lt;"&amp;O$9),0))</f>
        <v/>
      </c>
      <c r="O62" s="36" t="str">
        <f t="shared" si="0"/>
        <v/>
      </c>
    </row>
    <row r="63" spans="2:15" ht="24.95" customHeight="1" x14ac:dyDescent="0.25">
      <c r="B63" s="42" t="str">
        <f>IF(OR(DinamicaMes!A54="",DinamicaMes!A54="(vazio)"),"",DinamicaMes!A54)</f>
        <v/>
      </c>
      <c r="C63" s="35" t="str">
        <f>IF($B63="","",IFERROR(SUMIFS(tbLancamentoFolgaTrabalhada[Qde Horas],tbLancamentoFolgaTrabalhada[Funcionário],$B63,tbLancamentoFolgaTrabalhada[Data],"&gt;="&amp;C$9,tbLancamentoFolgaTrabalhada[Data],"&lt;"&amp;D$9),0))</f>
        <v/>
      </c>
      <c r="D63" s="35" t="str">
        <f>IF($B63="","",IFERROR(SUMIFS(tbLancamentoFolgaTrabalhada[Qde Horas],tbLancamentoFolgaTrabalhada[Funcionário],$B63,tbLancamentoFolgaTrabalhada[Data],"&gt;="&amp;D$9,tbLancamentoFolgaTrabalhada[Data],"&lt;"&amp;E$9),0))</f>
        <v/>
      </c>
      <c r="E63" s="35" t="str">
        <f>IF($B63="","",IFERROR(SUMIFS(tbLancamentoFolgaTrabalhada[Qde Horas],tbLancamentoFolgaTrabalhada[Funcionário],$B63,tbLancamentoFolgaTrabalhada[Data],"&gt;="&amp;E$9,tbLancamentoFolgaTrabalhada[Data],"&lt;"&amp;F$9),0))</f>
        <v/>
      </c>
      <c r="F63" s="35" t="str">
        <f>IF($B63="","",IFERROR(SUMIFS(tbLancamentoFolgaTrabalhada[Qde Horas],tbLancamentoFolgaTrabalhada[Funcionário],$B63,tbLancamentoFolgaTrabalhada[Data],"&gt;="&amp;F$9,tbLancamentoFolgaTrabalhada[Data],"&lt;"&amp;G$9),0))</f>
        <v/>
      </c>
      <c r="G63" s="35" t="str">
        <f>IF($B63="","",IFERROR(SUMIFS(tbLancamentoFolgaTrabalhada[Qde Horas],tbLancamentoFolgaTrabalhada[Funcionário],$B63,tbLancamentoFolgaTrabalhada[Data],"&gt;="&amp;G$9,tbLancamentoFolgaTrabalhada[Data],"&lt;"&amp;H$9),0))</f>
        <v/>
      </c>
      <c r="H63" s="35" t="str">
        <f>IF($B63="","",IFERROR(SUMIFS(tbLancamentoFolgaTrabalhada[Qde Horas],tbLancamentoFolgaTrabalhada[Funcionário],$B63,tbLancamentoFolgaTrabalhada[Data],"&gt;="&amp;H$9,tbLancamentoFolgaTrabalhada[Data],"&lt;"&amp;I$9),0))</f>
        <v/>
      </c>
      <c r="I63" s="35" t="str">
        <f>IF($B63="","",IFERROR(SUMIFS(tbLancamentoFolgaTrabalhada[Qde Horas],tbLancamentoFolgaTrabalhada[Funcionário],$B63,tbLancamentoFolgaTrabalhada[Data],"&gt;="&amp;I$9,tbLancamentoFolgaTrabalhada[Data],"&lt;"&amp;J$9),0))</f>
        <v/>
      </c>
      <c r="J63" s="35" t="str">
        <f>IF($B63="","",IFERROR(SUMIFS(tbLancamentoFolgaTrabalhada[Qde Horas],tbLancamentoFolgaTrabalhada[Funcionário],$B63,tbLancamentoFolgaTrabalhada[Data],"&gt;="&amp;J$9,tbLancamentoFolgaTrabalhada[Data],"&lt;"&amp;K$9),0))</f>
        <v/>
      </c>
      <c r="K63" s="35" t="str">
        <f>IF($B63="","",IFERROR(SUMIFS(tbLancamentoFolgaTrabalhada[Qde Horas],tbLancamentoFolgaTrabalhada[Funcionário],$B63,tbLancamentoFolgaTrabalhada[Data],"&gt;="&amp;K$9,tbLancamentoFolgaTrabalhada[Data],"&lt;"&amp;L$9),0))</f>
        <v/>
      </c>
      <c r="L63" s="35" t="str">
        <f>IF($B63="","",IFERROR(SUMIFS(tbLancamentoFolgaTrabalhada[Qde Horas],tbLancamentoFolgaTrabalhada[Funcionário],$B63,tbLancamentoFolgaTrabalhada[Data],"&gt;="&amp;L$9,tbLancamentoFolgaTrabalhada[Data],"&lt;"&amp;M$9),0))</f>
        <v/>
      </c>
      <c r="M63" s="35" t="str">
        <f>IF($B63="","",IFERROR(SUMIFS(tbLancamentoFolgaTrabalhada[Qde Horas],tbLancamentoFolgaTrabalhada[Funcionário],$B63,tbLancamentoFolgaTrabalhada[Data],"&gt;="&amp;M$9,tbLancamentoFolgaTrabalhada[Data],"&lt;"&amp;N$9),0))</f>
        <v/>
      </c>
      <c r="N63" s="35" t="str">
        <f>IF($B63="","",IFERROR(SUMIFS(tbLancamentoFolgaTrabalhada[Qde Horas],tbLancamentoFolgaTrabalhada[Funcionário],$B63,tbLancamentoFolgaTrabalhada[Data],"&gt;="&amp;N$9,tbLancamentoFolgaTrabalhada[Data],"&lt;"&amp;O$9),0))</f>
        <v/>
      </c>
      <c r="O63" s="36" t="str">
        <f t="shared" si="0"/>
        <v/>
      </c>
    </row>
    <row r="64" spans="2:15" ht="24.95" customHeight="1" x14ac:dyDescent="0.25">
      <c r="B64" s="42" t="str">
        <f>IF(OR(DinamicaMes!A55="",DinamicaMes!A55="(vazio)"),"",DinamicaMes!A55)</f>
        <v/>
      </c>
      <c r="C64" s="35" t="str">
        <f>IF($B64="","",IFERROR(SUMIFS(tbLancamentoFolgaTrabalhada[Qde Horas],tbLancamentoFolgaTrabalhada[Funcionário],$B64,tbLancamentoFolgaTrabalhada[Data],"&gt;="&amp;C$9,tbLancamentoFolgaTrabalhada[Data],"&lt;"&amp;D$9),0))</f>
        <v/>
      </c>
      <c r="D64" s="35" t="str">
        <f>IF($B64="","",IFERROR(SUMIFS(tbLancamentoFolgaTrabalhada[Qde Horas],tbLancamentoFolgaTrabalhada[Funcionário],$B64,tbLancamentoFolgaTrabalhada[Data],"&gt;="&amp;D$9,tbLancamentoFolgaTrabalhada[Data],"&lt;"&amp;E$9),0))</f>
        <v/>
      </c>
      <c r="E64" s="35" t="str">
        <f>IF($B64="","",IFERROR(SUMIFS(tbLancamentoFolgaTrabalhada[Qde Horas],tbLancamentoFolgaTrabalhada[Funcionário],$B64,tbLancamentoFolgaTrabalhada[Data],"&gt;="&amp;E$9,tbLancamentoFolgaTrabalhada[Data],"&lt;"&amp;F$9),0))</f>
        <v/>
      </c>
      <c r="F64" s="35" t="str">
        <f>IF($B64="","",IFERROR(SUMIFS(tbLancamentoFolgaTrabalhada[Qde Horas],tbLancamentoFolgaTrabalhada[Funcionário],$B64,tbLancamentoFolgaTrabalhada[Data],"&gt;="&amp;F$9,tbLancamentoFolgaTrabalhada[Data],"&lt;"&amp;G$9),0))</f>
        <v/>
      </c>
      <c r="G64" s="35" t="str">
        <f>IF($B64="","",IFERROR(SUMIFS(tbLancamentoFolgaTrabalhada[Qde Horas],tbLancamentoFolgaTrabalhada[Funcionário],$B64,tbLancamentoFolgaTrabalhada[Data],"&gt;="&amp;G$9,tbLancamentoFolgaTrabalhada[Data],"&lt;"&amp;H$9),0))</f>
        <v/>
      </c>
      <c r="H64" s="35" t="str">
        <f>IF($B64="","",IFERROR(SUMIFS(tbLancamentoFolgaTrabalhada[Qde Horas],tbLancamentoFolgaTrabalhada[Funcionário],$B64,tbLancamentoFolgaTrabalhada[Data],"&gt;="&amp;H$9,tbLancamentoFolgaTrabalhada[Data],"&lt;"&amp;I$9),0))</f>
        <v/>
      </c>
      <c r="I64" s="35" t="str">
        <f>IF($B64="","",IFERROR(SUMIFS(tbLancamentoFolgaTrabalhada[Qde Horas],tbLancamentoFolgaTrabalhada[Funcionário],$B64,tbLancamentoFolgaTrabalhada[Data],"&gt;="&amp;I$9,tbLancamentoFolgaTrabalhada[Data],"&lt;"&amp;J$9),0))</f>
        <v/>
      </c>
      <c r="J64" s="35" t="str">
        <f>IF($B64="","",IFERROR(SUMIFS(tbLancamentoFolgaTrabalhada[Qde Horas],tbLancamentoFolgaTrabalhada[Funcionário],$B64,tbLancamentoFolgaTrabalhada[Data],"&gt;="&amp;J$9,tbLancamentoFolgaTrabalhada[Data],"&lt;"&amp;K$9),0))</f>
        <v/>
      </c>
      <c r="K64" s="35" t="str">
        <f>IF($B64="","",IFERROR(SUMIFS(tbLancamentoFolgaTrabalhada[Qde Horas],tbLancamentoFolgaTrabalhada[Funcionário],$B64,tbLancamentoFolgaTrabalhada[Data],"&gt;="&amp;K$9,tbLancamentoFolgaTrabalhada[Data],"&lt;"&amp;L$9),0))</f>
        <v/>
      </c>
      <c r="L64" s="35" t="str">
        <f>IF($B64="","",IFERROR(SUMIFS(tbLancamentoFolgaTrabalhada[Qde Horas],tbLancamentoFolgaTrabalhada[Funcionário],$B64,tbLancamentoFolgaTrabalhada[Data],"&gt;="&amp;L$9,tbLancamentoFolgaTrabalhada[Data],"&lt;"&amp;M$9),0))</f>
        <v/>
      </c>
      <c r="M64" s="35" t="str">
        <f>IF($B64="","",IFERROR(SUMIFS(tbLancamentoFolgaTrabalhada[Qde Horas],tbLancamentoFolgaTrabalhada[Funcionário],$B64,tbLancamentoFolgaTrabalhada[Data],"&gt;="&amp;M$9,tbLancamentoFolgaTrabalhada[Data],"&lt;"&amp;N$9),0))</f>
        <v/>
      </c>
      <c r="N64" s="35" t="str">
        <f>IF($B64="","",IFERROR(SUMIFS(tbLancamentoFolgaTrabalhada[Qde Horas],tbLancamentoFolgaTrabalhada[Funcionário],$B64,tbLancamentoFolgaTrabalhada[Data],"&gt;="&amp;N$9,tbLancamentoFolgaTrabalhada[Data],"&lt;"&amp;O$9),0))</f>
        <v/>
      </c>
      <c r="O64" s="36" t="str">
        <f t="shared" si="0"/>
        <v/>
      </c>
    </row>
    <row r="65" spans="2:15" ht="24.95" customHeight="1" x14ac:dyDescent="0.25">
      <c r="B65" s="42" t="str">
        <f>IF(OR(DinamicaMes!A56="",DinamicaMes!A56="(vazio)"),"",DinamicaMes!A56)</f>
        <v/>
      </c>
      <c r="C65" s="35" t="str">
        <f>IF($B65="","",IFERROR(SUMIFS(tbLancamentoFolgaTrabalhada[Qde Horas],tbLancamentoFolgaTrabalhada[Funcionário],$B65,tbLancamentoFolgaTrabalhada[Data],"&gt;="&amp;C$9,tbLancamentoFolgaTrabalhada[Data],"&lt;"&amp;D$9),0))</f>
        <v/>
      </c>
      <c r="D65" s="35" t="str">
        <f>IF($B65="","",IFERROR(SUMIFS(tbLancamentoFolgaTrabalhada[Qde Horas],tbLancamentoFolgaTrabalhada[Funcionário],$B65,tbLancamentoFolgaTrabalhada[Data],"&gt;="&amp;D$9,tbLancamentoFolgaTrabalhada[Data],"&lt;"&amp;E$9),0))</f>
        <v/>
      </c>
      <c r="E65" s="35" t="str">
        <f>IF($B65="","",IFERROR(SUMIFS(tbLancamentoFolgaTrabalhada[Qde Horas],tbLancamentoFolgaTrabalhada[Funcionário],$B65,tbLancamentoFolgaTrabalhada[Data],"&gt;="&amp;E$9,tbLancamentoFolgaTrabalhada[Data],"&lt;"&amp;F$9),0))</f>
        <v/>
      </c>
      <c r="F65" s="35" t="str">
        <f>IF($B65="","",IFERROR(SUMIFS(tbLancamentoFolgaTrabalhada[Qde Horas],tbLancamentoFolgaTrabalhada[Funcionário],$B65,tbLancamentoFolgaTrabalhada[Data],"&gt;="&amp;F$9,tbLancamentoFolgaTrabalhada[Data],"&lt;"&amp;G$9),0))</f>
        <v/>
      </c>
      <c r="G65" s="35" t="str">
        <f>IF($B65="","",IFERROR(SUMIFS(tbLancamentoFolgaTrabalhada[Qde Horas],tbLancamentoFolgaTrabalhada[Funcionário],$B65,tbLancamentoFolgaTrabalhada[Data],"&gt;="&amp;G$9,tbLancamentoFolgaTrabalhada[Data],"&lt;"&amp;H$9),0))</f>
        <v/>
      </c>
      <c r="H65" s="35" t="str">
        <f>IF($B65="","",IFERROR(SUMIFS(tbLancamentoFolgaTrabalhada[Qde Horas],tbLancamentoFolgaTrabalhada[Funcionário],$B65,tbLancamentoFolgaTrabalhada[Data],"&gt;="&amp;H$9,tbLancamentoFolgaTrabalhada[Data],"&lt;"&amp;I$9),0))</f>
        <v/>
      </c>
      <c r="I65" s="35" t="str">
        <f>IF($B65="","",IFERROR(SUMIFS(tbLancamentoFolgaTrabalhada[Qde Horas],tbLancamentoFolgaTrabalhada[Funcionário],$B65,tbLancamentoFolgaTrabalhada[Data],"&gt;="&amp;I$9,tbLancamentoFolgaTrabalhada[Data],"&lt;"&amp;J$9),0))</f>
        <v/>
      </c>
      <c r="J65" s="35" t="str">
        <f>IF($B65="","",IFERROR(SUMIFS(tbLancamentoFolgaTrabalhada[Qde Horas],tbLancamentoFolgaTrabalhada[Funcionário],$B65,tbLancamentoFolgaTrabalhada[Data],"&gt;="&amp;J$9,tbLancamentoFolgaTrabalhada[Data],"&lt;"&amp;K$9),0))</f>
        <v/>
      </c>
      <c r="K65" s="35" t="str">
        <f>IF($B65="","",IFERROR(SUMIFS(tbLancamentoFolgaTrabalhada[Qde Horas],tbLancamentoFolgaTrabalhada[Funcionário],$B65,tbLancamentoFolgaTrabalhada[Data],"&gt;="&amp;K$9,tbLancamentoFolgaTrabalhada[Data],"&lt;"&amp;L$9),0))</f>
        <v/>
      </c>
      <c r="L65" s="35" t="str">
        <f>IF($B65="","",IFERROR(SUMIFS(tbLancamentoFolgaTrabalhada[Qde Horas],tbLancamentoFolgaTrabalhada[Funcionário],$B65,tbLancamentoFolgaTrabalhada[Data],"&gt;="&amp;L$9,tbLancamentoFolgaTrabalhada[Data],"&lt;"&amp;M$9),0))</f>
        <v/>
      </c>
      <c r="M65" s="35" t="str">
        <f>IF($B65="","",IFERROR(SUMIFS(tbLancamentoFolgaTrabalhada[Qde Horas],tbLancamentoFolgaTrabalhada[Funcionário],$B65,tbLancamentoFolgaTrabalhada[Data],"&gt;="&amp;M$9,tbLancamentoFolgaTrabalhada[Data],"&lt;"&amp;N$9),0))</f>
        <v/>
      </c>
      <c r="N65" s="35" t="str">
        <f>IF($B65="","",IFERROR(SUMIFS(tbLancamentoFolgaTrabalhada[Qde Horas],tbLancamentoFolgaTrabalhada[Funcionário],$B65,tbLancamentoFolgaTrabalhada[Data],"&gt;="&amp;N$9,tbLancamentoFolgaTrabalhada[Data],"&lt;"&amp;O$9),0))</f>
        <v/>
      </c>
      <c r="O65" s="36" t="str">
        <f t="shared" si="0"/>
        <v/>
      </c>
    </row>
    <row r="66" spans="2:15" ht="24.95" customHeight="1" x14ac:dyDescent="0.25">
      <c r="B66" s="42" t="str">
        <f>IF(OR(DinamicaMes!A57="",DinamicaMes!A57="(vazio)"),"",DinamicaMes!A57)</f>
        <v/>
      </c>
      <c r="C66" s="35" t="str">
        <f>IF($B66="","",IFERROR(SUMIFS(tbLancamentoFolgaTrabalhada[Qde Horas],tbLancamentoFolgaTrabalhada[Funcionário],$B66,tbLancamentoFolgaTrabalhada[Data],"&gt;="&amp;C$9,tbLancamentoFolgaTrabalhada[Data],"&lt;"&amp;D$9),0))</f>
        <v/>
      </c>
      <c r="D66" s="35" t="str">
        <f>IF($B66="","",IFERROR(SUMIFS(tbLancamentoFolgaTrabalhada[Qde Horas],tbLancamentoFolgaTrabalhada[Funcionário],$B66,tbLancamentoFolgaTrabalhada[Data],"&gt;="&amp;D$9,tbLancamentoFolgaTrabalhada[Data],"&lt;"&amp;E$9),0))</f>
        <v/>
      </c>
      <c r="E66" s="35" t="str">
        <f>IF($B66="","",IFERROR(SUMIFS(tbLancamentoFolgaTrabalhada[Qde Horas],tbLancamentoFolgaTrabalhada[Funcionário],$B66,tbLancamentoFolgaTrabalhada[Data],"&gt;="&amp;E$9,tbLancamentoFolgaTrabalhada[Data],"&lt;"&amp;F$9),0))</f>
        <v/>
      </c>
      <c r="F66" s="35" t="str">
        <f>IF($B66="","",IFERROR(SUMIFS(tbLancamentoFolgaTrabalhada[Qde Horas],tbLancamentoFolgaTrabalhada[Funcionário],$B66,tbLancamentoFolgaTrabalhada[Data],"&gt;="&amp;F$9,tbLancamentoFolgaTrabalhada[Data],"&lt;"&amp;G$9),0))</f>
        <v/>
      </c>
      <c r="G66" s="35" t="str">
        <f>IF($B66="","",IFERROR(SUMIFS(tbLancamentoFolgaTrabalhada[Qde Horas],tbLancamentoFolgaTrabalhada[Funcionário],$B66,tbLancamentoFolgaTrabalhada[Data],"&gt;="&amp;G$9,tbLancamentoFolgaTrabalhada[Data],"&lt;"&amp;H$9),0))</f>
        <v/>
      </c>
      <c r="H66" s="35" t="str">
        <f>IF($B66="","",IFERROR(SUMIFS(tbLancamentoFolgaTrabalhada[Qde Horas],tbLancamentoFolgaTrabalhada[Funcionário],$B66,tbLancamentoFolgaTrabalhada[Data],"&gt;="&amp;H$9,tbLancamentoFolgaTrabalhada[Data],"&lt;"&amp;I$9),0))</f>
        <v/>
      </c>
      <c r="I66" s="35" t="str">
        <f>IF($B66="","",IFERROR(SUMIFS(tbLancamentoFolgaTrabalhada[Qde Horas],tbLancamentoFolgaTrabalhada[Funcionário],$B66,tbLancamentoFolgaTrabalhada[Data],"&gt;="&amp;I$9,tbLancamentoFolgaTrabalhada[Data],"&lt;"&amp;J$9),0))</f>
        <v/>
      </c>
      <c r="J66" s="35" t="str">
        <f>IF($B66="","",IFERROR(SUMIFS(tbLancamentoFolgaTrabalhada[Qde Horas],tbLancamentoFolgaTrabalhada[Funcionário],$B66,tbLancamentoFolgaTrabalhada[Data],"&gt;="&amp;J$9,tbLancamentoFolgaTrabalhada[Data],"&lt;"&amp;K$9),0))</f>
        <v/>
      </c>
      <c r="K66" s="35" t="str">
        <f>IF($B66="","",IFERROR(SUMIFS(tbLancamentoFolgaTrabalhada[Qde Horas],tbLancamentoFolgaTrabalhada[Funcionário],$B66,tbLancamentoFolgaTrabalhada[Data],"&gt;="&amp;K$9,tbLancamentoFolgaTrabalhada[Data],"&lt;"&amp;L$9),0))</f>
        <v/>
      </c>
      <c r="L66" s="35" t="str">
        <f>IF($B66="","",IFERROR(SUMIFS(tbLancamentoFolgaTrabalhada[Qde Horas],tbLancamentoFolgaTrabalhada[Funcionário],$B66,tbLancamentoFolgaTrabalhada[Data],"&gt;="&amp;L$9,tbLancamentoFolgaTrabalhada[Data],"&lt;"&amp;M$9),0))</f>
        <v/>
      </c>
      <c r="M66" s="35" t="str">
        <f>IF($B66="","",IFERROR(SUMIFS(tbLancamentoFolgaTrabalhada[Qde Horas],tbLancamentoFolgaTrabalhada[Funcionário],$B66,tbLancamentoFolgaTrabalhada[Data],"&gt;="&amp;M$9,tbLancamentoFolgaTrabalhada[Data],"&lt;"&amp;N$9),0))</f>
        <v/>
      </c>
      <c r="N66" s="35" t="str">
        <f>IF($B66="","",IFERROR(SUMIFS(tbLancamentoFolgaTrabalhada[Qde Horas],tbLancamentoFolgaTrabalhada[Funcionário],$B66,tbLancamentoFolgaTrabalhada[Data],"&gt;="&amp;N$9,tbLancamentoFolgaTrabalhada[Data],"&lt;"&amp;O$9),0))</f>
        <v/>
      </c>
      <c r="O66" s="36" t="str">
        <f t="shared" si="0"/>
        <v/>
      </c>
    </row>
    <row r="67" spans="2:15" ht="24.95" customHeight="1" x14ac:dyDescent="0.25">
      <c r="B67" s="42" t="str">
        <f>IF(OR(DinamicaMes!A58="",DinamicaMes!A58="(vazio)"),"",DinamicaMes!A58)</f>
        <v/>
      </c>
      <c r="C67" s="35" t="str">
        <f>IF($B67="","",IFERROR(SUMIFS(tbLancamentoFolgaTrabalhada[Qde Horas],tbLancamentoFolgaTrabalhada[Funcionário],$B67,tbLancamentoFolgaTrabalhada[Data],"&gt;="&amp;C$9,tbLancamentoFolgaTrabalhada[Data],"&lt;"&amp;D$9),0))</f>
        <v/>
      </c>
      <c r="D67" s="35" t="str">
        <f>IF($B67="","",IFERROR(SUMIFS(tbLancamentoFolgaTrabalhada[Qde Horas],tbLancamentoFolgaTrabalhada[Funcionário],$B67,tbLancamentoFolgaTrabalhada[Data],"&gt;="&amp;D$9,tbLancamentoFolgaTrabalhada[Data],"&lt;"&amp;E$9),0))</f>
        <v/>
      </c>
      <c r="E67" s="35" t="str">
        <f>IF($B67="","",IFERROR(SUMIFS(tbLancamentoFolgaTrabalhada[Qde Horas],tbLancamentoFolgaTrabalhada[Funcionário],$B67,tbLancamentoFolgaTrabalhada[Data],"&gt;="&amp;E$9,tbLancamentoFolgaTrabalhada[Data],"&lt;"&amp;F$9),0))</f>
        <v/>
      </c>
      <c r="F67" s="35" t="str">
        <f>IF($B67="","",IFERROR(SUMIFS(tbLancamentoFolgaTrabalhada[Qde Horas],tbLancamentoFolgaTrabalhada[Funcionário],$B67,tbLancamentoFolgaTrabalhada[Data],"&gt;="&amp;F$9,tbLancamentoFolgaTrabalhada[Data],"&lt;"&amp;G$9),0))</f>
        <v/>
      </c>
      <c r="G67" s="35" t="str">
        <f>IF($B67="","",IFERROR(SUMIFS(tbLancamentoFolgaTrabalhada[Qde Horas],tbLancamentoFolgaTrabalhada[Funcionário],$B67,tbLancamentoFolgaTrabalhada[Data],"&gt;="&amp;G$9,tbLancamentoFolgaTrabalhada[Data],"&lt;"&amp;H$9),0))</f>
        <v/>
      </c>
      <c r="H67" s="35" t="str">
        <f>IF($B67="","",IFERROR(SUMIFS(tbLancamentoFolgaTrabalhada[Qde Horas],tbLancamentoFolgaTrabalhada[Funcionário],$B67,tbLancamentoFolgaTrabalhada[Data],"&gt;="&amp;H$9,tbLancamentoFolgaTrabalhada[Data],"&lt;"&amp;I$9),0))</f>
        <v/>
      </c>
      <c r="I67" s="35" t="str">
        <f>IF($B67="","",IFERROR(SUMIFS(tbLancamentoFolgaTrabalhada[Qde Horas],tbLancamentoFolgaTrabalhada[Funcionário],$B67,tbLancamentoFolgaTrabalhada[Data],"&gt;="&amp;I$9,tbLancamentoFolgaTrabalhada[Data],"&lt;"&amp;J$9),0))</f>
        <v/>
      </c>
      <c r="J67" s="35" t="str">
        <f>IF($B67="","",IFERROR(SUMIFS(tbLancamentoFolgaTrabalhada[Qde Horas],tbLancamentoFolgaTrabalhada[Funcionário],$B67,tbLancamentoFolgaTrabalhada[Data],"&gt;="&amp;J$9,tbLancamentoFolgaTrabalhada[Data],"&lt;"&amp;K$9),0))</f>
        <v/>
      </c>
      <c r="K67" s="35" t="str">
        <f>IF($B67="","",IFERROR(SUMIFS(tbLancamentoFolgaTrabalhada[Qde Horas],tbLancamentoFolgaTrabalhada[Funcionário],$B67,tbLancamentoFolgaTrabalhada[Data],"&gt;="&amp;K$9,tbLancamentoFolgaTrabalhada[Data],"&lt;"&amp;L$9),0))</f>
        <v/>
      </c>
      <c r="L67" s="35" t="str">
        <f>IF($B67="","",IFERROR(SUMIFS(tbLancamentoFolgaTrabalhada[Qde Horas],tbLancamentoFolgaTrabalhada[Funcionário],$B67,tbLancamentoFolgaTrabalhada[Data],"&gt;="&amp;L$9,tbLancamentoFolgaTrabalhada[Data],"&lt;"&amp;M$9),0))</f>
        <v/>
      </c>
      <c r="M67" s="35" t="str">
        <f>IF($B67="","",IFERROR(SUMIFS(tbLancamentoFolgaTrabalhada[Qde Horas],tbLancamentoFolgaTrabalhada[Funcionário],$B67,tbLancamentoFolgaTrabalhada[Data],"&gt;="&amp;M$9,tbLancamentoFolgaTrabalhada[Data],"&lt;"&amp;N$9),0))</f>
        <v/>
      </c>
      <c r="N67" s="35" t="str">
        <f>IF($B67="","",IFERROR(SUMIFS(tbLancamentoFolgaTrabalhada[Qde Horas],tbLancamentoFolgaTrabalhada[Funcionário],$B67,tbLancamentoFolgaTrabalhada[Data],"&gt;="&amp;N$9,tbLancamentoFolgaTrabalhada[Data],"&lt;"&amp;O$9),0))</f>
        <v/>
      </c>
      <c r="O67" s="36" t="str">
        <f t="shared" si="0"/>
        <v/>
      </c>
    </row>
    <row r="68" spans="2:15" ht="24.95" customHeight="1" x14ac:dyDescent="0.25">
      <c r="B68" s="42" t="str">
        <f>IF(OR(DinamicaMes!A59="",DinamicaMes!A59="(vazio)"),"",DinamicaMes!A59)</f>
        <v/>
      </c>
      <c r="C68" s="35" t="str">
        <f>IF($B68="","",IFERROR(SUMIFS(tbLancamentoFolgaTrabalhada[Qde Horas],tbLancamentoFolgaTrabalhada[Funcionário],$B68,tbLancamentoFolgaTrabalhada[Data],"&gt;="&amp;C$9,tbLancamentoFolgaTrabalhada[Data],"&lt;"&amp;D$9),0))</f>
        <v/>
      </c>
      <c r="D68" s="35" t="str">
        <f>IF($B68="","",IFERROR(SUMIFS(tbLancamentoFolgaTrabalhada[Qde Horas],tbLancamentoFolgaTrabalhada[Funcionário],$B68,tbLancamentoFolgaTrabalhada[Data],"&gt;="&amp;D$9,tbLancamentoFolgaTrabalhada[Data],"&lt;"&amp;E$9),0))</f>
        <v/>
      </c>
      <c r="E68" s="35" t="str">
        <f>IF($B68="","",IFERROR(SUMIFS(tbLancamentoFolgaTrabalhada[Qde Horas],tbLancamentoFolgaTrabalhada[Funcionário],$B68,tbLancamentoFolgaTrabalhada[Data],"&gt;="&amp;E$9,tbLancamentoFolgaTrabalhada[Data],"&lt;"&amp;F$9),0))</f>
        <v/>
      </c>
      <c r="F68" s="35" t="str">
        <f>IF($B68="","",IFERROR(SUMIFS(tbLancamentoFolgaTrabalhada[Qde Horas],tbLancamentoFolgaTrabalhada[Funcionário],$B68,tbLancamentoFolgaTrabalhada[Data],"&gt;="&amp;F$9,tbLancamentoFolgaTrabalhada[Data],"&lt;"&amp;G$9),0))</f>
        <v/>
      </c>
      <c r="G68" s="35" t="str">
        <f>IF($B68="","",IFERROR(SUMIFS(tbLancamentoFolgaTrabalhada[Qde Horas],tbLancamentoFolgaTrabalhada[Funcionário],$B68,tbLancamentoFolgaTrabalhada[Data],"&gt;="&amp;G$9,tbLancamentoFolgaTrabalhada[Data],"&lt;"&amp;H$9),0))</f>
        <v/>
      </c>
      <c r="H68" s="35" t="str">
        <f>IF($B68="","",IFERROR(SUMIFS(tbLancamentoFolgaTrabalhada[Qde Horas],tbLancamentoFolgaTrabalhada[Funcionário],$B68,tbLancamentoFolgaTrabalhada[Data],"&gt;="&amp;H$9,tbLancamentoFolgaTrabalhada[Data],"&lt;"&amp;I$9),0))</f>
        <v/>
      </c>
      <c r="I68" s="35" t="str">
        <f>IF($B68="","",IFERROR(SUMIFS(tbLancamentoFolgaTrabalhada[Qde Horas],tbLancamentoFolgaTrabalhada[Funcionário],$B68,tbLancamentoFolgaTrabalhada[Data],"&gt;="&amp;I$9,tbLancamentoFolgaTrabalhada[Data],"&lt;"&amp;J$9),0))</f>
        <v/>
      </c>
      <c r="J68" s="35" t="str">
        <f>IF($B68="","",IFERROR(SUMIFS(tbLancamentoFolgaTrabalhada[Qde Horas],tbLancamentoFolgaTrabalhada[Funcionário],$B68,tbLancamentoFolgaTrabalhada[Data],"&gt;="&amp;J$9,tbLancamentoFolgaTrabalhada[Data],"&lt;"&amp;K$9),0))</f>
        <v/>
      </c>
      <c r="K68" s="35" t="str">
        <f>IF($B68="","",IFERROR(SUMIFS(tbLancamentoFolgaTrabalhada[Qde Horas],tbLancamentoFolgaTrabalhada[Funcionário],$B68,tbLancamentoFolgaTrabalhada[Data],"&gt;="&amp;K$9,tbLancamentoFolgaTrabalhada[Data],"&lt;"&amp;L$9),0))</f>
        <v/>
      </c>
      <c r="L68" s="35" t="str">
        <f>IF($B68="","",IFERROR(SUMIFS(tbLancamentoFolgaTrabalhada[Qde Horas],tbLancamentoFolgaTrabalhada[Funcionário],$B68,tbLancamentoFolgaTrabalhada[Data],"&gt;="&amp;L$9,tbLancamentoFolgaTrabalhada[Data],"&lt;"&amp;M$9),0))</f>
        <v/>
      </c>
      <c r="M68" s="35" t="str">
        <f>IF($B68="","",IFERROR(SUMIFS(tbLancamentoFolgaTrabalhada[Qde Horas],tbLancamentoFolgaTrabalhada[Funcionário],$B68,tbLancamentoFolgaTrabalhada[Data],"&gt;="&amp;M$9,tbLancamentoFolgaTrabalhada[Data],"&lt;"&amp;N$9),0))</f>
        <v/>
      </c>
      <c r="N68" s="35" t="str">
        <f>IF($B68="","",IFERROR(SUMIFS(tbLancamentoFolgaTrabalhada[Qde Horas],tbLancamentoFolgaTrabalhada[Funcionário],$B68,tbLancamentoFolgaTrabalhada[Data],"&gt;="&amp;N$9,tbLancamentoFolgaTrabalhada[Data],"&lt;"&amp;O$9),0))</f>
        <v/>
      </c>
      <c r="O68" s="36" t="str">
        <f t="shared" si="0"/>
        <v/>
      </c>
    </row>
    <row r="69" spans="2:15" ht="24.95" customHeight="1" x14ac:dyDescent="0.25">
      <c r="B69" s="42" t="str">
        <f>IF(OR(DinamicaMes!A60="",DinamicaMes!A60="(vazio)"),"",DinamicaMes!A60)</f>
        <v/>
      </c>
      <c r="C69" s="35" t="str">
        <f>IF($B69="","",IFERROR(SUMIFS(tbLancamentoFolgaTrabalhada[Qde Horas],tbLancamentoFolgaTrabalhada[Funcionário],$B69,tbLancamentoFolgaTrabalhada[Data],"&gt;="&amp;C$9,tbLancamentoFolgaTrabalhada[Data],"&lt;"&amp;D$9),0))</f>
        <v/>
      </c>
      <c r="D69" s="35" t="str">
        <f>IF($B69="","",IFERROR(SUMIFS(tbLancamentoFolgaTrabalhada[Qde Horas],tbLancamentoFolgaTrabalhada[Funcionário],$B69,tbLancamentoFolgaTrabalhada[Data],"&gt;="&amp;D$9,tbLancamentoFolgaTrabalhada[Data],"&lt;"&amp;E$9),0))</f>
        <v/>
      </c>
      <c r="E69" s="35" t="str">
        <f>IF($B69="","",IFERROR(SUMIFS(tbLancamentoFolgaTrabalhada[Qde Horas],tbLancamentoFolgaTrabalhada[Funcionário],$B69,tbLancamentoFolgaTrabalhada[Data],"&gt;="&amp;E$9,tbLancamentoFolgaTrabalhada[Data],"&lt;"&amp;F$9),0))</f>
        <v/>
      </c>
      <c r="F69" s="35" t="str">
        <f>IF($B69="","",IFERROR(SUMIFS(tbLancamentoFolgaTrabalhada[Qde Horas],tbLancamentoFolgaTrabalhada[Funcionário],$B69,tbLancamentoFolgaTrabalhada[Data],"&gt;="&amp;F$9,tbLancamentoFolgaTrabalhada[Data],"&lt;"&amp;G$9),0))</f>
        <v/>
      </c>
      <c r="G69" s="35" t="str">
        <f>IF($B69="","",IFERROR(SUMIFS(tbLancamentoFolgaTrabalhada[Qde Horas],tbLancamentoFolgaTrabalhada[Funcionário],$B69,tbLancamentoFolgaTrabalhada[Data],"&gt;="&amp;G$9,tbLancamentoFolgaTrabalhada[Data],"&lt;"&amp;H$9),0))</f>
        <v/>
      </c>
      <c r="H69" s="35" t="str">
        <f>IF($B69="","",IFERROR(SUMIFS(tbLancamentoFolgaTrabalhada[Qde Horas],tbLancamentoFolgaTrabalhada[Funcionário],$B69,tbLancamentoFolgaTrabalhada[Data],"&gt;="&amp;H$9,tbLancamentoFolgaTrabalhada[Data],"&lt;"&amp;I$9),0))</f>
        <v/>
      </c>
      <c r="I69" s="35" t="str">
        <f>IF($B69="","",IFERROR(SUMIFS(tbLancamentoFolgaTrabalhada[Qde Horas],tbLancamentoFolgaTrabalhada[Funcionário],$B69,tbLancamentoFolgaTrabalhada[Data],"&gt;="&amp;I$9,tbLancamentoFolgaTrabalhada[Data],"&lt;"&amp;J$9),0))</f>
        <v/>
      </c>
      <c r="J69" s="35" t="str">
        <f>IF($B69="","",IFERROR(SUMIFS(tbLancamentoFolgaTrabalhada[Qde Horas],tbLancamentoFolgaTrabalhada[Funcionário],$B69,tbLancamentoFolgaTrabalhada[Data],"&gt;="&amp;J$9,tbLancamentoFolgaTrabalhada[Data],"&lt;"&amp;K$9),0))</f>
        <v/>
      </c>
      <c r="K69" s="35" t="str">
        <f>IF($B69="","",IFERROR(SUMIFS(tbLancamentoFolgaTrabalhada[Qde Horas],tbLancamentoFolgaTrabalhada[Funcionário],$B69,tbLancamentoFolgaTrabalhada[Data],"&gt;="&amp;K$9,tbLancamentoFolgaTrabalhada[Data],"&lt;"&amp;L$9),0))</f>
        <v/>
      </c>
      <c r="L69" s="35" t="str">
        <f>IF($B69="","",IFERROR(SUMIFS(tbLancamentoFolgaTrabalhada[Qde Horas],tbLancamentoFolgaTrabalhada[Funcionário],$B69,tbLancamentoFolgaTrabalhada[Data],"&gt;="&amp;L$9,tbLancamentoFolgaTrabalhada[Data],"&lt;"&amp;M$9),0))</f>
        <v/>
      </c>
      <c r="M69" s="35" t="str">
        <f>IF($B69="","",IFERROR(SUMIFS(tbLancamentoFolgaTrabalhada[Qde Horas],tbLancamentoFolgaTrabalhada[Funcionário],$B69,tbLancamentoFolgaTrabalhada[Data],"&gt;="&amp;M$9,tbLancamentoFolgaTrabalhada[Data],"&lt;"&amp;N$9),0))</f>
        <v/>
      </c>
      <c r="N69" s="35" t="str">
        <f>IF($B69="","",IFERROR(SUMIFS(tbLancamentoFolgaTrabalhada[Qde Horas],tbLancamentoFolgaTrabalhada[Funcionário],$B69,tbLancamentoFolgaTrabalhada[Data],"&gt;="&amp;N$9,tbLancamentoFolgaTrabalhada[Data],"&lt;"&amp;O$9),0))</f>
        <v/>
      </c>
      <c r="O69" s="36" t="str">
        <f t="shared" si="0"/>
        <v/>
      </c>
    </row>
    <row r="70" spans="2:15" ht="24.95" customHeight="1" x14ac:dyDescent="0.25">
      <c r="B70" s="42" t="str">
        <f>IF(OR(DinamicaMes!A61="",DinamicaMes!A61="(vazio)"),"",DinamicaMes!A61)</f>
        <v/>
      </c>
      <c r="C70" s="35" t="str">
        <f>IF($B70="","",IFERROR(SUMIFS(tbLancamentoFolgaTrabalhada[Qde Horas],tbLancamentoFolgaTrabalhada[Funcionário],$B70,tbLancamentoFolgaTrabalhada[Data],"&gt;="&amp;C$9,tbLancamentoFolgaTrabalhada[Data],"&lt;"&amp;D$9),0))</f>
        <v/>
      </c>
      <c r="D70" s="35" t="str">
        <f>IF($B70="","",IFERROR(SUMIFS(tbLancamentoFolgaTrabalhada[Qde Horas],tbLancamentoFolgaTrabalhada[Funcionário],$B70,tbLancamentoFolgaTrabalhada[Data],"&gt;="&amp;D$9,tbLancamentoFolgaTrabalhada[Data],"&lt;"&amp;E$9),0))</f>
        <v/>
      </c>
      <c r="E70" s="35" t="str">
        <f>IF($B70="","",IFERROR(SUMIFS(tbLancamentoFolgaTrabalhada[Qde Horas],tbLancamentoFolgaTrabalhada[Funcionário],$B70,tbLancamentoFolgaTrabalhada[Data],"&gt;="&amp;E$9,tbLancamentoFolgaTrabalhada[Data],"&lt;"&amp;F$9),0))</f>
        <v/>
      </c>
      <c r="F70" s="35" t="str">
        <f>IF($B70="","",IFERROR(SUMIFS(tbLancamentoFolgaTrabalhada[Qde Horas],tbLancamentoFolgaTrabalhada[Funcionário],$B70,tbLancamentoFolgaTrabalhada[Data],"&gt;="&amp;F$9,tbLancamentoFolgaTrabalhada[Data],"&lt;"&amp;G$9),0))</f>
        <v/>
      </c>
      <c r="G70" s="35" t="str">
        <f>IF($B70="","",IFERROR(SUMIFS(tbLancamentoFolgaTrabalhada[Qde Horas],tbLancamentoFolgaTrabalhada[Funcionário],$B70,tbLancamentoFolgaTrabalhada[Data],"&gt;="&amp;G$9,tbLancamentoFolgaTrabalhada[Data],"&lt;"&amp;H$9),0))</f>
        <v/>
      </c>
      <c r="H70" s="35" t="str">
        <f>IF($B70="","",IFERROR(SUMIFS(tbLancamentoFolgaTrabalhada[Qde Horas],tbLancamentoFolgaTrabalhada[Funcionário],$B70,tbLancamentoFolgaTrabalhada[Data],"&gt;="&amp;H$9,tbLancamentoFolgaTrabalhada[Data],"&lt;"&amp;I$9),0))</f>
        <v/>
      </c>
      <c r="I70" s="35" t="str">
        <f>IF($B70="","",IFERROR(SUMIFS(tbLancamentoFolgaTrabalhada[Qde Horas],tbLancamentoFolgaTrabalhada[Funcionário],$B70,tbLancamentoFolgaTrabalhada[Data],"&gt;="&amp;I$9,tbLancamentoFolgaTrabalhada[Data],"&lt;"&amp;J$9),0))</f>
        <v/>
      </c>
      <c r="J70" s="35" t="str">
        <f>IF($B70="","",IFERROR(SUMIFS(tbLancamentoFolgaTrabalhada[Qde Horas],tbLancamentoFolgaTrabalhada[Funcionário],$B70,tbLancamentoFolgaTrabalhada[Data],"&gt;="&amp;J$9,tbLancamentoFolgaTrabalhada[Data],"&lt;"&amp;K$9),0))</f>
        <v/>
      </c>
      <c r="K70" s="35" t="str">
        <f>IF($B70="","",IFERROR(SUMIFS(tbLancamentoFolgaTrabalhada[Qde Horas],tbLancamentoFolgaTrabalhada[Funcionário],$B70,tbLancamentoFolgaTrabalhada[Data],"&gt;="&amp;K$9,tbLancamentoFolgaTrabalhada[Data],"&lt;"&amp;L$9),0))</f>
        <v/>
      </c>
      <c r="L70" s="35" t="str">
        <f>IF($B70="","",IFERROR(SUMIFS(tbLancamentoFolgaTrabalhada[Qde Horas],tbLancamentoFolgaTrabalhada[Funcionário],$B70,tbLancamentoFolgaTrabalhada[Data],"&gt;="&amp;L$9,tbLancamentoFolgaTrabalhada[Data],"&lt;"&amp;M$9),0))</f>
        <v/>
      </c>
      <c r="M70" s="35" t="str">
        <f>IF($B70="","",IFERROR(SUMIFS(tbLancamentoFolgaTrabalhada[Qde Horas],tbLancamentoFolgaTrabalhada[Funcionário],$B70,tbLancamentoFolgaTrabalhada[Data],"&gt;="&amp;M$9,tbLancamentoFolgaTrabalhada[Data],"&lt;"&amp;N$9),0))</f>
        <v/>
      </c>
      <c r="N70" s="35" t="str">
        <f>IF($B70="","",IFERROR(SUMIFS(tbLancamentoFolgaTrabalhada[Qde Horas],tbLancamentoFolgaTrabalhada[Funcionário],$B70,tbLancamentoFolgaTrabalhada[Data],"&gt;="&amp;N$9,tbLancamentoFolgaTrabalhada[Data],"&lt;"&amp;O$9),0))</f>
        <v/>
      </c>
      <c r="O70" s="36" t="str">
        <f t="shared" si="0"/>
        <v/>
      </c>
    </row>
    <row r="71" spans="2:15" ht="24.95" customHeight="1" x14ac:dyDescent="0.25">
      <c r="B71" s="42" t="str">
        <f>IF(OR(DinamicaMes!A62="",DinamicaMes!A62="(vazio)"),"",DinamicaMes!A62)</f>
        <v/>
      </c>
      <c r="C71" s="35" t="str">
        <f>IF($B71="","",IFERROR(SUMIFS(tbLancamentoFolgaTrabalhada[Qde Horas],tbLancamentoFolgaTrabalhada[Funcionário],$B71,tbLancamentoFolgaTrabalhada[Data],"&gt;="&amp;C$9,tbLancamentoFolgaTrabalhada[Data],"&lt;"&amp;D$9),0))</f>
        <v/>
      </c>
      <c r="D71" s="35" t="str">
        <f>IF($B71="","",IFERROR(SUMIFS(tbLancamentoFolgaTrabalhada[Qde Horas],tbLancamentoFolgaTrabalhada[Funcionário],$B71,tbLancamentoFolgaTrabalhada[Data],"&gt;="&amp;D$9,tbLancamentoFolgaTrabalhada[Data],"&lt;"&amp;E$9),0))</f>
        <v/>
      </c>
      <c r="E71" s="35" t="str">
        <f>IF($B71="","",IFERROR(SUMIFS(tbLancamentoFolgaTrabalhada[Qde Horas],tbLancamentoFolgaTrabalhada[Funcionário],$B71,tbLancamentoFolgaTrabalhada[Data],"&gt;="&amp;E$9,tbLancamentoFolgaTrabalhada[Data],"&lt;"&amp;F$9),0))</f>
        <v/>
      </c>
      <c r="F71" s="35" t="str">
        <f>IF($B71="","",IFERROR(SUMIFS(tbLancamentoFolgaTrabalhada[Qde Horas],tbLancamentoFolgaTrabalhada[Funcionário],$B71,tbLancamentoFolgaTrabalhada[Data],"&gt;="&amp;F$9,tbLancamentoFolgaTrabalhada[Data],"&lt;"&amp;G$9),0))</f>
        <v/>
      </c>
      <c r="G71" s="35" t="str">
        <f>IF($B71="","",IFERROR(SUMIFS(tbLancamentoFolgaTrabalhada[Qde Horas],tbLancamentoFolgaTrabalhada[Funcionário],$B71,tbLancamentoFolgaTrabalhada[Data],"&gt;="&amp;G$9,tbLancamentoFolgaTrabalhada[Data],"&lt;"&amp;H$9),0))</f>
        <v/>
      </c>
      <c r="H71" s="35" t="str">
        <f>IF($B71="","",IFERROR(SUMIFS(tbLancamentoFolgaTrabalhada[Qde Horas],tbLancamentoFolgaTrabalhada[Funcionário],$B71,tbLancamentoFolgaTrabalhada[Data],"&gt;="&amp;H$9,tbLancamentoFolgaTrabalhada[Data],"&lt;"&amp;I$9),0))</f>
        <v/>
      </c>
      <c r="I71" s="35" t="str">
        <f>IF($B71="","",IFERROR(SUMIFS(tbLancamentoFolgaTrabalhada[Qde Horas],tbLancamentoFolgaTrabalhada[Funcionário],$B71,tbLancamentoFolgaTrabalhada[Data],"&gt;="&amp;I$9,tbLancamentoFolgaTrabalhada[Data],"&lt;"&amp;J$9),0))</f>
        <v/>
      </c>
      <c r="J71" s="35" t="str">
        <f>IF($B71="","",IFERROR(SUMIFS(tbLancamentoFolgaTrabalhada[Qde Horas],tbLancamentoFolgaTrabalhada[Funcionário],$B71,tbLancamentoFolgaTrabalhada[Data],"&gt;="&amp;J$9,tbLancamentoFolgaTrabalhada[Data],"&lt;"&amp;K$9),0))</f>
        <v/>
      </c>
      <c r="K71" s="35" t="str">
        <f>IF($B71="","",IFERROR(SUMIFS(tbLancamentoFolgaTrabalhada[Qde Horas],tbLancamentoFolgaTrabalhada[Funcionário],$B71,tbLancamentoFolgaTrabalhada[Data],"&gt;="&amp;K$9,tbLancamentoFolgaTrabalhada[Data],"&lt;"&amp;L$9),0))</f>
        <v/>
      </c>
      <c r="L71" s="35" t="str">
        <f>IF($B71="","",IFERROR(SUMIFS(tbLancamentoFolgaTrabalhada[Qde Horas],tbLancamentoFolgaTrabalhada[Funcionário],$B71,tbLancamentoFolgaTrabalhada[Data],"&gt;="&amp;L$9,tbLancamentoFolgaTrabalhada[Data],"&lt;"&amp;M$9),0))</f>
        <v/>
      </c>
      <c r="M71" s="35" t="str">
        <f>IF($B71="","",IFERROR(SUMIFS(tbLancamentoFolgaTrabalhada[Qde Horas],tbLancamentoFolgaTrabalhada[Funcionário],$B71,tbLancamentoFolgaTrabalhada[Data],"&gt;="&amp;M$9,tbLancamentoFolgaTrabalhada[Data],"&lt;"&amp;N$9),0))</f>
        <v/>
      </c>
      <c r="N71" s="35" t="str">
        <f>IF($B71="","",IFERROR(SUMIFS(tbLancamentoFolgaTrabalhada[Qde Horas],tbLancamentoFolgaTrabalhada[Funcionário],$B71,tbLancamentoFolgaTrabalhada[Data],"&gt;="&amp;N$9,tbLancamentoFolgaTrabalhada[Data],"&lt;"&amp;O$9),0))</f>
        <v/>
      </c>
      <c r="O71" s="36" t="str">
        <f t="shared" si="0"/>
        <v/>
      </c>
    </row>
    <row r="72" spans="2:15" ht="24.95" customHeight="1" x14ac:dyDescent="0.25">
      <c r="B72" s="42" t="str">
        <f>IF(OR(DinamicaMes!A63="",DinamicaMes!A63="(vazio)"),"",DinamicaMes!A63)</f>
        <v/>
      </c>
      <c r="C72" s="35" t="str">
        <f>IF($B72="","",IFERROR(SUMIFS(tbLancamentoFolgaTrabalhada[Qde Horas],tbLancamentoFolgaTrabalhada[Funcionário],$B72,tbLancamentoFolgaTrabalhada[Data],"&gt;="&amp;C$9,tbLancamentoFolgaTrabalhada[Data],"&lt;"&amp;D$9),0))</f>
        <v/>
      </c>
      <c r="D72" s="35" t="str">
        <f>IF($B72="","",IFERROR(SUMIFS(tbLancamentoFolgaTrabalhada[Qde Horas],tbLancamentoFolgaTrabalhada[Funcionário],$B72,tbLancamentoFolgaTrabalhada[Data],"&gt;="&amp;D$9,tbLancamentoFolgaTrabalhada[Data],"&lt;"&amp;E$9),0))</f>
        <v/>
      </c>
      <c r="E72" s="35" t="str">
        <f>IF($B72="","",IFERROR(SUMIFS(tbLancamentoFolgaTrabalhada[Qde Horas],tbLancamentoFolgaTrabalhada[Funcionário],$B72,tbLancamentoFolgaTrabalhada[Data],"&gt;="&amp;E$9,tbLancamentoFolgaTrabalhada[Data],"&lt;"&amp;F$9),0))</f>
        <v/>
      </c>
      <c r="F72" s="35" t="str">
        <f>IF($B72="","",IFERROR(SUMIFS(tbLancamentoFolgaTrabalhada[Qde Horas],tbLancamentoFolgaTrabalhada[Funcionário],$B72,tbLancamentoFolgaTrabalhada[Data],"&gt;="&amp;F$9,tbLancamentoFolgaTrabalhada[Data],"&lt;"&amp;G$9),0))</f>
        <v/>
      </c>
      <c r="G72" s="35" t="str">
        <f>IF($B72="","",IFERROR(SUMIFS(tbLancamentoFolgaTrabalhada[Qde Horas],tbLancamentoFolgaTrabalhada[Funcionário],$B72,tbLancamentoFolgaTrabalhada[Data],"&gt;="&amp;G$9,tbLancamentoFolgaTrabalhada[Data],"&lt;"&amp;H$9),0))</f>
        <v/>
      </c>
      <c r="H72" s="35" t="str">
        <f>IF($B72="","",IFERROR(SUMIFS(tbLancamentoFolgaTrabalhada[Qde Horas],tbLancamentoFolgaTrabalhada[Funcionário],$B72,tbLancamentoFolgaTrabalhada[Data],"&gt;="&amp;H$9,tbLancamentoFolgaTrabalhada[Data],"&lt;"&amp;I$9),0))</f>
        <v/>
      </c>
      <c r="I72" s="35" t="str">
        <f>IF($B72="","",IFERROR(SUMIFS(tbLancamentoFolgaTrabalhada[Qde Horas],tbLancamentoFolgaTrabalhada[Funcionário],$B72,tbLancamentoFolgaTrabalhada[Data],"&gt;="&amp;I$9,tbLancamentoFolgaTrabalhada[Data],"&lt;"&amp;J$9),0))</f>
        <v/>
      </c>
      <c r="J72" s="35" t="str">
        <f>IF($B72="","",IFERROR(SUMIFS(tbLancamentoFolgaTrabalhada[Qde Horas],tbLancamentoFolgaTrabalhada[Funcionário],$B72,tbLancamentoFolgaTrabalhada[Data],"&gt;="&amp;J$9,tbLancamentoFolgaTrabalhada[Data],"&lt;"&amp;K$9),0))</f>
        <v/>
      </c>
      <c r="K72" s="35" t="str">
        <f>IF($B72="","",IFERROR(SUMIFS(tbLancamentoFolgaTrabalhada[Qde Horas],tbLancamentoFolgaTrabalhada[Funcionário],$B72,tbLancamentoFolgaTrabalhada[Data],"&gt;="&amp;K$9,tbLancamentoFolgaTrabalhada[Data],"&lt;"&amp;L$9),0))</f>
        <v/>
      </c>
      <c r="L72" s="35" t="str">
        <f>IF($B72="","",IFERROR(SUMIFS(tbLancamentoFolgaTrabalhada[Qde Horas],tbLancamentoFolgaTrabalhada[Funcionário],$B72,tbLancamentoFolgaTrabalhada[Data],"&gt;="&amp;L$9,tbLancamentoFolgaTrabalhada[Data],"&lt;"&amp;M$9),0))</f>
        <v/>
      </c>
      <c r="M72" s="35" t="str">
        <f>IF($B72="","",IFERROR(SUMIFS(tbLancamentoFolgaTrabalhada[Qde Horas],tbLancamentoFolgaTrabalhada[Funcionário],$B72,tbLancamentoFolgaTrabalhada[Data],"&gt;="&amp;M$9,tbLancamentoFolgaTrabalhada[Data],"&lt;"&amp;N$9),0))</f>
        <v/>
      </c>
      <c r="N72" s="35" t="str">
        <f>IF($B72="","",IFERROR(SUMIFS(tbLancamentoFolgaTrabalhada[Qde Horas],tbLancamentoFolgaTrabalhada[Funcionário],$B72,tbLancamentoFolgaTrabalhada[Data],"&gt;="&amp;N$9,tbLancamentoFolgaTrabalhada[Data],"&lt;"&amp;O$9),0))</f>
        <v/>
      </c>
      <c r="O72" s="36" t="str">
        <f t="shared" si="0"/>
        <v/>
      </c>
    </row>
    <row r="73" spans="2:15" ht="24.95" customHeight="1" x14ac:dyDescent="0.25">
      <c r="B73" s="42" t="str">
        <f>IF(OR(DinamicaMes!A64="",DinamicaMes!A64="(vazio)"),"",DinamicaMes!A64)</f>
        <v/>
      </c>
      <c r="C73" s="35" t="str">
        <f>IF($B73="","",IFERROR(SUMIFS(tbLancamentoFolgaTrabalhada[Qde Horas],tbLancamentoFolgaTrabalhada[Funcionário],$B73,tbLancamentoFolgaTrabalhada[Data],"&gt;="&amp;C$9,tbLancamentoFolgaTrabalhada[Data],"&lt;"&amp;D$9),0))</f>
        <v/>
      </c>
      <c r="D73" s="35" t="str">
        <f>IF($B73="","",IFERROR(SUMIFS(tbLancamentoFolgaTrabalhada[Qde Horas],tbLancamentoFolgaTrabalhada[Funcionário],$B73,tbLancamentoFolgaTrabalhada[Data],"&gt;="&amp;D$9,tbLancamentoFolgaTrabalhada[Data],"&lt;"&amp;E$9),0))</f>
        <v/>
      </c>
      <c r="E73" s="35" t="str">
        <f>IF($B73="","",IFERROR(SUMIFS(tbLancamentoFolgaTrabalhada[Qde Horas],tbLancamentoFolgaTrabalhada[Funcionário],$B73,tbLancamentoFolgaTrabalhada[Data],"&gt;="&amp;E$9,tbLancamentoFolgaTrabalhada[Data],"&lt;"&amp;F$9),0))</f>
        <v/>
      </c>
      <c r="F73" s="35" t="str">
        <f>IF($B73="","",IFERROR(SUMIFS(tbLancamentoFolgaTrabalhada[Qde Horas],tbLancamentoFolgaTrabalhada[Funcionário],$B73,tbLancamentoFolgaTrabalhada[Data],"&gt;="&amp;F$9,tbLancamentoFolgaTrabalhada[Data],"&lt;"&amp;G$9),0))</f>
        <v/>
      </c>
      <c r="G73" s="35" t="str">
        <f>IF($B73="","",IFERROR(SUMIFS(tbLancamentoFolgaTrabalhada[Qde Horas],tbLancamentoFolgaTrabalhada[Funcionário],$B73,tbLancamentoFolgaTrabalhada[Data],"&gt;="&amp;G$9,tbLancamentoFolgaTrabalhada[Data],"&lt;"&amp;H$9),0))</f>
        <v/>
      </c>
      <c r="H73" s="35" t="str">
        <f>IF($B73="","",IFERROR(SUMIFS(tbLancamentoFolgaTrabalhada[Qde Horas],tbLancamentoFolgaTrabalhada[Funcionário],$B73,tbLancamentoFolgaTrabalhada[Data],"&gt;="&amp;H$9,tbLancamentoFolgaTrabalhada[Data],"&lt;"&amp;I$9),0))</f>
        <v/>
      </c>
      <c r="I73" s="35" t="str">
        <f>IF($B73="","",IFERROR(SUMIFS(tbLancamentoFolgaTrabalhada[Qde Horas],tbLancamentoFolgaTrabalhada[Funcionário],$B73,tbLancamentoFolgaTrabalhada[Data],"&gt;="&amp;I$9,tbLancamentoFolgaTrabalhada[Data],"&lt;"&amp;J$9),0))</f>
        <v/>
      </c>
      <c r="J73" s="35" t="str">
        <f>IF($B73="","",IFERROR(SUMIFS(tbLancamentoFolgaTrabalhada[Qde Horas],tbLancamentoFolgaTrabalhada[Funcionário],$B73,tbLancamentoFolgaTrabalhada[Data],"&gt;="&amp;J$9,tbLancamentoFolgaTrabalhada[Data],"&lt;"&amp;K$9),0))</f>
        <v/>
      </c>
      <c r="K73" s="35" t="str">
        <f>IF($B73="","",IFERROR(SUMIFS(tbLancamentoFolgaTrabalhada[Qde Horas],tbLancamentoFolgaTrabalhada[Funcionário],$B73,tbLancamentoFolgaTrabalhada[Data],"&gt;="&amp;K$9,tbLancamentoFolgaTrabalhada[Data],"&lt;"&amp;L$9),0))</f>
        <v/>
      </c>
      <c r="L73" s="35" t="str">
        <f>IF($B73="","",IFERROR(SUMIFS(tbLancamentoFolgaTrabalhada[Qde Horas],tbLancamentoFolgaTrabalhada[Funcionário],$B73,tbLancamentoFolgaTrabalhada[Data],"&gt;="&amp;L$9,tbLancamentoFolgaTrabalhada[Data],"&lt;"&amp;M$9),0))</f>
        <v/>
      </c>
      <c r="M73" s="35" t="str">
        <f>IF($B73="","",IFERROR(SUMIFS(tbLancamentoFolgaTrabalhada[Qde Horas],tbLancamentoFolgaTrabalhada[Funcionário],$B73,tbLancamentoFolgaTrabalhada[Data],"&gt;="&amp;M$9,tbLancamentoFolgaTrabalhada[Data],"&lt;"&amp;N$9),0))</f>
        <v/>
      </c>
      <c r="N73" s="35" t="str">
        <f>IF($B73="","",IFERROR(SUMIFS(tbLancamentoFolgaTrabalhada[Qde Horas],tbLancamentoFolgaTrabalhada[Funcionário],$B73,tbLancamentoFolgaTrabalhada[Data],"&gt;="&amp;N$9,tbLancamentoFolgaTrabalhada[Data],"&lt;"&amp;O$9),0))</f>
        <v/>
      </c>
      <c r="O73" s="36" t="str">
        <f t="shared" si="0"/>
        <v/>
      </c>
    </row>
    <row r="74" spans="2:15" ht="24.95" customHeight="1" x14ac:dyDescent="0.25">
      <c r="B74" s="42" t="str">
        <f>IF(OR(DinamicaMes!A65="",DinamicaMes!A65="(vazio)"),"",DinamicaMes!A65)</f>
        <v/>
      </c>
      <c r="C74" s="35" t="str">
        <f>IF($B74="","",IFERROR(SUMIFS(tbLancamentoFolgaTrabalhada[Qde Horas],tbLancamentoFolgaTrabalhada[Funcionário],$B74,tbLancamentoFolgaTrabalhada[Data],"&gt;="&amp;C$9,tbLancamentoFolgaTrabalhada[Data],"&lt;"&amp;D$9),0))</f>
        <v/>
      </c>
      <c r="D74" s="35" t="str">
        <f>IF($B74="","",IFERROR(SUMIFS(tbLancamentoFolgaTrabalhada[Qde Horas],tbLancamentoFolgaTrabalhada[Funcionário],$B74,tbLancamentoFolgaTrabalhada[Data],"&gt;="&amp;D$9,tbLancamentoFolgaTrabalhada[Data],"&lt;"&amp;E$9),0))</f>
        <v/>
      </c>
      <c r="E74" s="35" t="str">
        <f>IF($B74="","",IFERROR(SUMIFS(tbLancamentoFolgaTrabalhada[Qde Horas],tbLancamentoFolgaTrabalhada[Funcionário],$B74,tbLancamentoFolgaTrabalhada[Data],"&gt;="&amp;E$9,tbLancamentoFolgaTrabalhada[Data],"&lt;"&amp;F$9),0))</f>
        <v/>
      </c>
      <c r="F74" s="35" t="str">
        <f>IF($B74="","",IFERROR(SUMIFS(tbLancamentoFolgaTrabalhada[Qde Horas],tbLancamentoFolgaTrabalhada[Funcionário],$B74,tbLancamentoFolgaTrabalhada[Data],"&gt;="&amp;F$9,tbLancamentoFolgaTrabalhada[Data],"&lt;"&amp;G$9),0))</f>
        <v/>
      </c>
      <c r="G74" s="35" t="str">
        <f>IF($B74="","",IFERROR(SUMIFS(tbLancamentoFolgaTrabalhada[Qde Horas],tbLancamentoFolgaTrabalhada[Funcionário],$B74,tbLancamentoFolgaTrabalhada[Data],"&gt;="&amp;G$9,tbLancamentoFolgaTrabalhada[Data],"&lt;"&amp;H$9),0))</f>
        <v/>
      </c>
      <c r="H74" s="35" t="str">
        <f>IF($B74="","",IFERROR(SUMIFS(tbLancamentoFolgaTrabalhada[Qde Horas],tbLancamentoFolgaTrabalhada[Funcionário],$B74,tbLancamentoFolgaTrabalhada[Data],"&gt;="&amp;H$9,tbLancamentoFolgaTrabalhada[Data],"&lt;"&amp;I$9),0))</f>
        <v/>
      </c>
      <c r="I74" s="35" t="str">
        <f>IF($B74="","",IFERROR(SUMIFS(tbLancamentoFolgaTrabalhada[Qde Horas],tbLancamentoFolgaTrabalhada[Funcionário],$B74,tbLancamentoFolgaTrabalhada[Data],"&gt;="&amp;I$9,tbLancamentoFolgaTrabalhada[Data],"&lt;"&amp;J$9),0))</f>
        <v/>
      </c>
      <c r="J74" s="35" t="str">
        <f>IF($B74="","",IFERROR(SUMIFS(tbLancamentoFolgaTrabalhada[Qde Horas],tbLancamentoFolgaTrabalhada[Funcionário],$B74,tbLancamentoFolgaTrabalhada[Data],"&gt;="&amp;J$9,tbLancamentoFolgaTrabalhada[Data],"&lt;"&amp;K$9),0))</f>
        <v/>
      </c>
      <c r="K74" s="35" t="str">
        <f>IF($B74="","",IFERROR(SUMIFS(tbLancamentoFolgaTrabalhada[Qde Horas],tbLancamentoFolgaTrabalhada[Funcionário],$B74,tbLancamentoFolgaTrabalhada[Data],"&gt;="&amp;K$9,tbLancamentoFolgaTrabalhada[Data],"&lt;"&amp;L$9),0))</f>
        <v/>
      </c>
      <c r="L74" s="35" t="str">
        <f>IF($B74="","",IFERROR(SUMIFS(tbLancamentoFolgaTrabalhada[Qde Horas],tbLancamentoFolgaTrabalhada[Funcionário],$B74,tbLancamentoFolgaTrabalhada[Data],"&gt;="&amp;L$9,tbLancamentoFolgaTrabalhada[Data],"&lt;"&amp;M$9),0))</f>
        <v/>
      </c>
      <c r="M74" s="35" t="str">
        <f>IF($B74="","",IFERROR(SUMIFS(tbLancamentoFolgaTrabalhada[Qde Horas],tbLancamentoFolgaTrabalhada[Funcionário],$B74,tbLancamentoFolgaTrabalhada[Data],"&gt;="&amp;M$9,tbLancamentoFolgaTrabalhada[Data],"&lt;"&amp;N$9),0))</f>
        <v/>
      </c>
      <c r="N74" s="35" t="str">
        <f>IF($B74="","",IFERROR(SUMIFS(tbLancamentoFolgaTrabalhada[Qde Horas],tbLancamentoFolgaTrabalhada[Funcionário],$B74,tbLancamentoFolgaTrabalhada[Data],"&gt;="&amp;N$9,tbLancamentoFolgaTrabalhada[Data],"&lt;"&amp;O$9),0))</f>
        <v/>
      </c>
      <c r="O74" s="36" t="str">
        <f t="shared" si="0"/>
        <v/>
      </c>
    </row>
    <row r="75" spans="2:15" ht="24.95" customHeight="1" x14ac:dyDescent="0.25">
      <c r="B75" s="42" t="str">
        <f>IF(OR(DinamicaMes!A66="",DinamicaMes!A66="(vazio)"),"",DinamicaMes!A66)</f>
        <v/>
      </c>
      <c r="C75" s="35" t="str">
        <f>IF($B75="","",IFERROR(SUMIFS(tbLancamentoFolgaTrabalhada[Qde Horas],tbLancamentoFolgaTrabalhada[Funcionário],$B75,tbLancamentoFolgaTrabalhada[Data],"&gt;="&amp;C$9,tbLancamentoFolgaTrabalhada[Data],"&lt;"&amp;D$9),0))</f>
        <v/>
      </c>
      <c r="D75" s="35" t="str">
        <f>IF($B75="","",IFERROR(SUMIFS(tbLancamentoFolgaTrabalhada[Qde Horas],tbLancamentoFolgaTrabalhada[Funcionário],$B75,tbLancamentoFolgaTrabalhada[Data],"&gt;="&amp;D$9,tbLancamentoFolgaTrabalhada[Data],"&lt;"&amp;E$9),0))</f>
        <v/>
      </c>
      <c r="E75" s="35" t="str">
        <f>IF($B75="","",IFERROR(SUMIFS(tbLancamentoFolgaTrabalhada[Qde Horas],tbLancamentoFolgaTrabalhada[Funcionário],$B75,tbLancamentoFolgaTrabalhada[Data],"&gt;="&amp;E$9,tbLancamentoFolgaTrabalhada[Data],"&lt;"&amp;F$9),0))</f>
        <v/>
      </c>
      <c r="F75" s="35" t="str">
        <f>IF($B75="","",IFERROR(SUMIFS(tbLancamentoFolgaTrabalhada[Qde Horas],tbLancamentoFolgaTrabalhada[Funcionário],$B75,tbLancamentoFolgaTrabalhada[Data],"&gt;="&amp;F$9,tbLancamentoFolgaTrabalhada[Data],"&lt;"&amp;G$9),0))</f>
        <v/>
      </c>
      <c r="G75" s="35" t="str">
        <f>IF($B75="","",IFERROR(SUMIFS(tbLancamentoFolgaTrabalhada[Qde Horas],tbLancamentoFolgaTrabalhada[Funcionário],$B75,tbLancamentoFolgaTrabalhada[Data],"&gt;="&amp;G$9,tbLancamentoFolgaTrabalhada[Data],"&lt;"&amp;H$9),0))</f>
        <v/>
      </c>
      <c r="H75" s="35" t="str">
        <f>IF($B75="","",IFERROR(SUMIFS(tbLancamentoFolgaTrabalhada[Qde Horas],tbLancamentoFolgaTrabalhada[Funcionário],$B75,tbLancamentoFolgaTrabalhada[Data],"&gt;="&amp;H$9,tbLancamentoFolgaTrabalhada[Data],"&lt;"&amp;I$9),0))</f>
        <v/>
      </c>
      <c r="I75" s="35" t="str">
        <f>IF($B75="","",IFERROR(SUMIFS(tbLancamentoFolgaTrabalhada[Qde Horas],tbLancamentoFolgaTrabalhada[Funcionário],$B75,tbLancamentoFolgaTrabalhada[Data],"&gt;="&amp;I$9,tbLancamentoFolgaTrabalhada[Data],"&lt;"&amp;J$9),0))</f>
        <v/>
      </c>
      <c r="J75" s="35" t="str">
        <f>IF($B75="","",IFERROR(SUMIFS(tbLancamentoFolgaTrabalhada[Qde Horas],tbLancamentoFolgaTrabalhada[Funcionário],$B75,tbLancamentoFolgaTrabalhada[Data],"&gt;="&amp;J$9,tbLancamentoFolgaTrabalhada[Data],"&lt;"&amp;K$9),0))</f>
        <v/>
      </c>
      <c r="K75" s="35" t="str">
        <f>IF($B75="","",IFERROR(SUMIFS(tbLancamentoFolgaTrabalhada[Qde Horas],tbLancamentoFolgaTrabalhada[Funcionário],$B75,tbLancamentoFolgaTrabalhada[Data],"&gt;="&amp;K$9,tbLancamentoFolgaTrabalhada[Data],"&lt;"&amp;L$9),0))</f>
        <v/>
      </c>
      <c r="L75" s="35" t="str">
        <f>IF($B75="","",IFERROR(SUMIFS(tbLancamentoFolgaTrabalhada[Qde Horas],tbLancamentoFolgaTrabalhada[Funcionário],$B75,tbLancamentoFolgaTrabalhada[Data],"&gt;="&amp;L$9,tbLancamentoFolgaTrabalhada[Data],"&lt;"&amp;M$9),0))</f>
        <v/>
      </c>
      <c r="M75" s="35" t="str">
        <f>IF($B75="","",IFERROR(SUMIFS(tbLancamentoFolgaTrabalhada[Qde Horas],tbLancamentoFolgaTrabalhada[Funcionário],$B75,tbLancamentoFolgaTrabalhada[Data],"&gt;="&amp;M$9,tbLancamentoFolgaTrabalhada[Data],"&lt;"&amp;N$9),0))</f>
        <v/>
      </c>
      <c r="N75" s="35" t="str">
        <f>IF($B75="","",IFERROR(SUMIFS(tbLancamentoFolgaTrabalhada[Qde Horas],tbLancamentoFolgaTrabalhada[Funcionário],$B75,tbLancamentoFolgaTrabalhada[Data],"&gt;="&amp;N$9,tbLancamentoFolgaTrabalhada[Data],"&lt;"&amp;O$9),0))</f>
        <v/>
      </c>
      <c r="O75" s="36" t="str">
        <f t="shared" si="0"/>
        <v/>
      </c>
    </row>
    <row r="76" spans="2:15" ht="24.95" customHeight="1" x14ac:dyDescent="0.25">
      <c r="B76" s="42" t="str">
        <f>IF(OR(DinamicaMes!A67="",DinamicaMes!A67="(vazio)"),"",DinamicaMes!A67)</f>
        <v/>
      </c>
      <c r="C76" s="35" t="str">
        <f>IF($B76="","",IFERROR(SUMIFS(tbLancamentoFolgaTrabalhada[Qde Horas],tbLancamentoFolgaTrabalhada[Funcionário],$B76,tbLancamentoFolgaTrabalhada[Data],"&gt;="&amp;C$9,tbLancamentoFolgaTrabalhada[Data],"&lt;"&amp;D$9),0))</f>
        <v/>
      </c>
      <c r="D76" s="35" t="str">
        <f>IF($B76="","",IFERROR(SUMIFS(tbLancamentoFolgaTrabalhada[Qde Horas],tbLancamentoFolgaTrabalhada[Funcionário],$B76,tbLancamentoFolgaTrabalhada[Data],"&gt;="&amp;D$9,tbLancamentoFolgaTrabalhada[Data],"&lt;"&amp;E$9),0))</f>
        <v/>
      </c>
      <c r="E76" s="35" t="str">
        <f>IF($B76="","",IFERROR(SUMIFS(tbLancamentoFolgaTrabalhada[Qde Horas],tbLancamentoFolgaTrabalhada[Funcionário],$B76,tbLancamentoFolgaTrabalhada[Data],"&gt;="&amp;E$9,tbLancamentoFolgaTrabalhada[Data],"&lt;"&amp;F$9),0))</f>
        <v/>
      </c>
      <c r="F76" s="35" t="str">
        <f>IF($B76="","",IFERROR(SUMIFS(tbLancamentoFolgaTrabalhada[Qde Horas],tbLancamentoFolgaTrabalhada[Funcionário],$B76,tbLancamentoFolgaTrabalhada[Data],"&gt;="&amp;F$9,tbLancamentoFolgaTrabalhada[Data],"&lt;"&amp;G$9),0))</f>
        <v/>
      </c>
      <c r="G76" s="35" t="str">
        <f>IF($B76="","",IFERROR(SUMIFS(tbLancamentoFolgaTrabalhada[Qde Horas],tbLancamentoFolgaTrabalhada[Funcionário],$B76,tbLancamentoFolgaTrabalhada[Data],"&gt;="&amp;G$9,tbLancamentoFolgaTrabalhada[Data],"&lt;"&amp;H$9),0))</f>
        <v/>
      </c>
      <c r="H76" s="35" t="str">
        <f>IF($B76="","",IFERROR(SUMIFS(tbLancamentoFolgaTrabalhada[Qde Horas],tbLancamentoFolgaTrabalhada[Funcionário],$B76,tbLancamentoFolgaTrabalhada[Data],"&gt;="&amp;H$9,tbLancamentoFolgaTrabalhada[Data],"&lt;"&amp;I$9),0))</f>
        <v/>
      </c>
      <c r="I76" s="35" t="str">
        <f>IF($B76="","",IFERROR(SUMIFS(tbLancamentoFolgaTrabalhada[Qde Horas],tbLancamentoFolgaTrabalhada[Funcionário],$B76,tbLancamentoFolgaTrabalhada[Data],"&gt;="&amp;I$9,tbLancamentoFolgaTrabalhada[Data],"&lt;"&amp;J$9),0))</f>
        <v/>
      </c>
      <c r="J76" s="35" t="str">
        <f>IF($B76="","",IFERROR(SUMIFS(tbLancamentoFolgaTrabalhada[Qde Horas],tbLancamentoFolgaTrabalhada[Funcionário],$B76,tbLancamentoFolgaTrabalhada[Data],"&gt;="&amp;J$9,tbLancamentoFolgaTrabalhada[Data],"&lt;"&amp;K$9),0))</f>
        <v/>
      </c>
      <c r="K76" s="35" t="str">
        <f>IF($B76="","",IFERROR(SUMIFS(tbLancamentoFolgaTrabalhada[Qde Horas],tbLancamentoFolgaTrabalhada[Funcionário],$B76,tbLancamentoFolgaTrabalhada[Data],"&gt;="&amp;K$9,tbLancamentoFolgaTrabalhada[Data],"&lt;"&amp;L$9),0))</f>
        <v/>
      </c>
      <c r="L76" s="35" t="str">
        <f>IF($B76="","",IFERROR(SUMIFS(tbLancamentoFolgaTrabalhada[Qde Horas],tbLancamentoFolgaTrabalhada[Funcionário],$B76,tbLancamentoFolgaTrabalhada[Data],"&gt;="&amp;L$9,tbLancamentoFolgaTrabalhada[Data],"&lt;"&amp;M$9),0))</f>
        <v/>
      </c>
      <c r="M76" s="35" t="str">
        <f>IF($B76="","",IFERROR(SUMIFS(tbLancamentoFolgaTrabalhada[Qde Horas],tbLancamentoFolgaTrabalhada[Funcionário],$B76,tbLancamentoFolgaTrabalhada[Data],"&gt;="&amp;M$9,tbLancamentoFolgaTrabalhada[Data],"&lt;"&amp;N$9),0))</f>
        <v/>
      </c>
      <c r="N76" s="35" t="str">
        <f>IF($B76="","",IFERROR(SUMIFS(tbLancamentoFolgaTrabalhada[Qde Horas],tbLancamentoFolgaTrabalhada[Funcionário],$B76,tbLancamentoFolgaTrabalhada[Data],"&gt;="&amp;N$9,tbLancamentoFolgaTrabalhada[Data],"&lt;"&amp;O$9),0))</f>
        <v/>
      </c>
      <c r="O76" s="36" t="str">
        <f t="shared" ref="O76:O110" si="1">IF($B76="","",SUM(C76:N76))</f>
        <v/>
      </c>
    </row>
    <row r="77" spans="2:15" ht="24.95" customHeight="1" x14ac:dyDescent="0.25">
      <c r="B77" s="42" t="str">
        <f>IF(OR(DinamicaMes!A68="",DinamicaMes!A68="(vazio)"),"",DinamicaMes!A68)</f>
        <v/>
      </c>
      <c r="C77" s="35" t="str">
        <f>IF($B77="","",IFERROR(SUMIFS(tbLancamentoFolgaTrabalhada[Qde Horas],tbLancamentoFolgaTrabalhada[Funcionário],$B77,tbLancamentoFolgaTrabalhada[Data],"&gt;="&amp;C$9,tbLancamentoFolgaTrabalhada[Data],"&lt;"&amp;D$9),0))</f>
        <v/>
      </c>
      <c r="D77" s="35" t="str">
        <f>IF($B77="","",IFERROR(SUMIFS(tbLancamentoFolgaTrabalhada[Qde Horas],tbLancamentoFolgaTrabalhada[Funcionário],$B77,tbLancamentoFolgaTrabalhada[Data],"&gt;="&amp;D$9,tbLancamentoFolgaTrabalhada[Data],"&lt;"&amp;E$9),0))</f>
        <v/>
      </c>
      <c r="E77" s="35" t="str">
        <f>IF($B77="","",IFERROR(SUMIFS(tbLancamentoFolgaTrabalhada[Qde Horas],tbLancamentoFolgaTrabalhada[Funcionário],$B77,tbLancamentoFolgaTrabalhada[Data],"&gt;="&amp;E$9,tbLancamentoFolgaTrabalhada[Data],"&lt;"&amp;F$9),0))</f>
        <v/>
      </c>
      <c r="F77" s="35" t="str">
        <f>IF($B77="","",IFERROR(SUMIFS(tbLancamentoFolgaTrabalhada[Qde Horas],tbLancamentoFolgaTrabalhada[Funcionário],$B77,tbLancamentoFolgaTrabalhada[Data],"&gt;="&amp;F$9,tbLancamentoFolgaTrabalhada[Data],"&lt;"&amp;G$9),0))</f>
        <v/>
      </c>
      <c r="G77" s="35" t="str">
        <f>IF($B77="","",IFERROR(SUMIFS(tbLancamentoFolgaTrabalhada[Qde Horas],tbLancamentoFolgaTrabalhada[Funcionário],$B77,tbLancamentoFolgaTrabalhada[Data],"&gt;="&amp;G$9,tbLancamentoFolgaTrabalhada[Data],"&lt;"&amp;H$9),0))</f>
        <v/>
      </c>
      <c r="H77" s="35" t="str">
        <f>IF($B77="","",IFERROR(SUMIFS(tbLancamentoFolgaTrabalhada[Qde Horas],tbLancamentoFolgaTrabalhada[Funcionário],$B77,tbLancamentoFolgaTrabalhada[Data],"&gt;="&amp;H$9,tbLancamentoFolgaTrabalhada[Data],"&lt;"&amp;I$9),0))</f>
        <v/>
      </c>
      <c r="I77" s="35" t="str">
        <f>IF($B77="","",IFERROR(SUMIFS(tbLancamentoFolgaTrabalhada[Qde Horas],tbLancamentoFolgaTrabalhada[Funcionário],$B77,tbLancamentoFolgaTrabalhada[Data],"&gt;="&amp;I$9,tbLancamentoFolgaTrabalhada[Data],"&lt;"&amp;J$9),0))</f>
        <v/>
      </c>
      <c r="J77" s="35" t="str">
        <f>IF($B77="","",IFERROR(SUMIFS(tbLancamentoFolgaTrabalhada[Qde Horas],tbLancamentoFolgaTrabalhada[Funcionário],$B77,tbLancamentoFolgaTrabalhada[Data],"&gt;="&amp;J$9,tbLancamentoFolgaTrabalhada[Data],"&lt;"&amp;K$9),0))</f>
        <v/>
      </c>
      <c r="K77" s="35" t="str">
        <f>IF($B77="","",IFERROR(SUMIFS(tbLancamentoFolgaTrabalhada[Qde Horas],tbLancamentoFolgaTrabalhada[Funcionário],$B77,tbLancamentoFolgaTrabalhada[Data],"&gt;="&amp;K$9,tbLancamentoFolgaTrabalhada[Data],"&lt;"&amp;L$9),0))</f>
        <v/>
      </c>
      <c r="L77" s="35" t="str">
        <f>IF($B77="","",IFERROR(SUMIFS(tbLancamentoFolgaTrabalhada[Qde Horas],tbLancamentoFolgaTrabalhada[Funcionário],$B77,tbLancamentoFolgaTrabalhada[Data],"&gt;="&amp;L$9,tbLancamentoFolgaTrabalhada[Data],"&lt;"&amp;M$9),0))</f>
        <v/>
      </c>
      <c r="M77" s="35" t="str">
        <f>IF($B77="","",IFERROR(SUMIFS(tbLancamentoFolgaTrabalhada[Qde Horas],tbLancamentoFolgaTrabalhada[Funcionário],$B77,tbLancamentoFolgaTrabalhada[Data],"&gt;="&amp;M$9,tbLancamentoFolgaTrabalhada[Data],"&lt;"&amp;N$9),0))</f>
        <v/>
      </c>
      <c r="N77" s="35" t="str">
        <f>IF($B77="","",IFERROR(SUMIFS(tbLancamentoFolgaTrabalhada[Qde Horas],tbLancamentoFolgaTrabalhada[Funcionário],$B77,tbLancamentoFolgaTrabalhada[Data],"&gt;="&amp;N$9,tbLancamentoFolgaTrabalhada[Data],"&lt;"&amp;O$9),0))</f>
        <v/>
      </c>
      <c r="O77" s="36" t="str">
        <f t="shared" si="1"/>
        <v/>
      </c>
    </row>
    <row r="78" spans="2:15" ht="24.95" customHeight="1" x14ac:dyDescent="0.25">
      <c r="B78" s="42" t="str">
        <f>IF(OR(DinamicaMes!A69="",DinamicaMes!A69="(vazio)"),"",DinamicaMes!A69)</f>
        <v/>
      </c>
      <c r="C78" s="35" t="str">
        <f>IF($B78="","",IFERROR(SUMIFS(tbLancamentoFolgaTrabalhada[Qde Horas],tbLancamentoFolgaTrabalhada[Funcionário],$B78,tbLancamentoFolgaTrabalhada[Data],"&gt;="&amp;C$9,tbLancamentoFolgaTrabalhada[Data],"&lt;"&amp;D$9),0))</f>
        <v/>
      </c>
      <c r="D78" s="35" t="str">
        <f>IF($B78="","",IFERROR(SUMIFS(tbLancamentoFolgaTrabalhada[Qde Horas],tbLancamentoFolgaTrabalhada[Funcionário],$B78,tbLancamentoFolgaTrabalhada[Data],"&gt;="&amp;D$9,tbLancamentoFolgaTrabalhada[Data],"&lt;"&amp;E$9),0))</f>
        <v/>
      </c>
      <c r="E78" s="35" t="str">
        <f>IF($B78="","",IFERROR(SUMIFS(tbLancamentoFolgaTrabalhada[Qde Horas],tbLancamentoFolgaTrabalhada[Funcionário],$B78,tbLancamentoFolgaTrabalhada[Data],"&gt;="&amp;E$9,tbLancamentoFolgaTrabalhada[Data],"&lt;"&amp;F$9),0))</f>
        <v/>
      </c>
      <c r="F78" s="35" t="str">
        <f>IF($B78="","",IFERROR(SUMIFS(tbLancamentoFolgaTrabalhada[Qde Horas],tbLancamentoFolgaTrabalhada[Funcionário],$B78,tbLancamentoFolgaTrabalhada[Data],"&gt;="&amp;F$9,tbLancamentoFolgaTrabalhada[Data],"&lt;"&amp;G$9),0))</f>
        <v/>
      </c>
      <c r="G78" s="35" t="str">
        <f>IF($B78="","",IFERROR(SUMIFS(tbLancamentoFolgaTrabalhada[Qde Horas],tbLancamentoFolgaTrabalhada[Funcionário],$B78,tbLancamentoFolgaTrabalhada[Data],"&gt;="&amp;G$9,tbLancamentoFolgaTrabalhada[Data],"&lt;"&amp;H$9),0))</f>
        <v/>
      </c>
      <c r="H78" s="35" t="str">
        <f>IF($B78="","",IFERROR(SUMIFS(tbLancamentoFolgaTrabalhada[Qde Horas],tbLancamentoFolgaTrabalhada[Funcionário],$B78,tbLancamentoFolgaTrabalhada[Data],"&gt;="&amp;H$9,tbLancamentoFolgaTrabalhada[Data],"&lt;"&amp;I$9),0))</f>
        <v/>
      </c>
      <c r="I78" s="35" t="str">
        <f>IF($B78="","",IFERROR(SUMIFS(tbLancamentoFolgaTrabalhada[Qde Horas],tbLancamentoFolgaTrabalhada[Funcionário],$B78,tbLancamentoFolgaTrabalhada[Data],"&gt;="&amp;I$9,tbLancamentoFolgaTrabalhada[Data],"&lt;"&amp;J$9),0))</f>
        <v/>
      </c>
      <c r="J78" s="35" t="str">
        <f>IF($B78="","",IFERROR(SUMIFS(tbLancamentoFolgaTrabalhada[Qde Horas],tbLancamentoFolgaTrabalhada[Funcionário],$B78,tbLancamentoFolgaTrabalhada[Data],"&gt;="&amp;J$9,tbLancamentoFolgaTrabalhada[Data],"&lt;"&amp;K$9),0))</f>
        <v/>
      </c>
      <c r="K78" s="35" t="str">
        <f>IF($B78="","",IFERROR(SUMIFS(tbLancamentoFolgaTrabalhada[Qde Horas],tbLancamentoFolgaTrabalhada[Funcionário],$B78,tbLancamentoFolgaTrabalhada[Data],"&gt;="&amp;K$9,tbLancamentoFolgaTrabalhada[Data],"&lt;"&amp;L$9),0))</f>
        <v/>
      </c>
      <c r="L78" s="35" t="str">
        <f>IF($B78="","",IFERROR(SUMIFS(tbLancamentoFolgaTrabalhada[Qde Horas],tbLancamentoFolgaTrabalhada[Funcionário],$B78,tbLancamentoFolgaTrabalhada[Data],"&gt;="&amp;L$9,tbLancamentoFolgaTrabalhada[Data],"&lt;"&amp;M$9),0))</f>
        <v/>
      </c>
      <c r="M78" s="35" t="str">
        <f>IF($B78="","",IFERROR(SUMIFS(tbLancamentoFolgaTrabalhada[Qde Horas],tbLancamentoFolgaTrabalhada[Funcionário],$B78,tbLancamentoFolgaTrabalhada[Data],"&gt;="&amp;M$9,tbLancamentoFolgaTrabalhada[Data],"&lt;"&amp;N$9),0))</f>
        <v/>
      </c>
      <c r="N78" s="35" t="str">
        <f>IF($B78="","",IFERROR(SUMIFS(tbLancamentoFolgaTrabalhada[Qde Horas],tbLancamentoFolgaTrabalhada[Funcionário],$B78,tbLancamentoFolgaTrabalhada[Data],"&gt;="&amp;N$9,tbLancamentoFolgaTrabalhada[Data],"&lt;"&amp;O$9),0))</f>
        <v/>
      </c>
      <c r="O78" s="36" t="str">
        <f t="shared" si="1"/>
        <v/>
      </c>
    </row>
    <row r="79" spans="2:15" ht="24.95" customHeight="1" x14ac:dyDescent="0.25">
      <c r="B79" s="42" t="str">
        <f>IF(OR(DinamicaMes!A70="",DinamicaMes!A70="(vazio)"),"",DinamicaMes!A70)</f>
        <v/>
      </c>
      <c r="C79" s="35" t="str">
        <f>IF($B79="","",IFERROR(SUMIFS(tbLancamentoFolgaTrabalhada[Qde Horas],tbLancamentoFolgaTrabalhada[Funcionário],$B79,tbLancamentoFolgaTrabalhada[Data],"&gt;="&amp;C$9,tbLancamentoFolgaTrabalhada[Data],"&lt;"&amp;D$9),0))</f>
        <v/>
      </c>
      <c r="D79" s="35" t="str">
        <f>IF($B79="","",IFERROR(SUMIFS(tbLancamentoFolgaTrabalhada[Qde Horas],tbLancamentoFolgaTrabalhada[Funcionário],$B79,tbLancamentoFolgaTrabalhada[Data],"&gt;="&amp;D$9,tbLancamentoFolgaTrabalhada[Data],"&lt;"&amp;E$9),0))</f>
        <v/>
      </c>
      <c r="E79" s="35" t="str">
        <f>IF($B79="","",IFERROR(SUMIFS(tbLancamentoFolgaTrabalhada[Qde Horas],tbLancamentoFolgaTrabalhada[Funcionário],$B79,tbLancamentoFolgaTrabalhada[Data],"&gt;="&amp;E$9,tbLancamentoFolgaTrabalhada[Data],"&lt;"&amp;F$9),0))</f>
        <v/>
      </c>
      <c r="F79" s="35" t="str">
        <f>IF($B79="","",IFERROR(SUMIFS(tbLancamentoFolgaTrabalhada[Qde Horas],tbLancamentoFolgaTrabalhada[Funcionário],$B79,tbLancamentoFolgaTrabalhada[Data],"&gt;="&amp;F$9,tbLancamentoFolgaTrabalhada[Data],"&lt;"&amp;G$9),0))</f>
        <v/>
      </c>
      <c r="G79" s="35" t="str">
        <f>IF($B79="","",IFERROR(SUMIFS(tbLancamentoFolgaTrabalhada[Qde Horas],tbLancamentoFolgaTrabalhada[Funcionário],$B79,tbLancamentoFolgaTrabalhada[Data],"&gt;="&amp;G$9,tbLancamentoFolgaTrabalhada[Data],"&lt;"&amp;H$9),0))</f>
        <v/>
      </c>
      <c r="H79" s="35" t="str">
        <f>IF($B79="","",IFERROR(SUMIFS(tbLancamentoFolgaTrabalhada[Qde Horas],tbLancamentoFolgaTrabalhada[Funcionário],$B79,tbLancamentoFolgaTrabalhada[Data],"&gt;="&amp;H$9,tbLancamentoFolgaTrabalhada[Data],"&lt;"&amp;I$9),0))</f>
        <v/>
      </c>
      <c r="I79" s="35" t="str">
        <f>IF($B79="","",IFERROR(SUMIFS(tbLancamentoFolgaTrabalhada[Qde Horas],tbLancamentoFolgaTrabalhada[Funcionário],$B79,tbLancamentoFolgaTrabalhada[Data],"&gt;="&amp;I$9,tbLancamentoFolgaTrabalhada[Data],"&lt;"&amp;J$9),0))</f>
        <v/>
      </c>
      <c r="J79" s="35" t="str">
        <f>IF($B79="","",IFERROR(SUMIFS(tbLancamentoFolgaTrabalhada[Qde Horas],tbLancamentoFolgaTrabalhada[Funcionário],$B79,tbLancamentoFolgaTrabalhada[Data],"&gt;="&amp;J$9,tbLancamentoFolgaTrabalhada[Data],"&lt;"&amp;K$9),0))</f>
        <v/>
      </c>
      <c r="K79" s="35" t="str">
        <f>IF($B79="","",IFERROR(SUMIFS(tbLancamentoFolgaTrabalhada[Qde Horas],tbLancamentoFolgaTrabalhada[Funcionário],$B79,tbLancamentoFolgaTrabalhada[Data],"&gt;="&amp;K$9,tbLancamentoFolgaTrabalhada[Data],"&lt;"&amp;L$9),0))</f>
        <v/>
      </c>
      <c r="L79" s="35" t="str">
        <f>IF($B79="","",IFERROR(SUMIFS(tbLancamentoFolgaTrabalhada[Qde Horas],tbLancamentoFolgaTrabalhada[Funcionário],$B79,tbLancamentoFolgaTrabalhada[Data],"&gt;="&amp;L$9,tbLancamentoFolgaTrabalhada[Data],"&lt;"&amp;M$9),0))</f>
        <v/>
      </c>
      <c r="M79" s="35" t="str">
        <f>IF($B79="","",IFERROR(SUMIFS(tbLancamentoFolgaTrabalhada[Qde Horas],tbLancamentoFolgaTrabalhada[Funcionário],$B79,tbLancamentoFolgaTrabalhada[Data],"&gt;="&amp;M$9,tbLancamentoFolgaTrabalhada[Data],"&lt;"&amp;N$9),0))</f>
        <v/>
      </c>
      <c r="N79" s="35" t="str">
        <f>IF($B79="","",IFERROR(SUMIFS(tbLancamentoFolgaTrabalhada[Qde Horas],tbLancamentoFolgaTrabalhada[Funcionário],$B79,tbLancamentoFolgaTrabalhada[Data],"&gt;="&amp;N$9,tbLancamentoFolgaTrabalhada[Data],"&lt;"&amp;O$9),0))</f>
        <v/>
      </c>
      <c r="O79" s="36" t="str">
        <f t="shared" si="1"/>
        <v/>
      </c>
    </row>
    <row r="80" spans="2:15" ht="24.95" customHeight="1" x14ac:dyDescent="0.25">
      <c r="B80" s="42" t="str">
        <f>IF(OR(DinamicaMes!A71="",DinamicaMes!A71="(vazio)"),"",DinamicaMes!A71)</f>
        <v/>
      </c>
      <c r="C80" s="35" t="str">
        <f>IF($B80="","",IFERROR(SUMIFS(tbLancamentoFolgaTrabalhada[Qde Horas],tbLancamentoFolgaTrabalhada[Funcionário],$B80,tbLancamentoFolgaTrabalhada[Data],"&gt;="&amp;C$9,tbLancamentoFolgaTrabalhada[Data],"&lt;"&amp;D$9),0))</f>
        <v/>
      </c>
      <c r="D80" s="35" t="str">
        <f>IF($B80="","",IFERROR(SUMIFS(tbLancamentoFolgaTrabalhada[Qde Horas],tbLancamentoFolgaTrabalhada[Funcionário],$B80,tbLancamentoFolgaTrabalhada[Data],"&gt;="&amp;D$9,tbLancamentoFolgaTrabalhada[Data],"&lt;"&amp;E$9),0))</f>
        <v/>
      </c>
      <c r="E80" s="35" t="str">
        <f>IF($B80="","",IFERROR(SUMIFS(tbLancamentoFolgaTrabalhada[Qde Horas],tbLancamentoFolgaTrabalhada[Funcionário],$B80,tbLancamentoFolgaTrabalhada[Data],"&gt;="&amp;E$9,tbLancamentoFolgaTrabalhada[Data],"&lt;"&amp;F$9),0))</f>
        <v/>
      </c>
      <c r="F80" s="35" t="str">
        <f>IF($B80="","",IFERROR(SUMIFS(tbLancamentoFolgaTrabalhada[Qde Horas],tbLancamentoFolgaTrabalhada[Funcionário],$B80,tbLancamentoFolgaTrabalhada[Data],"&gt;="&amp;F$9,tbLancamentoFolgaTrabalhada[Data],"&lt;"&amp;G$9),0))</f>
        <v/>
      </c>
      <c r="G80" s="35" t="str">
        <f>IF($B80="","",IFERROR(SUMIFS(tbLancamentoFolgaTrabalhada[Qde Horas],tbLancamentoFolgaTrabalhada[Funcionário],$B80,tbLancamentoFolgaTrabalhada[Data],"&gt;="&amp;G$9,tbLancamentoFolgaTrabalhada[Data],"&lt;"&amp;H$9),0))</f>
        <v/>
      </c>
      <c r="H80" s="35" t="str">
        <f>IF($B80="","",IFERROR(SUMIFS(tbLancamentoFolgaTrabalhada[Qde Horas],tbLancamentoFolgaTrabalhada[Funcionário],$B80,tbLancamentoFolgaTrabalhada[Data],"&gt;="&amp;H$9,tbLancamentoFolgaTrabalhada[Data],"&lt;"&amp;I$9),0))</f>
        <v/>
      </c>
      <c r="I80" s="35" t="str">
        <f>IF($B80="","",IFERROR(SUMIFS(tbLancamentoFolgaTrabalhada[Qde Horas],tbLancamentoFolgaTrabalhada[Funcionário],$B80,tbLancamentoFolgaTrabalhada[Data],"&gt;="&amp;I$9,tbLancamentoFolgaTrabalhada[Data],"&lt;"&amp;J$9),0))</f>
        <v/>
      </c>
      <c r="J80" s="35" t="str">
        <f>IF($B80="","",IFERROR(SUMIFS(tbLancamentoFolgaTrabalhada[Qde Horas],tbLancamentoFolgaTrabalhada[Funcionário],$B80,tbLancamentoFolgaTrabalhada[Data],"&gt;="&amp;J$9,tbLancamentoFolgaTrabalhada[Data],"&lt;"&amp;K$9),0))</f>
        <v/>
      </c>
      <c r="K80" s="35" t="str">
        <f>IF($B80="","",IFERROR(SUMIFS(tbLancamentoFolgaTrabalhada[Qde Horas],tbLancamentoFolgaTrabalhada[Funcionário],$B80,tbLancamentoFolgaTrabalhada[Data],"&gt;="&amp;K$9,tbLancamentoFolgaTrabalhada[Data],"&lt;"&amp;L$9),0))</f>
        <v/>
      </c>
      <c r="L80" s="35" t="str">
        <f>IF($B80="","",IFERROR(SUMIFS(tbLancamentoFolgaTrabalhada[Qde Horas],tbLancamentoFolgaTrabalhada[Funcionário],$B80,tbLancamentoFolgaTrabalhada[Data],"&gt;="&amp;L$9,tbLancamentoFolgaTrabalhada[Data],"&lt;"&amp;M$9),0))</f>
        <v/>
      </c>
      <c r="M80" s="35" t="str">
        <f>IF($B80="","",IFERROR(SUMIFS(tbLancamentoFolgaTrabalhada[Qde Horas],tbLancamentoFolgaTrabalhada[Funcionário],$B80,tbLancamentoFolgaTrabalhada[Data],"&gt;="&amp;M$9,tbLancamentoFolgaTrabalhada[Data],"&lt;"&amp;N$9),0))</f>
        <v/>
      </c>
      <c r="N80" s="35" t="str">
        <f>IF($B80="","",IFERROR(SUMIFS(tbLancamentoFolgaTrabalhada[Qde Horas],tbLancamentoFolgaTrabalhada[Funcionário],$B80,tbLancamentoFolgaTrabalhada[Data],"&gt;="&amp;N$9,tbLancamentoFolgaTrabalhada[Data],"&lt;"&amp;O$9),0))</f>
        <v/>
      </c>
      <c r="O80" s="36" t="str">
        <f t="shared" si="1"/>
        <v/>
      </c>
    </row>
    <row r="81" spans="2:15" ht="24.95" customHeight="1" x14ac:dyDescent="0.25">
      <c r="B81" s="42" t="str">
        <f>IF(OR(DinamicaMes!A72="",DinamicaMes!A72="(vazio)"),"",DinamicaMes!A72)</f>
        <v/>
      </c>
      <c r="C81" s="35" t="str">
        <f>IF($B81="","",IFERROR(SUMIFS(tbLancamentoFolgaTrabalhada[Qde Horas],tbLancamentoFolgaTrabalhada[Funcionário],$B81,tbLancamentoFolgaTrabalhada[Data],"&gt;="&amp;C$9,tbLancamentoFolgaTrabalhada[Data],"&lt;"&amp;D$9),0))</f>
        <v/>
      </c>
      <c r="D81" s="35" t="str">
        <f>IF($B81="","",IFERROR(SUMIFS(tbLancamentoFolgaTrabalhada[Qde Horas],tbLancamentoFolgaTrabalhada[Funcionário],$B81,tbLancamentoFolgaTrabalhada[Data],"&gt;="&amp;D$9,tbLancamentoFolgaTrabalhada[Data],"&lt;"&amp;E$9),0))</f>
        <v/>
      </c>
      <c r="E81" s="35" t="str">
        <f>IF($B81="","",IFERROR(SUMIFS(tbLancamentoFolgaTrabalhada[Qde Horas],tbLancamentoFolgaTrabalhada[Funcionário],$B81,tbLancamentoFolgaTrabalhada[Data],"&gt;="&amp;E$9,tbLancamentoFolgaTrabalhada[Data],"&lt;"&amp;F$9),0))</f>
        <v/>
      </c>
      <c r="F81" s="35" t="str">
        <f>IF($B81="","",IFERROR(SUMIFS(tbLancamentoFolgaTrabalhada[Qde Horas],tbLancamentoFolgaTrabalhada[Funcionário],$B81,tbLancamentoFolgaTrabalhada[Data],"&gt;="&amp;F$9,tbLancamentoFolgaTrabalhada[Data],"&lt;"&amp;G$9),0))</f>
        <v/>
      </c>
      <c r="G81" s="35" t="str">
        <f>IF($B81="","",IFERROR(SUMIFS(tbLancamentoFolgaTrabalhada[Qde Horas],tbLancamentoFolgaTrabalhada[Funcionário],$B81,tbLancamentoFolgaTrabalhada[Data],"&gt;="&amp;G$9,tbLancamentoFolgaTrabalhada[Data],"&lt;"&amp;H$9),0))</f>
        <v/>
      </c>
      <c r="H81" s="35" t="str">
        <f>IF($B81="","",IFERROR(SUMIFS(tbLancamentoFolgaTrabalhada[Qde Horas],tbLancamentoFolgaTrabalhada[Funcionário],$B81,tbLancamentoFolgaTrabalhada[Data],"&gt;="&amp;H$9,tbLancamentoFolgaTrabalhada[Data],"&lt;"&amp;I$9),0))</f>
        <v/>
      </c>
      <c r="I81" s="35" t="str">
        <f>IF($B81="","",IFERROR(SUMIFS(tbLancamentoFolgaTrabalhada[Qde Horas],tbLancamentoFolgaTrabalhada[Funcionário],$B81,tbLancamentoFolgaTrabalhada[Data],"&gt;="&amp;I$9,tbLancamentoFolgaTrabalhada[Data],"&lt;"&amp;J$9),0))</f>
        <v/>
      </c>
      <c r="J81" s="35" t="str">
        <f>IF($B81="","",IFERROR(SUMIFS(tbLancamentoFolgaTrabalhada[Qde Horas],tbLancamentoFolgaTrabalhada[Funcionário],$B81,tbLancamentoFolgaTrabalhada[Data],"&gt;="&amp;J$9,tbLancamentoFolgaTrabalhada[Data],"&lt;"&amp;K$9),0))</f>
        <v/>
      </c>
      <c r="K81" s="35" t="str">
        <f>IF($B81="","",IFERROR(SUMIFS(tbLancamentoFolgaTrabalhada[Qde Horas],tbLancamentoFolgaTrabalhada[Funcionário],$B81,tbLancamentoFolgaTrabalhada[Data],"&gt;="&amp;K$9,tbLancamentoFolgaTrabalhada[Data],"&lt;"&amp;L$9),0))</f>
        <v/>
      </c>
      <c r="L81" s="35" t="str">
        <f>IF($B81="","",IFERROR(SUMIFS(tbLancamentoFolgaTrabalhada[Qde Horas],tbLancamentoFolgaTrabalhada[Funcionário],$B81,tbLancamentoFolgaTrabalhada[Data],"&gt;="&amp;L$9,tbLancamentoFolgaTrabalhada[Data],"&lt;"&amp;M$9),0))</f>
        <v/>
      </c>
      <c r="M81" s="35" t="str">
        <f>IF($B81="","",IFERROR(SUMIFS(tbLancamentoFolgaTrabalhada[Qde Horas],tbLancamentoFolgaTrabalhada[Funcionário],$B81,tbLancamentoFolgaTrabalhada[Data],"&gt;="&amp;M$9,tbLancamentoFolgaTrabalhada[Data],"&lt;"&amp;N$9),0))</f>
        <v/>
      </c>
      <c r="N81" s="35" t="str">
        <f>IF($B81="","",IFERROR(SUMIFS(tbLancamentoFolgaTrabalhada[Qde Horas],tbLancamentoFolgaTrabalhada[Funcionário],$B81,tbLancamentoFolgaTrabalhada[Data],"&gt;="&amp;N$9,tbLancamentoFolgaTrabalhada[Data],"&lt;"&amp;O$9),0))</f>
        <v/>
      </c>
      <c r="O81" s="36" t="str">
        <f t="shared" si="1"/>
        <v/>
      </c>
    </row>
    <row r="82" spans="2:15" ht="24.95" customHeight="1" x14ac:dyDescent="0.25">
      <c r="B82" s="42" t="str">
        <f>IF(OR(DinamicaMes!A73="",DinamicaMes!A73="(vazio)"),"",DinamicaMes!A73)</f>
        <v/>
      </c>
      <c r="C82" s="35" t="str">
        <f>IF($B82="","",IFERROR(SUMIFS(tbLancamentoFolgaTrabalhada[Qde Horas],tbLancamentoFolgaTrabalhada[Funcionário],$B82,tbLancamentoFolgaTrabalhada[Data],"&gt;="&amp;C$9,tbLancamentoFolgaTrabalhada[Data],"&lt;"&amp;D$9),0))</f>
        <v/>
      </c>
      <c r="D82" s="35" t="str">
        <f>IF($B82="","",IFERROR(SUMIFS(tbLancamentoFolgaTrabalhada[Qde Horas],tbLancamentoFolgaTrabalhada[Funcionário],$B82,tbLancamentoFolgaTrabalhada[Data],"&gt;="&amp;D$9,tbLancamentoFolgaTrabalhada[Data],"&lt;"&amp;E$9),0))</f>
        <v/>
      </c>
      <c r="E82" s="35" t="str">
        <f>IF($B82="","",IFERROR(SUMIFS(tbLancamentoFolgaTrabalhada[Qde Horas],tbLancamentoFolgaTrabalhada[Funcionário],$B82,tbLancamentoFolgaTrabalhada[Data],"&gt;="&amp;E$9,tbLancamentoFolgaTrabalhada[Data],"&lt;"&amp;F$9),0))</f>
        <v/>
      </c>
      <c r="F82" s="35" t="str">
        <f>IF($B82="","",IFERROR(SUMIFS(tbLancamentoFolgaTrabalhada[Qde Horas],tbLancamentoFolgaTrabalhada[Funcionário],$B82,tbLancamentoFolgaTrabalhada[Data],"&gt;="&amp;F$9,tbLancamentoFolgaTrabalhada[Data],"&lt;"&amp;G$9),0))</f>
        <v/>
      </c>
      <c r="G82" s="35" t="str">
        <f>IF($B82="","",IFERROR(SUMIFS(tbLancamentoFolgaTrabalhada[Qde Horas],tbLancamentoFolgaTrabalhada[Funcionário],$B82,tbLancamentoFolgaTrabalhada[Data],"&gt;="&amp;G$9,tbLancamentoFolgaTrabalhada[Data],"&lt;"&amp;H$9),0))</f>
        <v/>
      </c>
      <c r="H82" s="35" t="str">
        <f>IF($B82="","",IFERROR(SUMIFS(tbLancamentoFolgaTrabalhada[Qde Horas],tbLancamentoFolgaTrabalhada[Funcionário],$B82,tbLancamentoFolgaTrabalhada[Data],"&gt;="&amp;H$9,tbLancamentoFolgaTrabalhada[Data],"&lt;"&amp;I$9),0))</f>
        <v/>
      </c>
      <c r="I82" s="35" t="str">
        <f>IF($B82="","",IFERROR(SUMIFS(tbLancamentoFolgaTrabalhada[Qde Horas],tbLancamentoFolgaTrabalhada[Funcionário],$B82,tbLancamentoFolgaTrabalhada[Data],"&gt;="&amp;I$9,tbLancamentoFolgaTrabalhada[Data],"&lt;"&amp;J$9),0))</f>
        <v/>
      </c>
      <c r="J82" s="35" t="str">
        <f>IF($B82="","",IFERROR(SUMIFS(tbLancamentoFolgaTrabalhada[Qde Horas],tbLancamentoFolgaTrabalhada[Funcionário],$B82,tbLancamentoFolgaTrabalhada[Data],"&gt;="&amp;J$9,tbLancamentoFolgaTrabalhada[Data],"&lt;"&amp;K$9),0))</f>
        <v/>
      </c>
      <c r="K82" s="35" t="str">
        <f>IF($B82="","",IFERROR(SUMIFS(tbLancamentoFolgaTrabalhada[Qde Horas],tbLancamentoFolgaTrabalhada[Funcionário],$B82,tbLancamentoFolgaTrabalhada[Data],"&gt;="&amp;K$9,tbLancamentoFolgaTrabalhada[Data],"&lt;"&amp;L$9),0))</f>
        <v/>
      </c>
      <c r="L82" s="35" t="str">
        <f>IF($B82="","",IFERROR(SUMIFS(tbLancamentoFolgaTrabalhada[Qde Horas],tbLancamentoFolgaTrabalhada[Funcionário],$B82,tbLancamentoFolgaTrabalhada[Data],"&gt;="&amp;L$9,tbLancamentoFolgaTrabalhada[Data],"&lt;"&amp;M$9),0))</f>
        <v/>
      </c>
      <c r="M82" s="35" t="str">
        <f>IF($B82="","",IFERROR(SUMIFS(tbLancamentoFolgaTrabalhada[Qde Horas],tbLancamentoFolgaTrabalhada[Funcionário],$B82,tbLancamentoFolgaTrabalhada[Data],"&gt;="&amp;M$9,tbLancamentoFolgaTrabalhada[Data],"&lt;"&amp;N$9),0))</f>
        <v/>
      </c>
      <c r="N82" s="35" t="str">
        <f>IF($B82="","",IFERROR(SUMIFS(tbLancamentoFolgaTrabalhada[Qde Horas],tbLancamentoFolgaTrabalhada[Funcionário],$B82,tbLancamentoFolgaTrabalhada[Data],"&gt;="&amp;N$9,tbLancamentoFolgaTrabalhada[Data],"&lt;"&amp;O$9),0))</f>
        <v/>
      </c>
      <c r="O82" s="36" t="str">
        <f t="shared" si="1"/>
        <v/>
      </c>
    </row>
    <row r="83" spans="2:15" ht="24.95" customHeight="1" x14ac:dyDescent="0.25">
      <c r="B83" s="42" t="str">
        <f>IF(OR(DinamicaMes!A74="",DinamicaMes!A74="(vazio)"),"",DinamicaMes!A74)</f>
        <v/>
      </c>
      <c r="C83" s="35" t="str">
        <f>IF($B83="","",IFERROR(SUMIFS(tbLancamentoFolgaTrabalhada[Qde Horas],tbLancamentoFolgaTrabalhada[Funcionário],$B83,tbLancamentoFolgaTrabalhada[Data],"&gt;="&amp;C$9,tbLancamentoFolgaTrabalhada[Data],"&lt;"&amp;D$9),0))</f>
        <v/>
      </c>
      <c r="D83" s="35" t="str">
        <f>IF($B83="","",IFERROR(SUMIFS(tbLancamentoFolgaTrabalhada[Qde Horas],tbLancamentoFolgaTrabalhada[Funcionário],$B83,tbLancamentoFolgaTrabalhada[Data],"&gt;="&amp;D$9,tbLancamentoFolgaTrabalhada[Data],"&lt;"&amp;E$9),0))</f>
        <v/>
      </c>
      <c r="E83" s="35" t="str">
        <f>IF($B83="","",IFERROR(SUMIFS(tbLancamentoFolgaTrabalhada[Qde Horas],tbLancamentoFolgaTrabalhada[Funcionário],$B83,tbLancamentoFolgaTrabalhada[Data],"&gt;="&amp;E$9,tbLancamentoFolgaTrabalhada[Data],"&lt;"&amp;F$9),0))</f>
        <v/>
      </c>
      <c r="F83" s="35" t="str">
        <f>IF($B83="","",IFERROR(SUMIFS(tbLancamentoFolgaTrabalhada[Qde Horas],tbLancamentoFolgaTrabalhada[Funcionário],$B83,tbLancamentoFolgaTrabalhada[Data],"&gt;="&amp;F$9,tbLancamentoFolgaTrabalhada[Data],"&lt;"&amp;G$9),0))</f>
        <v/>
      </c>
      <c r="G83" s="35" t="str">
        <f>IF($B83="","",IFERROR(SUMIFS(tbLancamentoFolgaTrabalhada[Qde Horas],tbLancamentoFolgaTrabalhada[Funcionário],$B83,tbLancamentoFolgaTrabalhada[Data],"&gt;="&amp;G$9,tbLancamentoFolgaTrabalhada[Data],"&lt;"&amp;H$9),0))</f>
        <v/>
      </c>
      <c r="H83" s="35" t="str">
        <f>IF($B83="","",IFERROR(SUMIFS(tbLancamentoFolgaTrabalhada[Qde Horas],tbLancamentoFolgaTrabalhada[Funcionário],$B83,tbLancamentoFolgaTrabalhada[Data],"&gt;="&amp;H$9,tbLancamentoFolgaTrabalhada[Data],"&lt;"&amp;I$9),0))</f>
        <v/>
      </c>
      <c r="I83" s="35" t="str">
        <f>IF($B83="","",IFERROR(SUMIFS(tbLancamentoFolgaTrabalhada[Qde Horas],tbLancamentoFolgaTrabalhada[Funcionário],$B83,tbLancamentoFolgaTrabalhada[Data],"&gt;="&amp;I$9,tbLancamentoFolgaTrabalhada[Data],"&lt;"&amp;J$9),0))</f>
        <v/>
      </c>
      <c r="J83" s="35" t="str">
        <f>IF($B83="","",IFERROR(SUMIFS(tbLancamentoFolgaTrabalhada[Qde Horas],tbLancamentoFolgaTrabalhada[Funcionário],$B83,tbLancamentoFolgaTrabalhada[Data],"&gt;="&amp;J$9,tbLancamentoFolgaTrabalhada[Data],"&lt;"&amp;K$9),0))</f>
        <v/>
      </c>
      <c r="K83" s="35" t="str">
        <f>IF($B83="","",IFERROR(SUMIFS(tbLancamentoFolgaTrabalhada[Qde Horas],tbLancamentoFolgaTrabalhada[Funcionário],$B83,tbLancamentoFolgaTrabalhada[Data],"&gt;="&amp;K$9,tbLancamentoFolgaTrabalhada[Data],"&lt;"&amp;L$9),0))</f>
        <v/>
      </c>
      <c r="L83" s="35" t="str">
        <f>IF($B83="","",IFERROR(SUMIFS(tbLancamentoFolgaTrabalhada[Qde Horas],tbLancamentoFolgaTrabalhada[Funcionário],$B83,tbLancamentoFolgaTrabalhada[Data],"&gt;="&amp;L$9,tbLancamentoFolgaTrabalhada[Data],"&lt;"&amp;M$9),0))</f>
        <v/>
      </c>
      <c r="M83" s="35" t="str">
        <f>IF($B83="","",IFERROR(SUMIFS(tbLancamentoFolgaTrabalhada[Qde Horas],tbLancamentoFolgaTrabalhada[Funcionário],$B83,tbLancamentoFolgaTrabalhada[Data],"&gt;="&amp;M$9,tbLancamentoFolgaTrabalhada[Data],"&lt;"&amp;N$9),0))</f>
        <v/>
      </c>
      <c r="N83" s="35" t="str">
        <f>IF($B83="","",IFERROR(SUMIFS(tbLancamentoFolgaTrabalhada[Qde Horas],tbLancamentoFolgaTrabalhada[Funcionário],$B83,tbLancamentoFolgaTrabalhada[Data],"&gt;="&amp;N$9,tbLancamentoFolgaTrabalhada[Data],"&lt;"&amp;O$9),0))</f>
        <v/>
      </c>
      <c r="O83" s="36" t="str">
        <f t="shared" si="1"/>
        <v/>
      </c>
    </row>
    <row r="84" spans="2:15" ht="24.95" customHeight="1" x14ac:dyDescent="0.25">
      <c r="B84" s="42" t="str">
        <f>IF(OR(DinamicaMes!A75="",DinamicaMes!A75="(vazio)"),"",DinamicaMes!A75)</f>
        <v/>
      </c>
      <c r="C84" s="35" t="str">
        <f>IF($B84="","",IFERROR(SUMIFS(tbLancamentoFolgaTrabalhada[Qde Horas],tbLancamentoFolgaTrabalhada[Funcionário],$B84,tbLancamentoFolgaTrabalhada[Data],"&gt;="&amp;C$9,tbLancamentoFolgaTrabalhada[Data],"&lt;"&amp;D$9),0))</f>
        <v/>
      </c>
      <c r="D84" s="35" t="str">
        <f>IF($B84="","",IFERROR(SUMIFS(tbLancamentoFolgaTrabalhada[Qde Horas],tbLancamentoFolgaTrabalhada[Funcionário],$B84,tbLancamentoFolgaTrabalhada[Data],"&gt;="&amp;D$9,tbLancamentoFolgaTrabalhada[Data],"&lt;"&amp;E$9),0))</f>
        <v/>
      </c>
      <c r="E84" s="35" t="str">
        <f>IF($B84="","",IFERROR(SUMIFS(tbLancamentoFolgaTrabalhada[Qde Horas],tbLancamentoFolgaTrabalhada[Funcionário],$B84,tbLancamentoFolgaTrabalhada[Data],"&gt;="&amp;E$9,tbLancamentoFolgaTrabalhada[Data],"&lt;"&amp;F$9),0))</f>
        <v/>
      </c>
      <c r="F84" s="35" t="str">
        <f>IF($B84="","",IFERROR(SUMIFS(tbLancamentoFolgaTrabalhada[Qde Horas],tbLancamentoFolgaTrabalhada[Funcionário],$B84,tbLancamentoFolgaTrabalhada[Data],"&gt;="&amp;F$9,tbLancamentoFolgaTrabalhada[Data],"&lt;"&amp;G$9),0))</f>
        <v/>
      </c>
      <c r="G84" s="35" t="str">
        <f>IF($B84="","",IFERROR(SUMIFS(tbLancamentoFolgaTrabalhada[Qde Horas],tbLancamentoFolgaTrabalhada[Funcionário],$B84,tbLancamentoFolgaTrabalhada[Data],"&gt;="&amp;G$9,tbLancamentoFolgaTrabalhada[Data],"&lt;"&amp;H$9),0))</f>
        <v/>
      </c>
      <c r="H84" s="35" t="str">
        <f>IF($B84="","",IFERROR(SUMIFS(tbLancamentoFolgaTrabalhada[Qde Horas],tbLancamentoFolgaTrabalhada[Funcionário],$B84,tbLancamentoFolgaTrabalhada[Data],"&gt;="&amp;H$9,tbLancamentoFolgaTrabalhada[Data],"&lt;"&amp;I$9),0))</f>
        <v/>
      </c>
      <c r="I84" s="35" t="str">
        <f>IF($B84="","",IFERROR(SUMIFS(tbLancamentoFolgaTrabalhada[Qde Horas],tbLancamentoFolgaTrabalhada[Funcionário],$B84,tbLancamentoFolgaTrabalhada[Data],"&gt;="&amp;I$9,tbLancamentoFolgaTrabalhada[Data],"&lt;"&amp;J$9),0))</f>
        <v/>
      </c>
      <c r="J84" s="35" t="str">
        <f>IF($B84="","",IFERROR(SUMIFS(tbLancamentoFolgaTrabalhada[Qde Horas],tbLancamentoFolgaTrabalhada[Funcionário],$B84,tbLancamentoFolgaTrabalhada[Data],"&gt;="&amp;J$9,tbLancamentoFolgaTrabalhada[Data],"&lt;"&amp;K$9),0))</f>
        <v/>
      </c>
      <c r="K84" s="35" t="str">
        <f>IF($B84="","",IFERROR(SUMIFS(tbLancamentoFolgaTrabalhada[Qde Horas],tbLancamentoFolgaTrabalhada[Funcionário],$B84,tbLancamentoFolgaTrabalhada[Data],"&gt;="&amp;K$9,tbLancamentoFolgaTrabalhada[Data],"&lt;"&amp;L$9),0))</f>
        <v/>
      </c>
      <c r="L84" s="35" t="str">
        <f>IF($B84="","",IFERROR(SUMIFS(tbLancamentoFolgaTrabalhada[Qde Horas],tbLancamentoFolgaTrabalhada[Funcionário],$B84,tbLancamentoFolgaTrabalhada[Data],"&gt;="&amp;L$9,tbLancamentoFolgaTrabalhada[Data],"&lt;"&amp;M$9),0))</f>
        <v/>
      </c>
      <c r="M84" s="35" t="str">
        <f>IF($B84="","",IFERROR(SUMIFS(tbLancamentoFolgaTrabalhada[Qde Horas],tbLancamentoFolgaTrabalhada[Funcionário],$B84,tbLancamentoFolgaTrabalhada[Data],"&gt;="&amp;M$9,tbLancamentoFolgaTrabalhada[Data],"&lt;"&amp;N$9),0))</f>
        <v/>
      </c>
      <c r="N84" s="35" t="str">
        <f>IF($B84="","",IFERROR(SUMIFS(tbLancamentoFolgaTrabalhada[Qde Horas],tbLancamentoFolgaTrabalhada[Funcionário],$B84,tbLancamentoFolgaTrabalhada[Data],"&gt;="&amp;N$9,tbLancamentoFolgaTrabalhada[Data],"&lt;"&amp;O$9),0))</f>
        <v/>
      </c>
      <c r="O84" s="36" t="str">
        <f t="shared" si="1"/>
        <v/>
      </c>
    </row>
    <row r="85" spans="2:15" ht="24.95" customHeight="1" x14ac:dyDescent="0.25">
      <c r="B85" s="42" t="str">
        <f>IF(OR(DinamicaMes!A76="",DinamicaMes!A76="(vazio)"),"",DinamicaMes!A76)</f>
        <v/>
      </c>
      <c r="C85" s="35" t="str">
        <f>IF($B85="","",IFERROR(SUMIFS(tbLancamentoFolgaTrabalhada[Qde Horas],tbLancamentoFolgaTrabalhada[Funcionário],$B85,tbLancamentoFolgaTrabalhada[Data],"&gt;="&amp;C$9,tbLancamentoFolgaTrabalhada[Data],"&lt;"&amp;D$9),0))</f>
        <v/>
      </c>
      <c r="D85" s="35" t="str">
        <f>IF($B85="","",IFERROR(SUMIFS(tbLancamentoFolgaTrabalhada[Qde Horas],tbLancamentoFolgaTrabalhada[Funcionário],$B85,tbLancamentoFolgaTrabalhada[Data],"&gt;="&amp;D$9,tbLancamentoFolgaTrabalhada[Data],"&lt;"&amp;E$9),0))</f>
        <v/>
      </c>
      <c r="E85" s="35" t="str">
        <f>IF($B85="","",IFERROR(SUMIFS(tbLancamentoFolgaTrabalhada[Qde Horas],tbLancamentoFolgaTrabalhada[Funcionário],$B85,tbLancamentoFolgaTrabalhada[Data],"&gt;="&amp;E$9,tbLancamentoFolgaTrabalhada[Data],"&lt;"&amp;F$9),0))</f>
        <v/>
      </c>
      <c r="F85" s="35" t="str">
        <f>IF($B85="","",IFERROR(SUMIFS(tbLancamentoFolgaTrabalhada[Qde Horas],tbLancamentoFolgaTrabalhada[Funcionário],$B85,tbLancamentoFolgaTrabalhada[Data],"&gt;="&amp;F$9,tbLancamentoFolgaTrabalhada[Data],"&lt;"&amp;G$9),0))</f>
        <v/>
      </c>
      <c r="G85" s="35" t="str">
        <f>IF($B85="","",IFERROR(SUMIFS(tbLancamentoFolgaTrabalhada[Qde Horas],tbLancamentoFolgaTrabalhada[Funcionário],$B85,tbLancamentoFolgaTrabalhada[Data],"&gt;="&amp;G$9,tbLancamentoFolgaTrabalhada[Data],"&lt;"&amp;H$9),0))</f>
        <v/>
      </c>
      <c r="H85" s="35" t="str">
        <f>IF($B85="","",IFERROR(SUMIFS(tbLancamentoFolgaTrabalhada[Qde Horas],tbLancamentoFolgaTrabalhada[Funcionário],$B85,tbLancamentoFolgaTrabalhada[Data],"&gt;="&amp;H$9,tbLancamentoFolgaTrabalhada[Data],"&lt;"&amp;I$9),0))</f>
        <v/>
      </c>
      <c r="I85" s="35" t="str">
        <f>IF($B85="","",IFERROR(SUMIFS(tbLancamentoFolgaTrabalhada[Qde Horas],tbLancamentoFolgaTrabalhada[Funcionário],$B85,tbLancamentoFolgaTrabalhada[Data],"&gt;="&amp;I$9,tbLancamentoFolgaTrabalhada[Data],"&lt;"&amp;J$9),0))</f>
        <v/>
      </c>
      <c r="J85" s="35" t="str">
        <f>IF($B85="","",IFERROR(SUMIFS(tbLancamentoFolgaTrabalhada[Qde Horas],tbLancamentoFolgaTrabalhada[Funcionário],$B85,tbLancamentoFolgaTrabalhada[Data],"&gt;="&amp;J$9,tbLancamentoFolgaTrabalhada[Data],"&lt;"&amp;K$9),0))</f>
        <v/>
      </c>
      <c r="K85" s="35" t="str">
        <f>IF($B85="","",IFERROR(SUMIFS(tbLancamentoFolgaTrabalhada[Qde Horas],tbLancamentoFolgaTrabalhada[Funcionário],$B85,tbLancamentoFolgaTrabalhada[Data],"&gt;="&amp;K$9,tbLancamentoFolgaTrabalhada[Data],"&lt;"&amp;L$9),0))</f>
        <v/>
      </c>
      <c r="L85" s="35" t="str">
        <f>IF($B85="","",IFERROR(SUMIFS(tbLancamentoFolgaTrabalhada[Qde Horas],tbLancamentoFolgaTrabalhada[Funcionário],$B85,tbLancamentoFolgaTrabalhada[Data],"&gt;="&amp;L$9,tbLancamentoFolgaTrabalhada[Data],"&lt;"&amp;M$9),0))</f>
        <v/>
      </c>
      <c r="M85" s="35" t="str">
        <f>IF($B85="","",IFERROR(SUMIFS(tbLancamentoFolgaTrabalhada[Qde Horas],tbLancamentoFolgaTrabalhada[Funcionário],$B85,tbLancamentoFolgaTrabalhada[Data],"&gt;="&amp;M$9,tbLancamentoFolgaTrabalhada[Data],"&lt;"&amp;N$9),0))</f>
        <v/>
      </c>
      <c r="N85" s="35" t="str">
        <f>IF($B85="","",IFERROR(SUMIFS(tbLancamentoFolgaTrabalhada[Qde Horas],tbLancamentoFolgaTrabalhada[Funcionário],$B85,tbLancamentoFolgaTrabalhada[Data],"&gt;="&amp;N$9,tbLancamentoFolgaTrabalhada[Data],"&lt;"&amp;O$9),0))</f>
        <v/>
      </c>
      <c r="O85" s="36" t="str">
        <f t="shared" si="1"/>
        <v/>
      </c>
    </row>
    <row r="86" spans="2:15" ht="24.95" customHeight="1" x14ac:dyDescent="0.25">
      <c r="B86" s="42" t="str">
        <f>IF(OR(DinamicaMes!A77="",DinamicaMes!A77="(vazio)"),"",DinamicaMes!A77)</f>
        <v/>
      </c>
      <c r="C86" s="35" t="str">
        <f>IF($B86="","",IFERROR(SUMIFS(tbLancamentoFolgaTrabalhada[Qde Horas],tbLancamentoFolgaTrabalhada[Funcionário],$B86,tbLancamentoFolgaTrabalhada[Data],"&gt;="&amp;C$9,tbLancamentoFolgaTrabalhada[Data],"&lt;"&amp;D$9),0))</f>
        <v/>
      </c>
      <c r="D86" s="35" t="str">
        <f>IF($B86="","",IFERROR(SUMIFS(tbLancamentoFolgaTrabalhada[Qde Horas],tbLancamentoFolgaTrabalhada[Funcionário],$B86,tbLancamentoFolgaTrabalhada[Data],"&gt;="&amp;D$9,tbLancamentoFolgaTrabalhada[Data],"&lt;"&amp;E$9),0))</f>
        <v/>
      </c>
      <c r="E86" s="35" t="str">
        <f>IF($B86="","",IFERROR(SUMIFS(tbLancamentoFolgaTrabalhada[Qde Horas],tbLancamentoFolgaTrabalhada[Funcionário],$B86,tbLancamentoFolgaTrabalhada[Data],"&gt;="&amp;E$9,tbLancamentoFolgaTrabalhada[Data],"&lt;"&amp;F$9),0))</f>
        <v/>
      </c>
      <c r="F86" s="35" t="str">
        <f>IF($B86="","",IFERROR(SUMIFS(tbLancamentoFolgaTrabalhada[Qde Horas],tbLancamentoFolgaTrabalhada[Funcionário],$B86,tbLancamentoFolgaTrabalhada[Data],"&gt;="&amp;F$9,tbLancamentoFolgaTrabalhada[Data],"&lt;"&amp;G$9),0))</f>
        <v/>
      </c>
      <c r="G86" s="35" t="str">
        <f>IF($B86="","",IFERROR(SUMIFS(tbLancamentoFolgaTrabalhada[Qde Horas],tbLancamentoFolgaTrabalhada[Funcionário],$B86,tbLancamentoFolgaTrabalhada[Data],"&gt;="&amp;G$9,tbLancamentoFolgaTrabalhada[Data],"&lt;"&amp;H$9),0))</f>
        <v/>
      </c>
      <c r="H86" s="35" t="str">
        <f>IF($B86="","",IFERROR(SUMIFS(tbLancamentoFolgaTrabalhada[Qde Horas],tbLancamentoFolgaTrabalhada[Funcionário],$B86,tbLancamentoFolgaTrabalhada[Data],"&gt;="&amp;H$9,tbLancamentoFolgaTrabalhada[Data],"&lt;"&amp;I$9),0))</f>
        <v/>
      </c>
      <c r="I86" s="35" t="str">
        <f>IF($B86="","",IFERROR(SUMIFS(tbLancamentoFolgaTrabalhada[Qde Horas],tbLancamentoFolgaTrabalhada[Funcionário],$B86,tbLancamentoFolgaTrabalhada[Data],"&gt;="&amp;I$9,tbLancamentoFolgaTrabalhada[Data],"&lt;"&amp;J$9),0))</f>
        <v/>
      </c>
      <c r="J86" s="35" t="str">
        <f>IF($B86="","",IFERROR(SUMIFS(tbLancamentoFolgaTrabalhada[Qde Horas],tbLancamentoFolgaTrabalhada[Funcionário],$B86,tbLancamentoFolgaTrabalhada[Data],"&gt;="&amp;J$9,tbLancamentoFolgaTrabalhada[Data],"&lt;"&amp;K$9),0))</f>
        <v/>
      </c>
      <c r="K86" s="35" t="str">
        <f>IF($B86="","",IFERROR(SUMIFS(tbLancamentoFolgaTrabalhada[Qde Horas],tbLancamentoFolgaTrabalhada[Funcionário],$B86,tbLancamentoFolgaTrabalhada[Data],"&gt;="&amp;K$9,tbLancamentoFolgaTrabalhada[Data],"&lt;"&amp;L$9),0))</f>
        <v/>
      </c>
      <c r="L86" s="35" t="str">
        <f>IF($B86="","",IFERROR(SUMIFS(tbLancamentoFolgaTrabalhada[Qde Horas],tbLancamentoFolgaTrabalhada[Funcionário],$B86,tbLancamentoFolgaTrabalhada[Data],"&gt;="&amp;L$9,tbLancamentoFolgaTrabalhada[Data],"&lt;"&amp;M$9),0))</f>
        <v/>
      </c>
      <c r="M86" s="35" t="str">
        <f>IF($B86="","",IFERROR(SUMIFS(tbLancamentoFolgaTrabalhada[Qde Horas],tbLancamentoFolgaTrabalhada[Funcionário],$B86,tbLancamentoFolgaTrabalhada[Data],"&gt;="&amp;M$9,tbLancamentoFolgaTrabalhada[Data],"&lt;"&amp;N$9),0))</f>
        <v/>
      </c>
      <c r="N86" s="35" t="str">
        <f>IF($B86="","",IFERROR(SUMIFS(tbLancamentoFolgaTrabalhada[Qde Horas],tbLancamentoFolgaTrabalhada[Funcionário],$B86,tbLancamentoFolgaTrabalhada[Data],"&gt;="&amp;N$9,tbLancamentoFolgaTrabalhada[Data],"&lt;"&amp;O$9),0))</f>
        <v/>
      </c>
      <c r="O86" s="36" t="str">
        <f t="shared" si="1"/>
        <v/>
      </c>
    </row>
    <row r="87" spans="2:15" ht="24.95" customHeight="1" x14ac:dyDescent="0.25">
      <c r="B87" s="42" t="str">
        <f>IF(OR(DinamicaMes!A78="",DinamicaMes!A78="(vazio)"),"",DinamicaMes!A78)</f>
        <v/>
      </c>
      <c r="C87" s="35" t="str">
        <f>IF($B87="","",IFERROR(SUMIFS(tbLancamentoFolgaTrabalhada[Qde Horas],tbLancamentoFolgaTrabalhada[Funcionário],$B87,tbLancamentoFolgaTrabalhada[Data],"&gt;="&amp;C$9,tbLancamentoFolgaTrabalhada[Data],"&lt;"&amp;D$9),0))</f>
        <v/>
      </c>
      <c r="D87" s="35" t="str">
        <f>IF($B87="","",IFERROR(SUMIFS(tbLancamentoFolgaTrabalhada[Qde Horas],tbLancamentoFolgaTrabalhada[Funcionário],$B87,tbLancamentoFolgaTrabalhada[Data],"&gt;="&amp;D$9,tbLancamentoFolgaTrabalhada[Data],"&lt;"&amp;E$9),0))</f>
        <v/>
      </c>
      <c r="E87" s="35" t="str">
        <f>IF($B87="","",IFERROR(SUMIFS(tbLancamentoFolgaTrabalhada[Qde Horas],tbLancamentoFolgaTrabalhada[Funcionário],$B87,tbLancamentoFolgaTrabalhada[Data],"&gt;="&amp;E$9,tbLancamentoFolgaTrabalhada[Data],"&lt;"&amp;F$9),0))</f>
        <v/>
      </c>
      <c r="F87" s="35" t="str">
        <f>IF($B87="","",IFERROR(SUMIFS(tbLancamentoFolgaTrabalhada[Qde Horas],tbLancamentoFolgaTrabalhada[Funcionário],$B87,tbLancamentoFolgaTrabalhada[Data],"&gt;="&amp;F$9,tbLancamentoFolgaTrabalhada[Data],"&lt;"&amp;G$9),0))</f>
        <v/>
      </c>
      <c r="G87" s="35" t="str">
        <f>IF($B87="","",IFERROR(SUMIFS(tbLancamentoFolgaTrabalhada[Qde Horas],tbLancamentoFolgaTrabalhada[Funcionário],$B87,tbLancamentoFolgaTrabalhada[Data],"&gt;="&amp;G$9,tbLancamentoFolgaTrabalhada[Data],"&lt;"&amp;H$9),0))</f>
        <v/>
      </c>
      <c r="H87" s="35" t="str">
        <f>IF($B87="","",IFERROR(SUMIFS(tbLancamentoFolgaTrabalhada[Qde Horas],tbLancamentoFolgaTrabalhada[Funcionário],$B87,tbLancamentoFolgaTrabalhada[Data],"&gt;="&amp;H$9,tbLancamentoFolgaTrabalhada[Data],"&lt;"&amp;I$9),0))</f>
        <v/>
      </c>
      <c r="I87" s="35" t="str">
        <f>IF($B87="","",IFERROR(SUMIFS(tbLancamentoFolgaTrabalhada[Qde Horas],tbLancamentoFolgaTrabalhada[Funcionário],$B87,tbLancamentoFolgaTrabalhada[Data],"&gt;="&amp;I$9,tbLancamentoFolgaTrabalhada[Data],"&lt;"&amp;J$9),0))</f>
        <v/>
      </c>
      <c r="J87" s="35" t="str">
        <f>IF($B87="","",IFERROR(SUMIFS(tbLancamentoFolgaTrabalhada[Qde Horas],tbLancamentoFolgaTrabalhada[Funcionário],$B87,tbLancamentoFolgaTrabalhada[Data],"&gt;="&amp;J$9,tbLancamentoFolgaTrabalhada[Data],"&lt;"&amp;K$9),0))</f>
        <v/>
      </c>
      <c r="K87" s="35" t="str">
        <f>IF($B87="","",IFERROR(SUMIFS(tbLancamentoFolgaTrabalhada[Qde Horas],tbLancamentoFolgaTrabalhada[Funcionário],$B87,tbLancamentoFolgaTrabalhada[Data],"&gt;="&amp;K$9,tbLancamentoFolgaTrabalhada[Data],"&lt;"&amp;L$9),0))</f>
        <v/>
      </c>
      <c r="L87" s="35" t="str">
        <f>IF($B87="","",IFERROR(SUMIFS(tbLancamentoFolgaTrabalhada[Qde Horas],tbLancamentoFolgaTrabalhada[Funcionário],$B87,tbLancamentoFolgaTrabalhada[Data],"&gt;="&amp;L$9,tbLancamentoFolgaTrabalhada[Data],"&lt;"&amp;M$9),0))</f>
        <v/>
      </c>
      <c r="M87" s="35" t="str">
        <f>IF($B87="","",IFERROR(SUMIFS(tbLancamentoFolgaTrabalhada[Qde Horas],tbLancamentoFolgaTrabalhada[Funcionário],$B87,tbLancamentoFolgaTrabalhada[Data],"&gt;="&amp;M$9,tbLancamentoFolgaTrabalhada[Data],"&lt;"&amp;N$9),0))</f>
        <v/>
      </c>
      <c r="N87" s="35" t="str">
        <f>IF($B87="","",IFERROR(SUMIFS(tbLancamentoFolgaTrabalhada[Qde Horas],tbLancamentoFolgaTrabalhada[Funcionário],$B87,tbLancamentoFolgaTrabalhada[Data],"&gt;="&amp;N$9,tbLancamentoFolgaTrabalhada[Data],"&lt;"&amp;O$9),0))</f>
        <v/>
      </c>
      <c r="O87" s="36" t="str">
        <f t="shared" si="1"/>
        <v/>
      </c>
    </row>
    <row r="88" spans="2:15" ht="24.95" customHeight="1" x14ac:dyDescent="0.25">
      <c r="B88" s="42" t="str">
        <f>IF(OR(DinamicaMes!A79="",DinamicaMes!A79="(vazio)"),"",DinamicaMes!A79)</f>
        <v/>
      </c>
      <c r="C88" s="35" t="str">
        <f>IF($B88="","",IFERROR(SUMIFS(tbLancamentoFolgaTrabalhada[Qde Horas],tbLancamentoFolgaTrabalhada[Funcionário],$B88,tbLancamentoFolgaTrabalhada[Data],"&gt;="&amp;C$9,tbLancamentoFolgaTrabalhada[Data],"&lt;"&amp;D$9),0))</f>
        <v/>
      </c>
      <c r="D88" s="35" t="str">
        <f>IF($B88="","",IFERROR(SUMIFS(tbLancamentoFolgaTrabalhada[Qde Horas],tbLancamentoFolgaTrabalhada[Funcionário],$B88,tbLancamentoFolgaTrabalhada[Data],"&gt;="&amp;D$9,tbLancamentoFolgaTrabalhada[Data],"&lt;"&amp;E$9),0))</f>
        <v/>
      </c>
      <c r="E88" s="35" t="str">
        <f>IF($B88="","",IFERROR(SUMIFS(tbLancamentoFolgaTrabalhada[Qde Horas],tbLancamentoFolgaTrabalhada[Funcionário],$B88,tbLancamentoFolgaTrabalhada[Data],"&gt;="&amp;E$9,tbLancamentoFolgaTrabalhada[Data],"&lt;"&amp;F$9),0))</f>
        <v/>
      </c>
      <c r="F88" s="35" t="str">
        <f>IF($B88="","",IFERROR(SUMIFS(tbLancamentoFolgaTrabalhada[Qde Horas],tbLancamentoFolgaTrabalhada[Funcionário],$B88,tbLancamentoFolgaTrabalhada[Data],"&gt;="&amp;F$9,tbLancamentoFolgaTrabalhada[Data],"&lt;"&amp;G$9),0))</f>
        <v/>
      </c>
      <c r="G88" s="35" t="str">
        <f>IF($B88="","",IFERROR(SUMIFS(tbLancamentoFolgaTrabalhada[Qde Horas],tbLancamentoFolgaTrabalhada[Funcionário],$B88,tbLancamentoFolgaTrabalhada[Data],"&gt;="&amp;G$9,tbLancamentoFolgaTrabalhada[Data],"&lt;"&amp;H$9),0))</f>
        <v/>
      </c>
      <c r="H88" s="35" t="str">
        <f>IF($B88="","",IFERROR(SUMIFS(tbLancamentoFolgaTrabalhada[Qde Horas],tbLancamentoFolgaTrabalhada[Funcionário],$B88,tbLancamentoFolgaTrabalhada[Data],"&gt;="&amp;H$9,tbLancamentoFolgaTrabalhada[Data],"&lt;"&amp;I$9),0))</f>
        <v/>
      </c>
      <c r="I88" s="35" t="str">
        <f>IF($B88="","",IFERROR(SUMIFS(tbLancamentoFolgaTrabalhada[Qde Horas],tbLancamentoFolgaTrabalhada[Funcionário],$B88,tbLancamentoFolgaTrabalhada[Data],"&gt;="&amp;I$9,tbLancamentoFolgaTrabalhada[Data],"&lt;"&amp;J$9),0))</f>
        <v/>
      </c>
      <c r="J88" s="35" t="str">
        <f>IF($B88="","",IFERROR(SUMIFS(tbLancamentoFolgaTrabalhada[Qde Horas],tbLancamentoFolgaTrabalhada[Funcionário],$B88,tbLancamentoFolgaTrabalhada[Data],"&gt;="&amp;J$9,tbLancamentoFolgaTrabalhada[Data],"&lt;"&amp;K$9),0))</f>
        <v/>
      </c>
      <c r="K88" s="35" t="str">
        <f>IF($B88="","",IFERROR(SUMIFS(tbLancamentoFolgaTrabalhada[Qde Horas],tbLancamentoFolgaTrabalhada[Funcionário],$B88,tbLancamentoFolgaTrabalhada[Data],"&gt;="&amp;K$9,tbLancamentoFolgaTrabalhada[Data],"&lt;"&amp;L$9),0))</f>
        <v/>
      </c>
      <c r="L88" s="35" t="str">
        <f>IF($B88="","",IFERROR(SUMIFS(tbLancamentoFolgaTrabalhada[Qde Horas],tbLancamentoFolgaTrabalhada[Funcionário],$B88,tbLancamentoFolgaTrabalhada[Data],"&gt;="&amp;L$9,tbLancamentoFolgaTrabalhada[Data],"&lt;"&amp;M$9),0))</f>
        <v/>
      </c>
      <c r="M88" s="35" t="str">
        <f>IF($B88="","",IFERROR(SUMIFS(tbLancamentoFolgaTrabalhada[Qde Horas],tbLancamentoFolgaTrabalhada[Funcionário],$B88,tbLancamentoFolgaTrabalhada[Data],"&gt;="&amp;M$9,tbLancamentoFolgaTrabalhada[Data],"&lt;"&amp;N$9),0))</f>
        <v/>
      </c>
      <c r="N88" s="35" t="str">
        <f>IF($B88="","",IFERROR(SUMIFS(tbLancamentoFolgaTrabalhada[Qde Horas],tbLancamentoFolgaTrabalhada[Funcionário],$B88,tbLancamentoFolgaTrabalhada[Data],"&gt;="&amp;N$9,tbLancamentoFolgaTrabalhada[Data],"&lt;"&amp;O$9),0))</f>
        <v/>
      </c>
      <c r="O88" s="36" t="str">
        <f t="shared" si="1"/>
        <v/>
      </c>
    </row>
    <row r="89" spans="2:15" ht="24.95" customHeight="1" x14ac:dyDescent="0.25">
      <c r="B89" s="42" t="str">
        <f>IF(OR(DinamicaMes!A80="",DinamicaMes!A80="(vazio)"),"",DinamicaMes!A80)</f>
        <v/>
      </c>
      <c r="C89" s="35" t="str">
        <f>IF($B89="","",IFERROR(SUMIFS(tbLancamentoFolgaTrabalhada[Qde Horas],tbLancamentoFolgaTrabalhada[Funcionário],$B89,tbLancamentoFolgaTrabalhada[Data],"&gt;="&amp;C$9,tbLancamentoFolgaTrabalhada[Data],"&lt;"&amp;D$9),0))</f>
        <v/>
      </c>
      <c r="D89" s="35" t="str">
        <f>IF($B89="","",IFERROR(SUMIFS(tbLancamentoFolgaTrabalhada[Qde Horas],tbLancamentoFolgaTrabalhada[Funcionário],$B89,tbLancamentoFolgaTrabalhada[Data],"&gt;="&amp;D$9,tbLancamentoFolgaTrabalhada[Data],"&lt;"&amp;E$9),0))</f>
        <v/>
      </c>
      <c r="E89" s="35" t="str">
        <f>IF($B89="","",IFERROR(SUMIFS(tbLancamentoFolgaTrabalhada[Qde Horas],tbLancamentoFolgaTrabalhada[Funcionário],$B89,tbLancamentoFolgaTrabalhada[Data],"&gt;="&amp;E$9,tbLancamentoFolgaTrabalhada[Data],"&lt;"&amp;F$9),0))</f>
        <v/>
      </c>
      <c r="F89" s="35" t="str">
        <f>IF($B89="","",IFERROR(SUMIFS(tbLancamentoFolgaTrabalhada[Qde Horas],tbLancamentoFolgaTrabalhada[Funcionário],$B89,tbLancamentoFolgaTrabalhada[Data],"&gt;="&amp;F$9,tbLancamentoFolgaTrabalhada[Data],"&lt;"&amp;G$9),0))</f>
        <v/>
      </c>
      <c r="G89" s="35" t="str">
        <f>IF($B89="","",IFERROR(SUMIFS(tbLancamentoFolgaTrabalhada[Qde Horas],tbLancamentoFolgaTrabalhada[Funcionário],$B89,tbLancamentoFolgaTrabalhada[Data],"&gt;="&amp;G$9,tbLancamentoFolgaTrabalhada[Data],"&lt;"&amp;H$9),0))</f>
        <v/>
      </c>
      <c r="H89" s="35" t="str">
        <f>IF($B89="","",IFERROR(SUMIFS(tbLancamentoFolgaTrabalhada[Qde Horas],tbLancamentoFolgaTrabalhada[Funcionário],$B89,tbLancamentoFolgaTrabalhada[Data],"&gt;="&amp;H$9,tbLancamentoFolgaTrabalhada[Data],"&lt;"&amp;I$9),0))</f>
        <v/>
      </c>
      <c r="I89" s="35" t="str">
        <f>IF($B89="","",IFERROR(SUMIFS(tbLancamentoFolgaTrabalhada[Qde Horas],tbLancamentoFolgaTrabalhada[Funcionário],$B89,tbLancamentoFolgaTrabalhada[Data],"&gt;="&amp;I$9,tbLancamentoFolgaTrabalhada[Data],"&lt;"&amp;J$9),0))</f>
        <v/>
      </c>
      <c r="J89" s="35" t="str">
        <f>IF($B89="","",IFERROR(SUMIFS(tbLancamentoFolgaTrabalhada[Qde Horas],tbLancamentoFolgaTrabalhada[Funcionário],$B89,tbLancamentoFolgaTrabalhada[Data],"&gt;="&amp;J$9,tbLancamentoFolgaTrabalhada[Data],"&lt;"&amp;K$9),0))</f>
        <v/>
      </c>
      <c r="K89" s="35" t="str">
        <f>IF($B89="","",IFERROR(SUMIFS(tbLancamentoFolgaTrabalhada[Qde Horas],tbLancamentoFolgaTrabalhada[Funcionário],$B89,tbLancamentoFolgaTrabalhada[Data],"&gt;="&amp;K$9,tbLancamentoFolgaTrabalhada[Data],"&lt;"&amp;L$9),0))</f>
        <v/>
      </c>
      <c r="L89" s="35" t="str">
        <f>IF($B89="","",IFERROR(SUMIFS(tbLancamentoFolgaTrabalhada[Qde Horas],tbLancamentoFolgaTrabalhada[Funcionário],$B89,tbLancamentoFolgaTrabalhada[Data],"&gt;="&amp;L$9,tbLancamentoFolgaTrabalhada[Data],"&lt;"&amp;M$9),0))</f>
        <v/>
      </c>
      <c r="M89" s="35" t="str">
        <f>IF($B89="","",IFERROR(SUMIFS(tbLancamentoFolgaTrabalhada[Qde Horas],tbLancamentoFolgaTrabalhada[Funcionário],$B89,tbLancamentoFolgaTrabalhada[Data],"&gt;="&amp;M$9,tbLancamentoFolgaTrabalhada[Data],"&lt;"&amp;N$9),0))</f>
        <v/>
      </c>
      <c r="N89" s="35" t="str">
        <f>IF($B89="","",IFERROR(SUMIFS(tbLancamentoFolgaTrabalhada[Qde Horas],tbLancamentoFolgaTrabalhada[Funcionário],$B89,tbLancamentoFolgaTrabalhada[Data],"&gt;="&amp;N$9,tbLancamentoFolgaTrabalhada[Data],"&lt;"&amp;O$9),0))</f>
        <v/>
      </c>
      <c r="O89" s="36" t="str">
        <f t="shared" si="1"/>
        <v/>
      </c>
    </row>
    <row r="90" spans="2:15" ht="24.95" customHeight="1" x14ac:dyDescent="0.25">
      <c r="B90" s="42" t="str">
        <f>IF(OR(DinamicaMes!A81="",DinamicaMes!A81="(vazio)"),"",DinamicaMes!A81)</f>
        <v/>
      </c>
      <c r="C90" s="35" t="str">
        <f>IF($B90="","",IFERROR(SUMIFS(tbLancamentoFolgaTrabalhada[Qde Horas],tbLancamentoFolgaTrabalhada[Funcionário],$B90,tbLancamentoFolgaTrabalhada[Data],"&gt;="&amp;C$9,tbLancamentoFolgaTrabalhada[Data],"&lt;"&amp;D$9),0))</f>
        <v/>
      </c>
      <c r="D90" s="35" t="str">
        <f>IF($B90="","",IFERROR(SUMIFS(tbLancamentoFolgaTrabalhada[Qde Horas],tbLancamentoFolgaTrabalhada[Funcionário],$B90,tbLancamentoFolgaTrabalhada[Data],"&gt;="&amp;D$9,tbLancamentoFolgaTrabalhada[Data],"&lt;"&amp;E$9),0))</f>
        <v/>
      </c>
      <c r="E90" s="35" t="str">
        <f>IF($B90="","",IFERROR(SUMIFS(tbLancamentoFolgaTrabalhada[Qde Horas],tbLancamentoFolgaTrabalhada[Funcionário],$B90,tbLancamentoFolgaTrabalhada[Data],"&gt;="&amp;E$9,tbLancamentoFolgaTrabalhada[Data],"&lt;"&amp;F$9),0))</f>
        <v/>
      </c>
      <c r="F90" s="35" t="str">
        <f>IF($B90="","",IFERROR(SUMIFS(tbLancamentoFolgaTrabalhada[Qde Horas],tbLancamentoFolgaTrabalhada[Funcionário],$B90,tbLancamentoFolgaTrabalhada[Data],"&gt;="&amp;F$9,tbLancamentoFolgaTrabalhada[Data],"&lt;"&amp;G$9),0))</f>
        <v/>
      </c>
      <c r="G90" s="35" t="str">
        <f>IF($B90="","",IFERROR(SUMIFS(tbLancamentoFolgaTrabalhada[Qde Horas],tbLancamentoFolgaTrabalhada[Funcionário],$B90,tbLancamentoFolgaTrabalhada[Data],"&gt;="&amp;G$9,tbLancamentoFolgaTrabalhada[Data],"&lt;"&amp;H$9),0))</f>
        <v/>
      </c>
      <c r="H90" s="35" t="str">
        <f>IF($B90="","",IFERROR(SUMIFS(tbLancamentoFolgaTrabalhada[Qde Horas],tbLancamentoFolgaTrabalhada[Funcionário],$B90,tbLancamentoFolgaTrabalhada[Data],"&gt;="&amp;H$9,tbLancamentoFolgaTrabalhada[Data],"&lt;"&amp;I$9),0))</f>
        <v/>
      </c>
      <c r="I90" s="35" t="str">
        <f>IF($B90="","",IFERROR(SUMIFS(tbLancamentoFolgaTrabalhada[Qde Horas],tbLancamentoFolgaTrabalhada[Funcionário],$B90,tbLancamentoFolgaTrabalhada[Data],"&gt;="&amp;I$9,tbLancamentoFolgaTrabalhada[Data],"&lt;"&amp;J$9),0))</f>
        <v/>
      </c>
      <c r="J90" s="35" t="str">
        <f>IF($B90="","",IFERROR(SUMIFS(tbLancamentoFolgaTrabalhada[Qde Horas],tbLancamentoFolgaTrabalhada[Funcionário],$B90,tbLancamentoFolgaTrabalhada[Data],"&gt;="&amp;J$9,tbLancamentoFolgaTrabalhada[Data],"&lt;"&amp;K$9),0))</f>
        <v/>
      </c>
      <c r="K90" s="35" t="str">
        <f>IF($B90="","",IFERROR(SUMIFS(tbLancamentoFolgaTrabalhada[Qde Horas],tbLancamentoFolgaTrabalhada[Funcionário],$B90,tbLancamentoFolgaTrabalhada[Data],"&gt;="&amp;K$9,tbLancamentoFolgaTrabalhada[Data],"&lt;"&amp;L$9),0))</f>
        <v/>
      </c>
      <c r="L90" s="35" t="str">
        <f>IF($B90="","",IFERROR(SUMIFS(tbLancamentoFolgaTrabalhada[Qde Horas],tbLancamentoFolgaTrabalhada[Funcionário],$B90,tbLancamentoFolgaTrabalhada[Data],"&gt;="&amp;L$9,tbLancamentoFolgaTrabalhada[Data],"&lt;"&amp;M$9),0))</f>
        <v/>
      </c>
      <c r="M90" s="35" t="str">
        <f>IF($B90="","",IFERROR(SUMIFS(tbLancamentoFolgaTrabalhada[Qde Horas],tbLancamentoFolgaTrabalhada[Funcionário],$B90,tbLancamentoFolgaTrabalhada[Data],"&gt;="&amp;M$9,tbLancamentoFolgaTrabalhada[Data],"&lt;"&amp;N$9),0))</f>
        <v/>
      </c>
      <c r="N90" s="35" t="str">
        <f>IF($B90="","",IFERROR(SUMIFS(tbLancamentoFolgaTrabalhada[Qde Horas],tbLancamentoFolgaTrabalhada[Funcionário],$B90,tbLancamentoFolgaTrabalhada[Data],"&gt;="&amp;N$9,tbLancamentoFolgaTrabalhada[Data],"&lt;"&amp;O$9),0))</f>
        <v/>
      </c>
      <c r="O90" s="36" t="str">
        <f t="shared" si="1"/>
        <v/>
      </c>
    </row>
    <row r="91" spans="2:15" ht="24.95" customHeight="1" x14ac:dyDescent="0.25">
      <c r="B91" s="42" t="str">
        <f>IF(OR(DinamicaMes!A82="",DinamicaMes!A82="(vazio)"),"",DinamicaMes!A82)</f>
        <v/>
      </c>
      <c r="C91" s="35" t="str">
        <f>IF($B91="","",IFERROR(SUMIFS(tbLancamentoFolgaTrabalhada[Qde Horas],tbLancamentoFolgaTrabalhada[Funcionário],$B91,tbLancamentoFolgaTrabalhada[Data],"&gt;="&amp;C$9,tbLancamentoFolgaTrabalhada[Data],"&lt;"&amp;D$9),0))</f>
        <v/>
      </c>
      <c r="D91" s="35" t="str">
        <f>IF($B91="","",IFERROR(SUMIFS(tbLancamentoFolgaTrabalhada[Qde Horas],tbLancamentoFolgaTrabalhada[Funcionário],$B91,tbLancamentoFolgaTrabalhada[Data],"&gt;="&amp;D$9,tbLancamentoFolgaTrabalhada[Data],"&lt;"&amp;E$9),0))</f>
        <v/>
      </c>
      <c r="E91" s="35" t="str">
        <f>IF($B91="","",IFERROR(SUMIFS(tbLancamentoFolgaTrabalhada[Qde Horas],tbLancamentoFolgaTrabalhada[Funcionário],$B91,tbLancamentoFolgaTrabalhada[Data],"&gt;="&amp;E$9,tbLancamentoFolgaTrabalhada[Data],"&lt;"&amp;F$9),0))</f>
        <v/>
      </c>
      <c r="F91" s="35" t="str">
        <f>IF($B91="","",IFERROR(SUMIFS(tbLancamentoFolgaTrabalhada[Qde Horas],tbLancamentoFolgaTrabalhada[Funcionário],$B91,tbLancamentoFolgaTrabalhada[Data],"&gt;="&amp;F$9,tbLancamentoFolgaTrabalhada[Data],"&lt;"&amp;G$9),0))</f>
        <v/>
      </c>
      <c r="G91" s="35" t="str">
        <f>IF($B91="","",IFERROR(SUMIFS(tbLancamentoFolgaTrabalhada[Qde Horas],tbLancamentoFolgaTrabalhada[Funcionário],$B91,tbLancamentoFolgaTrabalhada[Data],"&gt;="&amp;G$9,tbLancamentoFolgaTrabalhada[Data],"&lt;"&amp;H$9),0))</f>
        <v/>
      </c>
      <c r="H91" s="35" t="str">
        <f>IF($B91="","",IFERROR(SUMIFS(tbLancamentoFolgaTrabalhada[Qde Horas],tbLancamentoFolgaTrabalhada[Funcionário],$B91,tbLancamentoFolgaTrabalhada[Data],"&gt;="&amp;H$9,tbLancamentoFolgaTrabalhada[Data],"&lt;"&amp;I$9),0))</f>
        <v/>
      </c>
      <c r="I91" s="35" t="str">
        <f>IF($B91="","",IFERROR(SUMIFS(tbLancamentoFolgaTrabalhada[Qde Horas],tbLancamentoFolgaTrabalhada[Funcionário],$B91,tbLancamentoFolgaTrabalhada[Data],"&gt;="&amp;I$9,tbLancamentoFolgaTrabalhada[Data],"&lt;"&amp;J$9),0))</f>
        <v/>
      </c>
      <c r="J91" s="35" t="str">
        <f>IF($B91="","",IFERROR(SUMIFS(tbLancamentoFolgaTrabalhada[Qde Horas],tbLancamentoFolgaTrabalhada[Funcionário],$B91,tbLancamentoFolgaTrabalhada[Data],"&gt;="&amp;J$9,tbLancamentoFolgaTrabalhada[Data],"&lt;"&amp;K$9),0))</f>
        <v/>
      </c>
      <c r="K91" s="35" t="str">
        <f>IF($B91="","",IFERROR(SUMIFS(tbLancamentoFolgaTrabalhada[Qde Horas],tbLancamentoFolgaTrabalhada[Funcionário],$B91,tbLancamentoFolgaTrabalhada[Data],"&gt;="&amp;K$9,tbLancamentoFolgaTrabalhada[Data],"&lt;"&amp;L$9),0))</f>
        <v/>
      </c>
      <c r="L91" s="35" t="str">
        <f>IF($B91="","",IFERROR(SUMIFS(tbLancamentoFolgaTrabalhada[Qde Horas],tbLancamentoFolgaTrabalhada[Funcionário],$B91,tbLancamentoFolgaTrabalhada[Data],"&gt;="&amp;L$9,tbLancamentoFolgaTrabalhada[Data],"&lt;"&amp;M$9),0))</f>
        <v/>
      </c>
      <c r="M91" s="35" t="str">
        <f>IF($B91="","",IFERROR(SUMIFS(tbLancamentoFolgaTrabalhada[Qde Horas],tbLancamentoFolgaTrabalhada[Funcionário],$B91,tbLancamentoFolgaTrabalhada[Data],"&gt;="&amp;M$9,tbLancamentoFolgaTrabalhada[Data],"&lt;"&amp;N$9),0))</f>
        <v/>
      </c>
      <c r="N91" s="35" t="str">
        <f>IF($B91="","",IFERROR(SUMIFS(tbLancamentoFolgaTrabalhada[Qde Horas],tbLancamentoFolgaTrabalhada[Funcionário],$B91,tbLancamentoFolgaTrabalhada[Data],"&gt;="&amp;N$9,tbLancamentoFolgaTrabalhada[Data],"&lt;"&amp;O$9),0))</f>
        <v/>
      </c>
      <c r="O91" s="36" t="str">
        <f t="shared" si="1"/>
        <v/>
      </c>
    </row>
    <row r="92" spans="2:15" ht="24.95" customHeight="1" x14ac:dyDescent="0.25">
      <c r="B92" s="42" t="str">
        <f>IF(OR(DinamicaMes!A83="",DinamicaMes!A83="(vazio)"),"",DinamicaMes!A83)</f>
        <v/>
      </c>
      <c r="C92" s="35" t="str">
        <f>IF($B92="","",IFERROR(SUMIFS(tbLancamentoFolgaTrabalhada[Qde Horas],tbLancamentoFolgaTrabalhada[Funcionário],$B92,tbLancamentoFolgaTrabalhada[Data],"&gt;="&amp;C$9,tbLancamentoFolgaTrabalhada[Data],"&lt;"&amp;D$9),0))</f>
        <v/>
      </c>
      <c r="D92" s="35" t="str">
        <f>IF($B92="","",IFERROR(SUMIFS(tbLancamentoFolgaTrabalhada[Qde Horas],tbLancamentoFolgaTrabalhada[Funcionário],$B92,tbLancamentoFolgaTrabalhada[Data],"&gt;="&amp;D$9,tbLancamentoFolgaTrabalhada[Data],"&lt;"&amp;E$9),0))</f>
        <v/>
      </c>
      <c r="E92" s="35" t="str">
        <f>IF($B92="","",IFERROR(SUMIFS(tbLancamentoFolgaTrabalhada[Qde Horas],tbLancamentoFolgaTrabalhada[Funcionário],$B92,tbLancamentoFolgaTrabalhada[Data],"&gt;="&amp;E$9,tbLancamentoFolgaTrabalhada[Data],"&lt;"&amp;F$9),0))</f>
        <v/>
      </c>
      <c r="F92" s="35" t="str">
        <f>IF($B92="","",IFERROR(SUMIFS(tbLancamentoFolgaTrabalhada[Qde Horas],tbLancamentoFolgaTrabalhada[Funcionário],$B92,tbLancamentoFolgaTrabalhada[Data],"&gt;="&amp;F$9,tbLancamentoFolgaTrabalhada[Data],"&lt;"&amp;G$9),0))</f>
        <v/>
      </c>
      <c r="G92" s="35" t="str">
        <f>IF($B92="","",IFERROR(SUMIFS(tbLancamentoFolgaTrabalhada[Qde Horas],tbLancamentoFolgaTrabalhada[Funcionário],$B92,tbLancamentoFolgaTrabalhada[Data],"&gt;="&amp;G$9,tbLancamentoFolgaTrabalhada[Data],"&lt;"&amp;H$9),0))</f>
        <v/>
      </c>
      <c r="H92" s="35" t="str">
        <f>IF($B92="","",IFERROR(SUMIFS(tbLancamentoFolgaTrabalhada[Qde Horas],tbLancamentoFolgaTrabalhada[Funcionário],$B92,tbLancamentoFolgaTrabalhada[Data],"&gt;="&amp;H$9,tbLancamentoFolgaTrabalhada[Data],"&lt;"&amp;I$9),0))</f>
        <v/>
      </c>
      <c r="I92" s="35" t="str">
        <f>IF($B92="","",IFERROR(SUMIFS(tbLancamentoFolgaTrabalhada[Qde Horas],tbLancamentoFolgaTrabalhada[Funcionário],$B92,tbLancamentoFolgaTrabalhada[Data],"&gt;="&amp;I$9,tbLancamentoFolgaTrabalhada[Data],"&lt;"&amp;J$9),0))</f>
        <v/>
      </c>
      <c r="J92" s="35" t="str">
        <f>IF($B92="","",IFERROR(SUMIFS(tbLancamentoFolgaTrabalhada[Qde Horas],tbLancamentoFolgaTrabalhada[Funcionário],$B92,tbLancamentoFolgaTrabalhada[Data],"&gt;="&amp;J$9,tbLancamentoFolgaTrabalhada[Data],"&lt;"&amp;K$9),0))</f>
        <v/>
      </c>
      <c r="K92" s="35" t="str">
        <f>IF($B92="","",IFERROR(SUMIFS(tbLancamentoFolgaTrabalhada[Qde Horas],tbLancamentoFolgaTrabalhada[Funcionário],$B92,tbLancamentoFolgaTrabalhada[Data],"&gt;="&amp;K$9,tbLancamentoFolgaTrabalhada[Data],"&lt;"&amp;L$9),0))</f>
        <v/>
      </c>
      <c r="L92" s="35" t="str">
        <f>IF($B92="","",IFERROR(SUMIFS(tbLancamentoFolgaTrabalhada[Qde Horas],tbLancamentoFolgaTrabalhada[Funcionário],$B92,tbLancamentoFolgaTrabalhada[Data],"&gt;="&amp;L$9,tbLancamentoFolgaTrabalhada[Data],"&lt;"&amp;M$9),0))</f>
        <v/>
      </c>
      <c r="M92" s="35" t="str">
        <f>IF($B92="","",IFERROR(SUMIFS(tbLancamentoFolgaTrabalhada[Qde Horas],tbLancamentoFolgaTrabalhada[Funcionário],$B92,tbLancamentoFolgaTrabalhada[Data],"&gt;="&amp;M$9,tbLancamentoFolgaTrabalhada[Data],"&lt;"&amp;N$9),0))</f>
        <v/>
      </c>
      <c r="N92" s="35" t="str">
        <f>IF($B92="","",IFERROR(SUMIFS(tbLancamentoFolgaTrabalhada[Qde Horas],tbLancamentoFolgaTrabalhada[Funcionário],$B92,tbLancamentoFolgaTrabalhada[Data],"&gt;="&amp;N$9,tbLancamentoFolgaTrabalhada[Data],"&lt;"&amp;O$9),0))</f>
        <v/>
      </c>
      <c r="O92" s="36" t="str">
        <f t="shared" si="1"/>
        <v/>
      </c>
    </row>
    <row r="93" spans="2:15" ht="24.95" customHeight="1" x14ac:dyDescent="0.25">
      <c r="B93" s="42" t="str">
        <f>IF(OR(DinamicaMes!A84="",DinamicaMes!A84="(vazio)"),"",DinamicaMes!A84)</f>
        <v/>
      </c>
      <c r="C93" s="35" t="str">
        <f>IF($B93="","",IFERROR(SUMIFS(tbLancamentoFolgaTrabalhada[Qde Horas],tbLancamentoFolgaTrabalhada[Funcionário],$B93,tbLancamentoFolgaTrabalhada[Data],"&gt;="&amp;C$9,tbLancamentoFolgaTrabalhada[Data],"&lt;"&amp;D$9),0))</f>
        <v/>
      </c>
      <c r="D93" s="35" t="str">
        <f>IF($B93="","",IFERROR(SUMIFS(tbLancamentoFolgaTrabalhada[Qde Horas],tbLancamentoFolgaTrabalhada[Funcionário],$B93,tbLancamentoFolgaTrabalhada[Data],"&gt;="&amp;D$9,tbLancamentoFolgaTrabalhada[Data],"&lt;"&amp;E$9),0))</f>
        <v/>
      </c>
      <c r="E93" s="35" t="str">
        <f>IF($B93="","",IFERROR(SUMIFS(tbLancamentoFolgaTrabalhada[Qde Horas],tbLancamentoFolgaTrabalhada[Funcionário],$B93,tbLancamentoFolgaTrabalhada[Data],"&gt;="&amp;E$9,tbLancamentoFolgaTrabalhada[Data],"&lt;"&amp;F$9),0))</f>
        <v/>
      </c>
      <c r="F93" s="35" t="str">
        <f>IF($B93="","",IFERROR(SUMIFS(tbLancamentoFolgaTrabalhada[Qde Horas],tbLancamentoFolgaTrabalhada[Funcionário],$B93,tbLancamentoFolgaTrabalhada[Data],"&gt;="&amp;F$9,tbLancamentoFolgaTrabalhada[Data],"&lt;"&amp;G$9),0))</f>
        <v/>
      </c>
      <c r="G93" s="35" t="str">
        <f>IF($B93="","",IFERROR(SUMIFS(tbLancamentoFolgaTrabalhada[Qde Horas],tbLancamentoFolgaTrabalhada[Funcionário],$B93,tbLancamentoFolgaTrabalhada[Data],"&gt;="&amp;G$9,tbLancamentoFolgaTrabalhada[Data],"&lt;"&amp;H$9),0))</f>
        <v/>
      </c>
      <c r="H93" s="35" t="str">
        <f>IF($B93="","",IFERROR(SUMIFS(tbLancamentoFolgaTrabalhada[Qde Horas],tbLancamentoFolgaTrabalhada[Funcionário],$B93,tbLancamentoFolgaTrabalhada[Data],"&gt;="&amp;H$9,tbLancamentoFolgaTrabalhada[Data],"&lt;"&amp;I$9),0))</f>
        <v/>
      </c>
      <c r="I93" s="35" t="str">
        <f>IF($B93="","",IFERROR(SUMIFS(tbLancamentoFolgaTrabalhada[Qde Horas],tbLancamentoFolgaTrabalhada[Funcionário],$B93,tbLancamentoFolgaTrabalhada[Data],"&gt;="&amp;I$9,tbLancamentoFolgaTrabalhada[Data],"&lt;"&amp;J$9),0))</f>
        <v/>
      </c>
      <c r="J93" s="35" t="str">
        <f>IF($B93="","",IFERROR(SUMIFS(tbLancamentoFolgaTrabalhada[Qde Horas],tbLancamentoFolgaTrabalhada[Funcionário],$B93,tbLancamentoFolgaTrabalhada[Data],"&gt;="&amp;J$9,tbLancamentoFolgaTrabalhada[Data],"&lt;"&amp;K$9),0))</f>
        <v/>
      </c>
      <c r="K93" s="35" t="str">
        <f>IF($B93="","",IFERROR(SUMIFS(tbLancamentoFolgaTrabalhada[Qde Horas],tbLancamentoFolgaTrabalhada[Funcionário],$B93,tbLancamentoFolgaTrabalhada[Data],"&gt;="&amp;K$9,tbLancamentoFolgaTrabalhada[Data],"&lt;"&amp;L$9),0))</f>
        <v/>
      </c>
      <c r="L93" s="35" t="str">
        <f>IF($B93="","",IFERROR(SUMIFS(tbLancamentoFolgaTrabalhada[Qde Horas],tbLancamentoFolgaTrabalhada[Funcionário],$B93,tbLancamentoFolgaTrabalhada[Data],"&gt;="&amp;L$9,tbLancamentoFolgaTrabalhada[Data],"&lt;"&amp;M$9),0))</f>
        <v/>
      </c>
      <c r="M93" s="35" t="str">
        <f>IF($B93="","",IFERROR(SUMIFS(tbLancamentoFolgaTrabalhada[Qde Horas],tbLancamentoFolgaTrabalhada[Funcionário],$B93,tbLancamentoFolgaTrabalhada[Data],"&gt;="&amp;M$9,tbLancamentoFolgaTrabalhada[Data],"&lt;"&amp;N$9),0))</f>
        <v/>
      </c>
      <c r="N93" s="35" t="str">
        <f>IF($B93="","",IFERROR(SUMIFS(tbLancamentoFolgaTrabalhada[Qde Horas],tbLancamentoFolgaTrabalhada[Funcionário],$B93,tbLancamentoFolgaTrabalhada[Data],"&gt;="&amp;N$9,tbLancamentoFolgaTrabalhada[Data],"&lt;"&amp;O$9),0))</f>
        <v/>
      </c>
      <c r="O93" s="36" t="str">
        <f t="shared" si="1"/>
        <v/>
      </c>
    </row>
    <row r="94" spans="2:15" ht="24.95" customHeight="1" x14ac:dyDescent="0.25">
      <c r="B94" s="42" t="str">
        <f>IF(OR(DinamicaMes!A85="",DinamicaMes!A85="(vazio)"),"",DinamicaMes!A85)</f>
        <v/>
      </c>
      <c r="C94" s="35" t="str">
        <f>IF($B94="","",IFERROR(SUMIFS(tbLancamentoFolgaTrabalhada[Qde Horas],tbLancamentoFolgaTrabalhada[Funcionário],$B94,tbLancamentoFolgaTrabalhada[Data],"&gt;="&amp;C$9,tbLancamentoFolgaTrabalhada[Data],"&lt;"&amp;D$9),0))</f>
        <v/>
      </c>
      <c r="D94" s="35" t="str">
        <f>IF($B94="","",IFERROR(SUMIFS(tbLancamentoFolgaTrabalhada[Qde Horas],tbLancamentoFolgaTrabalhada[Funcionário],$B94,tbLancamentoFolgaTrabalhada[Data],"&gt;="&amp;D$9,tbLancamentoFolgaTrabalhada[Data],"&lt;"&amp;E$9),0))</f>
        <v/>
      </c>
      <c r="E94" s="35" t="str">
        <f>IF($B94="","",IFERROR(SUMIFS(tbLancamentoFolgaTrabalhada[Qde Horas],tbLancamentoFolgaTrabalhada[Funcionário],$B94,tbLancamentoFolgaTrabalhada[Data],"&gt;="&amp;E$9,tbLancamentoFolgaTrabalhada[Data],"&lt;"&amp;F$9),0))</f>
        <v/>
      </c>
      <c r="F94" s="35" t="str">
        <f>IF($B94="","",IFERROR(SUMIFS(tbLancamentoFolgaTrabalhada[Qde Horas],tbLancamentoFolgaTrabalhada[Funcionário],$B94,tbLancamentoFolgaTrabalhada[Data],"&gt;="&amp;F$9,tbLancamentoFolgaTrabalhada[Data],"&lt;"&amp;G$9),0))</f>
        <v/>
      </c>
      <c r="G94" s="35" t="str">
        <f>IF($B94="","",IFERROR(SUMIFS(tbLancamentoFolgaTrabalhada[Qde Horas],tbLancamentoFolgaTrabalhada[Funcionário],$B94,tbLancamentoFolgaTrabalhada[Data],"&gt;="&amp;G$9,tbLancamentoFolgaTrabalhada[Data],"&lt;"&amp;H$9),0))</f>
        <v/>
      </c>
      <c r="H94" s="35" t="str">
        <f>IF($B94="","",IFERROR(SUMIFS(tbLancamentoFolgaTrabalhada[Qde Horas],tbLancamentoFolgaTrabalhada[Funcionário],$B94,tbLancamentoFolgaTrabalhada[Data],"&gt;="&amp;H$9,tbLancamentoFolgaTrabalhada[Data],"&lt;"&amp;I$9),0))</f>
        <v/>
      </c>
      <c r="I94" s="35" t="str">
        <f>IF($B94="","",IFERROR(SUMIFS(tbLancamentoFolgaTrabalhada[Qde Horas],tbLancamentoFolgaTrabalhada[Funcionário],$B94,tbLancamentoFolgaTrabalhada[Data],"&gt;="&amp;I$9,tbLancamentoFolgaTrabalhada[Data],"&lt;"&amp;J$9),0))</f>
        <v/>
      </c>
      <c r="J94" s="35" t="str">
        <f>IF($B94="","",IFERROR(SUMIFS(tbLancamentoFolgaTrabalhada[Qde Horas],tbLancamentoFolgaTrabalhada[Funcionário],$B94,tbLancamentoFolgaTrabalhada[Data],"&gt;="&amp;J$9,tbLancamentoFolgaTrabalhada[Data],"&lt;"&amp;K$9),0))</f>
        <v/>
      </c>
      <c r="K94" s="35" t="str">
        <f>IF($B94="","",IFERROR(SUMIFS(tbLancamentoFolgaTrabalhada[Qde Horas],tbLancamentoFolgaTrabalhada[Funcionário],$B94,tbLancamentoFolgaTrabalhada[Data],"&gt;="&amp;K$9,tbLancamentoFolgaTrabalhada[Data],"&lt;"&amp;L$9),0))</f>
        <v/>
      </c>
      <c r="L94" s="35" t="str">
        <f>IF($B94="","",IFERROR(SUMIFS(tbLancamentoFolgaTrabalhada[Qde Horas],tbLancamentoFolgaTrabalhada[Funcionário],$B94,tbLancamentoFolgaTrabalhada[Data],"&gt;="&amp;L$9,tbLancamentoFolgaTrabalhada[Data],"&lt;"&amp;M$9),0))</f>
        <v/>
      </c>
      <c r="M94" s="35" t="str">
        <f>IF($B94="","",IFERROR(SUMIFS(tbLancamentoFolgaTrabalhada[Qde Horas],tbLancamentoFolgaTrabalhada[Funcionário],$B94,tbLancamentoFolgaTrabalhada[Data],"&gt;="&amp;M$9,tbLancamentoFolgaTrabalhada[Data],"&lt;"&amp;N$9),0))</f>
        <v/>
      </c>
      <c r="N94" s="35" t="str">
        <f>IF($B94="","",IFERROR(SUMIFS(tbLancamentoFolgaTrabalhada[Qde Horas],tbLancamentoFolgaTrabalhada[Funcionário],$B94,tbLancamentoFolgaTrabalhada[Data],"&gt;="&amp;N$9,tbLancamentoFolgaTrabalhada[Data],"&lt;"&amp;O$9),0))</f>
        <v/>
      </c>
      <c r="O94" s="36" t="str">
        <f t="shared" si="1"/>
        <v/>
      </c>
    </row>
    <row r="95" spans="2:15" ht="24.95" customHeight="1" x14ac:dyDescent="0.25">
      <c r="B95" s="42" t="str">
        <f>IF(OR(DinamicaMes!A86="",DinamicaMes!A86="(vazio)"),"",DinamicaMes!A86)</f>
        <v/>
      </c>
      <c r="C95" s="35" t="str">
        <f>IF($B95="","",IFERROR(SUMIFS(tbLancamentoFolgaTrabalhada[Qde Horas],tbLancamentoFolgaTrabalhada[Funcionário],$B95,tbLancamentoFolgaTrabalhada[Data],"&gt;="&amp;C$9,tbLancamentoFolgaTrabalhada[Data],"&lt;"&amp;D$9),0))</f>
        <v/>
      </c>
      <c r="D95" s="35" t="str">
        <f>IF($B95="","",IFERROR(SUMIFS(tbLancamentoFolgaTrabalhada[Qde Horas],tbLancamentoFolgaTrabalhada[Funcionário],$B95,tbLancamentoFolgaTrabalhada[Data],"&gt;="&amp;D$9,tbLancamentoFolgaTrabalhada[Data],"&lt;"&amp;E$9),0))</f>
        <v/>
      </c>
      <c r="E95" s="35" t="str">
        <f>IF($B95="","",IFERROR(SUMIFS(tbLancamentoFolgaTrabalhada[Qde Horas],tbLancamentoFolgaTrabalhada[Funcionário],$B95,tbLancamentoFolgaTrabalhada[Data],"&gt;="&amp;E$9,tbLancamentoFolgaTrabalhada[Data],"&lt;"&amp;F$9),0))</f>
        <v/>
      </c>
      <c r="F95" s="35" t="str">
        <f>IF($B95="","",IFERROR(SUMIFS(tbLancamentoFolgaTrabalhada[Qde Horas],tbLancamentoFolgaTrabalhada[Funcionário],$B95,tbLancamentoFolgaTrabalhada[Data],"&gt;="&amp;F$9,tbLancamentoFolgaTrabalhada[Data],"&lt;"&amp;G$9),0))</f>
        <v/>
      </c>
      <c r="G95" s="35" t="str">
        <f>IF($B95="","",IFERROR(SUMIFS(tbLancamentoFolgaTrabalhada[Qde Horas],tbLancamentoFolgaTrabalhada[Funcionário],$B95,tbLancamentoFolgaTrabalhada[Data],"&gt;="&amp;G$9,tbLancamentoFolgaTrabalhada[Data],"&lt;"&amp;H$9),0))</f>
        <v/>
      </c>
      <c r="H95" s="35" t="str">
        <f>IF($B95="","",IFERROR(SUMIFS(tbLancamentoFolgaTrabalhada[Qde Horas],tbLancamentoFolgaTrabalhada[Funcionário],$B95,tbLancamentoFolgaTrabalhada[Data],"&gt;="&amp;H$9,tbLancamentoFolgaTrabalhada[Data],"&lt;"&amp;I$9),0))</f>
        <v/>
      </c>
      <c r="I95" s="35" t="str">
        <f>IF($B95="","",IFERROR(SUMIFS(tbLancamentoFolgaTrabalhada[Qde Horas],tbLancamentoFolgaTrabalhada[Funcionário],$B95,tbLancamentoFolgaTrabalhada[Data],"&gt;="&amp;I$9,tbLancamentoFolgaTrabalhada[Data],"&lt;"&amp;J$9),0))</f>
        <v/>
      </c>
      <c r="J95" s="35" t="str">
        <f>IF($B95="","",IFERROR(SUMIFS(tbLancamentoFolgaTrabalhada[Qde Horas],tbLancamentoFolgaTrabalhada[Funcionário],$B95,tbLancamentoFolgaTrabalhada[Data],"&gt;="&amp;J$9,tbLancamentoFolgaTrabalhada[Data],"&lt;"&amp;K$9),0))</f>
        <v/>
      </c>
      <c r="K95" s="35" t="str">
        <f>IF($B95="","",IFERROR(SUMIFS(tbLancamentoFolgaTrabalhada[Qde Horas],tbLancamentoFolgaTrabalhada[Funcionário],$B95,tbLancamentoFolgaTrabalhada[Data],"&gt;="&amp;K$9,tbLancamentoFolgaTrabalhada[Data],"&lt;"&amp;L$9),0))</f>
        <v/>
      </c>
      <c r="L95" s="35" t="str">
        <f>IF($B95="","",IFERROR(SUMIFS(tbLancamentoFolgaTrabalhada[Qde Horas],tbLancamentoFolgaTrabalhada[Funcionário],$B95,tbLancamentoFolgaTrabalhada[Data],"&gt;="&amp;L$9,tbLancamentoFolgaTrabalhada[Data],"&lt;"&amp;M$9),0))</f>
        <v/>
      </c>
      <c r="M95" s="35" t="str">
        <f>IF($B95="","",IFERROR(SUMIFS(tbLancamentoFolgaTrabalhada[Qde Horas],tbLancamentoFolgaTrabalhada[Funcionário],$B95,tbLancamentoFolgaTrabalhada[Data],"&gt;="&amp;M$9,tbLancamentoFolgaTrabalhada[Data],"&lt;"&amp;N$9),0))</f>
        <v/>
      </c>
      <c r="N95" s="35" t="str">
        <f>IF($B95="","",IFERROR(SUMIFS(tbLancamentoFolgaTrabalhada[Qde Horas],tbLancamentoFolgaTrabalhada[Funcionário],$B95,tbLancamentoFolgaTrabalhada[Data],"&gt;="&amp;N$9,tbLancamentoFolgaTrabalhada[Data],"&lt;"&amp;O$9),0))</f>
        <v/>
      </c>
      <c r="O95" s="36" t="str">
        <f t="shared" si="1"/>
        <v/>
      </c>
    </row>
    <row r="96" spans="2:15" ht="24.95" customHeight="1" x14ac:dyDescent="0.25">
      <c r="B96" s="42" t="str">
        <f>IF(OR(DinamicaMes!A87="",DinamicaMes!A87="(vazio)"),"",DinamicaMes!A87)</f>
        <v/>
      </c>
      <c r="C96" s="35" t="str">
        <f>IF($B96="","",IFERROR(SUMIFS(tbLancamentoFolgaTrabalhada[Qde Horas],tbLancamentoFolgaTrabalhada[Funcionário],$B96,tbLancamentoFolgaTrabalhada[Data],"&gt;="&amp;C$9,tbLancamentoFolgaTrabalhada[Data],"&lt;"&amp;D$9),0))</f>
        <v/>
      </c>
      <c r="D96" s="35" t="str">
        <f>IF($B96="","",IFERROR(SUMIFS(tbLancamentoFolgaTrabalhada[Qde Horas],tbLancamentoFolgaTrabalhada[Funcionário],$B96,tbLancamentoFolgaTrabalhada[Data],"&gt;="&amp;D$9,tbLancamentoFolgaTrabalhada[Data],"&lt;"&amp;E$9),0))</f>
        <v/>
      </c>
      <c r="E96" s="35" t="str">
        <f>IF($B96="","",IFERROR(SUMIFS(tbLancamentoFolgaTrabalhada[Qde Horas],tbLancamentoFolgaTrabalhada[Funcionário],$B96,tbLancamentoFolgaTrabalhada[Data],"&gt;="&amp;E$9,tbLancamentoFolgaTrabalhada[Data],"&lt;"&amp;F$9),0))</f>
        <v/>
      </c>
      <c r="F96" s="35" t="str">
        <f>IF($B96="","",IFERROR(SUMIFS(tbLancamentoFolgaTrabalhada[Qde Horas],tbLancamentoFolgaTrabalhada[Funcionário],$B96,tbLancamentoFolgaTrabalhada[Data],"&gt;="&amp;F$9,tbLancamentoFolgaTrabalhada[Data],"&lt;"&amp;G$9),0))</f>
        <v/>
      </c>
      <c r="G96" s="35" t="str">
        <f>IF($B96="","",IFERROR(SUMIFS(tbLancamentoFolgaTrabalhada[Qde Horas],tbLancamentoFolgaTrabalhada[Funcionário],$B96,tbLancamentoFolgaTrabalhada[Data],"&gt;="&amp;G$9,tbLancamentoFolgaTrabalhada[Data],"&lt;"&amp;H$9),0))</f>
        <v/>
      </c>
      <c r="H96" s="35" t="str">
        <f>IF($B96="","",IFERROR(SUMIFS(tbLancamentoFolgaTrabalhada[Qde Horas],tbLancamentoFolgaTrabalhada[Funcionário],$B96,tbLancamentoFolgaTrabalhada[Data],"&gt;="&amp;H$9,tbLancamentoFolgaTrabalhada[Data],"&lt;"&amp;I$9),0))</f>
        <v/>
      </c>
      <c r="I96" s="35" t="str">
        <f>IF($B96="","",IFERROR(SUMIFS(tbLancamentoFolgaTrabalhada[Qde Horas],tbLancamentoFolgaTrabalhada[Funcionário],$B96,tbLancamentoFolgaTrabalhada[Data],"&gt;="&amp;I$9,tbLancamentoFolgaTrabalhada[Data],"&lt;"&amp;J$9),0))</f>
        <v/>
      </c>
      <c r="J96" s="35" t="str">
        <f>IF($B96="","",IFERROR(SUMIFS(tbLancamentoFolgaTrabalhada[Qde Horas],tbLancamentoFolgaTrabalhada[Funcionário],$B96,tbLancamentoFolgaTrabalhada[Data],"&gt;="&amp;J$9,tbLancamentoFolgaTrabalhada[Data],"&lt;"&amp;K$9),0))</f>
        <v/>
      </c>
      <c r="K96" s="35" t="str">
        <f>IF($B96="","",IFERROR(SUMIFS(tbLancamentoFolgaTrabalhada[Qde Horas],tbLancamentoFolgaTrabalhada[Funcionário],$B96,tbLancamentoFolgaTrabalhada[Data],"&gt;="&amp;K$9,tbLancamentoFolgaTrabalhada[Data],"&lt;"&amp;L$9),0))</f>
        <v/>
      </c>
      <c r="L96" s="35" t="str">
        <f>IF($B96="","",IFERROR(SUMIFS(tbLancamentoFolgaTrabalhada[Qde Horas],tbLancamentoFolgaTrabalhada[Funcionário],$B96,tbLancamentoFolgaTrabalhada[Data],"&gt;="&amp;L$9,tbLancamentoFolgaTrabalhada[Data],"&lt;"&amp;M$9),0))</f>
        <v/>
      </c>
      <c r="M96" s="35" t="str">
        <f>IF($B96="","",IFERROR(SUMIFS(tbLancamentoFolgaTrabalhada[Qde Horas],tbLancamentoFolgaTrabalhada[Funcionário],$B96,tbLancamentoFolgaTrabalhada[Data],"&gt;="&amp;M$9,tbLancamentoFolgaTrabalhada[Data],"&lt;"&amp;N$9),0))</f>
        <v/>
      </c>
      <c r="N96" s="35" t="str">
        <f>IF($B96="","",IFERROR(SUMIFS(tbLancamentoFolgaTrabalhada[Qde Horas],tbLancamentoFolgaTrabalhada[Funcionário],$B96,tbLancamentoFolgaTrabalhada[Data],"&gt;="&amp;N$9,tbLancamentoFolgaTrabalhada[Data],"&lt;"&amp;O$9),0))</f>
        <v/>
      </c>
      <c r="O96" s="36" t="str">
        <f t="shared" si="1"/>
        <v/>
      </c>
    </row>
    <row r="97" spans="2:15" ht="24.95" customHeight="1" x14ac:dyDescent="0.25">
      <c r="B97" s="42" t="str">
        <f>IF(OR(DinamicaMes!A88="",DinamicaMes!A88="(vazio)"),"",DinamicaMes!A88)</f>
        <v/>
      </c>
      <c r="C97" s="35" t="str">
        <f>IF($B97="","",IFERROR(SUMIFS(tbLancamentoFolgaTrabalhada[Qde Horas],tbLancamentoFolgaTrabalhada[Funcionário],$B97,tbLancamentoFolgaTrabalhada[Data],"&gt;="&amp;C$9,tbLancamentoFolgaTrabalhada[Data],"&lt;"&amp;D$9),0))</f>
        <v/>
      </c>
      <c r="D97" s="35" t="str">
        <f>IF($B97="","",IFERROR(SUMIFS(tbLancamentoFolgaTrabalhada[Qde Horas],tbLancamentoFolgaTrabalhada[Funcionário],$B97,tbLancamentoFolgaTrabalhada[Data],"&gt;="&amp;D$9,tbLancamentoFolgaTrabalhada[Data],"&lt;"&amp;E$9),0))</f>
        <v/>
      </c>
      <c r="E97" s="35" t="str">
        <f>IF($B97="","",IFERROR(SUMIFS(tbLancamentoFolgaTrabalhada[Qde Horas],tbLancamentoFolgaTrabalhada[Funcionário],$B97,tbLancamentoFolgaTrabalhada[Data],"&gt;="&amp;E$9,tbLancamentoFolgaTrabalhada[Data],"&lt;"&amp;F$9),0))</f>
        <v/>
      </c>
      <c r="F97" s="35" t="str">
        <f>IF($B97="","",IFERROR(SUMIFS(tbLancamentoFolgaTrabalhada[Qde Horas],tbLancamentoFolgaTrabalhada[Funcionário],$B97,tbLancamentoFolgaTrabalhada[Data],"&gt;="&amp;F$9,tbLancamentoFolgaTrabalhada[Data],"&lt;"&amp;G$9),0))</f>
        <v/>
      </c>
      <c r="G97" s="35" t="str">
        <f>IF($B97="","",IFERROR(SUMIFS(tbLancamentoFolgaTrabalhada[Qde Horas],tbLancamentoFolgaTrabalhada[Funcionário],$B97,tbLancamentoFolgaTrabalhada[Data],"&gt;="&amp;G$9,tbLancamentoFolgaTrabalhada[Data],"&lt;"&amp;H$9),0))</f>
        <v/>
      </c>
      <c r="H97" s="35" t="str">
        <f>IF($B97="","",IFERROR(SUMIFS(tbLancamentoFolgaTrabalhada[Qde Horas],tbLancamentoFolgaTrabalhada[Funcionário],$B97,tbLancamentoFolgaTrabalhada[Data],"&gt;="&amp;H$9,tbLancamentoFolgaTrabalhada[Data],"&lt;"&amp;I$9),0))</f>
        <v/>
      </c>
      <c r="I97" s="35" t="str">
        <f>IF($B97="","",IFERROR(SUMIFS(tbLancamentoFolgaTrabalhada[Qde Horas],tbLancamentoFolgaTrabalhada[Funcionário],$B97,tbLancamentoFolgaTrabalhada[Data],"&gt;="&amp;I$9,tbLancamentoFolgaTrabalhada[Data],"&lt;"&amp;J$9),0))</f>
        <v/>
      </c>
      <c r="J97" s="35" t="str">
        <f>IF($B97="","",IFERROR(SUMIFS(tbLancamentoFolgaTrabalhada[Qde Horas],tbLancamentoFolgaTrabalhada[Funcionário],$B97,tbLancamentoFolgaTrabalhada[Data],"&gt;="&amp;J$9,tbLancamentoFolgaTrabalhada[Data],"&lt;"&amp;K$9),0))</f>
        <v/>
      </c>
      <c r="K97" s="35" t="str">
        <f>IF($B97="","",IFERROR(SUMIFS(tbLancamentoFolgaTrabalhada[Qde Horas],tbLancamentoFolgaTrabalhada[Funcionário],$B97,tbLancamentoFolgaTrabalhada[Data],"&gt;="&amp;K$9,tbLancamentoFolgaTrabalhada[Data],"&lt;"&amp;L$9),0))</f>
        <v/>
      </c>
      <c r="L97" s="35" t="str">
        <f>IF($B97="","",IFERROR(SUMIFS(tbLancamentoFolgaTrabalhada[Qde Horas],tbLancamentoFolgaTrabalhada[Funcionário],$B97,tbLancamentoFolgaTrabalhada[Data],"&gt;="&amp;L$9,tbLancamentoFolgaTrabalhada[Data],"&lt;"&amp;M$9),0))</f>
        <v/>
      </c>
      <c r="M97" s="35" t="str">
        <f>IF($B97="","",IFERROR(SUMIFS(tbLancamentoFolgaTrabalhada[Qde Horas],tbLancamentoFolgaTrabalhada[Funcionário],$B97,tbLancamentoFolgaTrabalhada[Data],"&gt;="&amp;M$9,tbLancamentoFolgaTrabalhada[Data],"&lt;"&amp;N$9),0))</f>
        <v/>
      </c>
      <c r="N97" s="35" t="str">
        <f>IF($B97="","",IFERROR(SUMIFS(tbLancamentoFolgaTrabalhada[Qde Horas],tbLancamentoFolgaTrabalhada[Funcionário],$B97,tbLancamentoFolgaTrabalhada[Data],"&gt;="&amp;N$9,tbLancamentoFolgaTrabalhada[Data],"&lt;"&amp;O$9),0))</f>
        <v/>
      </c>
      <c r="O97" s="36" t="str">
        <f t="shared" si="1"/>
        <v/>
      </c>
    </row>
    <row r="98" spans="2:15" ht="24.95" customHeight="1" x14ac:dyDescent="0.25">
      <c r="B98" s="42" t="str">
        <f>IF(OR(DinamicaMes!A89="",DinamicaMes!A89="(vazio)"),"",DinamicaMes!A89)</f>
        <v/>
      </c>
      <c r="C98" s="35" t="str">
        <f>IF($B98="","",IFERROR(SUMIFS(tbLancamentoFolgaTrabalhada[Qde Horas],tbLancamentoFolgaTrabalhada[Funcionário],$B98,tbLancamentoFolgaTrabalhada[Data],"&gt;="&amp;C$9,tbLancamentoFolgaTrabalhada[Data],"&lt;"&amp;D$9),0))</f>
        <v/>
      </c>
      <c r="D98" s="35" t="str">
        <f>IF($B98="","",IFERROR(SUMIFS(tbLancamentoFolgaTrabalhada[Qde Horas],tbLancamentoFolgaTrabalhada[Funcionário],$B98,tbLancamentoFolgaTrabalhada[Data],"&gt;="&amp;D$9,tbLancamentoFolgaTrabalhada[Data],"&lt;"&amp;E$9),0))</f>
        <v/>
      </c>
      <c r="E98" s="35" t="str">
        <f>IF($B98="","",IFERROR(SUMIFS(tbLancamentoFolgaTrabalhada[Qde Horas],tbLancamentoFolgaTrabalhada[Funcionário],$B98,tbLancamentoFolgaTrabalhada[Data],"&gt;="&amp;E$9,tbLancamentoFolgaTrabalhada[Data],"&lt;"&amp;F$9),0))</f>
        <v/>
      </c>
      <c r="F98" s="35" t="str">
        <f>IF($B98="","",IFERROR(SUMIFS(tbLancamentoFolgaTrabalhada[Qde Horas],tbLancamentoFolgaTrabalhada[Funcionário],$B98,tbLancamentoFolgaTrabalhada[Data],"&gt;="&amp;F$9,tbLancamentoFolgaTrabalhada[Data],"&lt;"&amp;G$9),0))</f>
        <v/>
      </c>
      <c r="G98" s="35" t="str">
        <f>IF($B98="","",IFERROR(SUMIFS(tbLancamentoFolgaTrabalhada[Qde Horas],tbLancamentoFolgaTrabalhada[Funcionário],$B98,tbLancamentoFolgaTrabalhada[Data],"&gt;="&amp;G$9,tbLancamentoFolgaTrabalhada[Data],"&lt;"&amp;H$9),0))</f>
        <v/>
      </c>
      <c r="H98" s="35" t="str">
        <f>IF($B98="","",IFERROR(SUMIFS(tbLancamentoFolgaTrabalhada[Qde Horas],tbLancamentoFolgaTrabalhada[Funcionário],$B98,tbLancamentoFolgaTrabalhada[Data],"&gt;="&amp;H$9,tbLancamentoFolgaTrabalhada[Data],"&lt;"&amp;I$9),0))</f>
        <v/>
      </c>
      <c r="I98" s="35" t="str">
        <f>IF($B98="","",IFERROR(SUMIFS(tbLancamentoFolgaTrabalhada[Qde Horas],tbLancamentoFolgaTrabalhada[Funcionário],$B98,tbLancamentoFolgaTrabalhada[Data],"&gt;="&amp;I$9,tbLancamentoFolgaTrabalhada[Data],"&lt;"&amp;J$9),0))</f>
        <v/>
      </c>
      <c r="J98" s="35" t="str">
        <f>IF($B98="","",IFERROR(SUMIFS(tbLancamentoFolgaTrabalhada[Qde Horas],tbLancamentoFolgaTrabalhada[Funcionário],$B98,tbLancamentoFolgaTrabalhada[Data],"&gt;="&amp;J$9,tbLancamentoFolgaTrabalhada[Data],"&lt;"&amp;K$9),0))</f>
        <v/>
      </c>
      <c r="K98" s="35" t="str">
        <f>IF($B98="","",IFERROR(SUMIFS(tbLancamentoFolgaTrabalhada[Qde Horas],tbLancamentoFolgaTrabalhada[Funcionário],$B98,tbLancamentoFolgaTrabalhada[Data],"&gt;="&amp;K$9,tbLancamentoFolgaTrabalhada[Data],"&lt;"&amp;L$9),0))</f>
        <v/>
      </c>
      <c r="L98" s="35" t="str">
        <f>IF($B98="","",IFERROR(SUMIFS(tbLancamentoFolgaTrabalhada[Qde Horas],tbLancamentoFolgaTrabalhada[Funcionário],$B98,tbLancamentoFolgaTrabalhada[Data],"&gt;="&amp;L$9,tbLancamentoFolgaTrabalhada[Data],"&lt;"&amp;M$9),0))</f>
        <v/>
      </c>
      <c r="M98" s="35" t="str">
        <f>IF($B98="","",IFERROR(SUMIFS(tbLancamentoFolgaTrabalhada[Qde Horas],tbLancamentoFolgaTrabalhada[Funcionário],$B98,tbLancamentoFolgaTrabalhada[Data],"&gt;="&amp;M$9,tbLancamentoFolgaTrabalhada[Data],"&lt;"&amp;N$9),0))</f>
        <v/>
      </c>
      <c r="N98" s="35" t="str">
        <f>IF($B98="","",IFERROR(SUMIFS(tbLancamentoFolgaTrabalhada[Qde Horas],tbLancamentoFolgaTrabalhada[Funcionário],$B98,tbLancamentoFolgaTrabalhada[Data],"&gt;="&amp;N$9,tbLancamentoFolgaTrabalhada[Data],"&lt;"&amp;O$9),0))</f>
        <v/>
      </c>
      <c r="O98" s="36" t="str">
        <f t="shared" si="1"/>
        <v/>
      </c>
    </row>
    <row r="99" spans="2:15" ht="24.95" customHeight="1" x14ac:dyDescent="0.25">
      <c r="B99" s="42" t="str">
        <f>IF(OR(DinamicaMes!A90="",DinamicaMes!A90="(vazio)"),"",DinamicaMes!A90)</f>
        <v/>
      </c>
      <c r="C99" s="35" t="str">
        <f>IF($B99="","",IFERROR(SUMIFS(tbLancamentoFolgaTrabalhada[Qde Horas],tbLancamentoFolgaTrabalhada[Funcionário],$B99,tbLancamentoFolgaTrabalhada[Data],"&gt;="&amp;C$9,tbLancamentoFolgaTrabalhada[Data],"&lt;"&amp;D$9),0))</f>
        <v/>
      </c>
      <c r="D99" s="35" t="str">
        <f>IF($B99="","",IFERROR(SUMIFS(tbLancamentoFolgaTrabalhada[Qde Horas],tbLancamentoFolgaTrabalhada[Funcionário],$B99,tbLancamentoFolgaTrabalhada[Data],"&gt;="&amp;D$9,tbLancamentoFolgaTrabalhada[Data],"&lt;"&amp;E$9),0))</f>
        <v/>
      </c>
      <c r="E99" s="35" t="str">
        <f>IF($B99="","",IFERROR(SUMIFS(tbLancamentoFolgaTrabalhada[Qde Horas],tbLancamentoFolgaTrabalhada[Funcionário],$B99,tbLancamentoFolgaTrabalhada[Data],"&gt;="&amp;E$9,tbLancamentoFolgaTrabalhada[Data],"&lt;"&amp;F$9),0))</f>
        <v/>
      </c>
      <c r="F99" s="35" t="str">
        <f>IF($B99="","",IFERROR(SUMIFS(tbLancamentoFolgaTrabalhada[Qde Horas],tbLancamentoFolgaTrabalhada[Funcionário],$B99,tbLancamentoFolgaTrabalhada[Data],"&gt;="&amp;F$9,tbLancamentoFolgaTrabalhada[Data],"&lt;"&amp;G$9),0))</f>
        <v/>
      </c>
      <c r="G99" s="35" t="str">
        <f>IF($B99="","",IFERROR(SUMIFS(tbLancamentoFolgaTrabalhada[Qde Horas],tbLancamentoFolgaTrabalhada[Funcionário],$B99,tbLancamentoFolgaTrabalhada[Data],"&gt;="&amp;G$9,tbLancamentoFolgaTrabalhada[Data],"&lt;"&amp;H$9),0))</f>
        <v/>
      </c>
      <c r="H99" s="35" t="str">
        <f>IF($B99="","",IFERROR(SUMIFS(tbLancamentoFolgaTrabalhada[Qde Horas],tbLancamentoFolgaTrabalhada[Funcionário],$B99,tbLancamentoFolgaTrabalhada[Data],"&gt;="&amp;H$9,tbLancamentoFolgaTrabalhada[Data],"&lt;"&amp;I$9),0))</f>
        <v/>
      </c>
      <c r="I99" s="35" t="str">
        <f>IF($B99="","",IFERROR(SUMIFS(tbLancamentoFolgaTrabalhada[Qde Horas],tbLancamentoFolgaTrabalhada[Funcionário],$B99,tbLancamentoFolgaTrabalhada[Data],"&gt;="&amp;I$9,tbLancamentoFolgaTrabalhada[Data],"&lt;"&amp;J$9),0))</f>
        <v/>
      </c>
      <c r="J99" s="35" t="str">
        <f>IF($B99="","",IFERROR(SUMIFS(tbLancamentoFolgaTrabalhada[Qde Horas],tbLancamentoFolgaTrabalhada[Funcionário],$B99,tbLancamentoFolgaTrabalhada[Data],"&gt;="&amp;J$9,tbLancamentoFolgaTrabalhada[Data],"&lt;"&amp;K$9),0))</f>
        <v/>
      </c>
      <c r="K99" s="35" t="str">
        <f>IF($B99="","",IFERROR(SUMIFS(tbLancamentoFolgaTrabalhada[Qde Horas],tbLancamentoFolgaTrabalhada[Funcionário],$B99,tbLancamentoFolgaTrabalhada[Data],"&gt;="&amp;K$9,tbLancamentoFolgaTrabalhada[Data],"&lt;"&amp;L$9),0))</f>
        <v/>
      </c>
      <c r="L99" s="35" t="str">
        <f>IF($B99="","",IFERROR(SUMIFS(tbLancamentoFolgaTrabalhada[Qde Horas],tbLancamentoFolgaTrabalhada[Funcionário],$B99,tbLancamentoFolgaTrabalhada[Data],"&gt;="&amp;L$9,tbLancamentoFolgaTrabalhada[Data],"&lt;"&amp;M$9),0))</f>
        <v/>
      </c>
      <c r="M99" s="35" t="str">
        <f>IF($B99="","",IFERROR(SUMIFS(tbLancamentoFolgaTrabalhada[Qde Horas],tbLancamentoFolgaTrabalhada[Funcionário],$B99,tbLancamentoFolgaTrabalhada[Data],"&gt;="&amp;M$9,tbLancamentoFolgaTrabalhada[Data],"&lt;"&amp;N$9),0))</f>
        <v/>
      </c>
      <c r="N99" s="35" t="str">
        <f>IF($B99="","",IFERROR(SUMIFS(tbLancamentoFolgaTrabalhada[Qde Horas],tbLancamentoFolgaTrabalhada[Funcionário],$B99,tbLancamentoFolgaTrabalhada[Data],"&gt;="&amp;N$9,tbLancamentoFolgaTrabalhada[Data],"&lt;"&amp;O$9),0))</f>
        <v/>
      </c>
      <c r="O99" s="36" t="str">
        <f t="shared" si="1"/>
        <v/>
      </c>
    </row>
    <row r="100" spans="2:15" ht="24.95" customHeight="1" x14ac:dyDescent="0.25">
      <c r="B100" s="42" t="str">
        <f>IF(OR(DinamicaMes!A91="",DinamicaMes!A91="(vazio)"),"",DinamicaMes!A91)</f>
        <v/>
      </c>
      <c r="C100" s="35" t="str">
        <f>IF($B100="","",IFERROR(SUMIFS(tbLancamentoFolgaTrabalhada[Qde Horas],tbLancamentoFolgaTrabalhada[Funcionário],$B100,tbLancamentoFolgaTrabalhada[Data],"&gt;="&amp;C$9,tbLancamentoFolgaTrabalhada[Data],"&lt;"&amp;D$9),0))</f>
        <v/>
      </c>
      <c r="D100" s="35" t="str">
        <f>IF($B100="","",IFERROR(SUMIFS(tbLancamentoFolgaTrabalhada[Qde Horas],tbLancamentoFolgaTrabalhada[Funcionário],$B100,tbLancamentoFolgaTrabalhada[Data],"&gt;="&amp;D$9,tbLancamentoFolgaTrabalhada[Data],"&lt;"&amp;E$9),0))</f>
        <v/>
      </c>
      <c r="E100" s="35" t="str">
        <f>IF($B100="","",IFERROR(SUMIFS(tbLancamentoFolgaTrabalhada[Qde Horas],tbLancamentoFolgaTrabalhada[Funcionário],$B100,tbLancamentoFolgaTrabalhada[Data],"&gt;="&amp;E$9,tbLancamentoFolgaTrabalhada[Data],"&lt;"&amp;F$9),0))</f>
        <v/>
      </c>
      <c r="F100" s="35" t="str">
        <f>IF($B100="","",IFERROR(SUMIFS(tbLancamentoFolgaTrabalhada[Qde Horas],tbLancamentoFolgaTrabalhada[Funcionário],$B100,tbLancamentoFolgaTrabalhada[Data],"&gt;="&amp;F$9,tbLancamentoFolgaTrabalhada[Data],"&lt;"&amp;G$9),0))</f>
        <v/>
      </c>
      <c r="G100" s="35" t="str">
        <f>IF($B100="","",IFERROR(SUMIFS(tbLancamentoFolgaTrabalhada[Qde Horas],tbLancamentoFolgaTrabalhada[Funcionário],$B100,tbLancamentoFolgaTrabalhada[Data],"&gt;="&amp;G$9,tbLancamentoFolgaTrabalhada[Data],"&lt;"&amp;H$9),0))</f>
        <v/>
      </c>
      <c r="H100" s="35" t="str">
        <f>IF($B100="","",IFERROR(SUMIFS(tbLancamentoFolgaTrabalhada[Qde Horas],tbLancamentoFolgaTrabalhada[Funcionário],$B100,tbLancamentoFolgaTrabalhada[Data],"&gt;="&amp;H$9,tbLancamentoFolgaTrabalhada[Data],"&lt;"&amp;I$9),0))</f>
        <v/>
      </c>
      <c r="I100" s="35" t="str">
        <f>IF($B100="","",IFERROR(SUMIFS(tbLancamentoFolgaTrabalhada[Qde Horas],tbLancamentoFolgaTrabalhada[Funcionário],$B100,tbLancamentoFolgaTrabalhada[Data],"&gt;="&amp;I$9,tbLancamentoFolgaTrabalhada[Data],"&lt;"&amp;J$9),0))</f>
        <v/>
      </c>
      <c r="J100" s="35" t="str">
        <f>IF($B100="","",IFERROR(SUMIFS(tbLancamentoFolgaTrabalhada[Qde Horas],tbLancamentoFolgaTrabalhada[Funcionário],$B100,tbLancamentoFolgaTrabalhada[Data],"&gt;="&amp;J$9,tbLancamentoFolgaTrabalhada[Data],"&lt;"&amp;K$9),0))</f>
        <v/>
      </c>
      <c r="K100" s="35" t="str">
        <f>IF($B100="","",IFERROR(SUMIFS(tbLancamentoFolgaTrabalhada[Qde Horas],tbLancamentoFolgaTrabalhada[Funcionário],$B100,tbLancamentoFolgaTrabalhada[Data],"&gt;="&amp;K$9,tbLancamentoFolgaTrabalhada[Data],"&lt;"&amp;L$9),0))</f>
        <v/>
      </c>
      <c r="L100" s="35" t="str">
        <f>IF($B100="","",IFERROR(SUMIFS(tbLancamentoFolgaTrabalhada[Qde Horas],tbLancamentoFolgaTrabalhada[Funcionário],$B100,tbLancamentoFolgaTrabalhada[Data],"&gt;="&amp;L$9,tbLancamentoFolgaTrabalhada[Data],"&lt;"&amp;M$9),0))</f>
        <v/>
      </c>
      <c r="M100" s="35" t="str">
        <f>IF($B100="","",IFERROR(SUMIFS(tbLancamentoFolgaTrabalhada[Qde Horas],tbLancamentoFolgaTrabalhada[Funcionário],$B100,tbLancamentoFolgaTrabalhada[Data],"&gt;="&amp;M$9,tbLancamentoFolgaTrabalhada[Data],"&lt;"&amp;N$9),0))</f>
        <v/>
      </c>
      <c r="N100" s="35" t="str">
        <f>IF($B100="","",IFERROR(SUMIFS(tbLancamentoFolgaTrabalhada[Qde Horas],tbLancamentoFolgaTrabalhada[Funcionário],$B100,tbLancamentoFolgaTrabalhada[Data],"&gt;="&amp;N$9,tbLancamentoFolgaTrabalhada[Data],"&lt;"&amp;O$9),0))</f>
        <v/>
      </c>
      <c r="O100" s="36" t="str">
        <f t="shared" si="1"/>
        <v/>
      </c>
    </row>
    <row r="101" spans="2:15" ht="24.95" customHeight="1" x14ac:dyDescent="0.25">
      <c r="B101" s="42" t="str">
        <f>IF(OR(DinamicaMes!A92="",DinamicaMes!A92="(vazio)"),"",DinamicaMes!A92)</f>
        <v/>
      </c>
      <c r="C101" s="35" t="str">
        <f>IF($B101="","",IFERROR(SUMIFS(tbLancamentoFolgaTrabalhada[Qde Horas],tbLancamentoFolgaTrabalhada[Funcionário],$B101,tbLancamentoFolgaTrabalhada[Data],"&gt;="&amp;C$9,tbLancamentoFolgaTrabalhada[Data],"&lt;"&amp;D$9),0))</f>
        <v/>
      </c>
      <c r="D101" s="35" t="str">
        <f>IF($B101="","",IFERROR(SUMIFS(tbLancamentoFolgaTrabalhada[Qde Horas],tbLancamentoFolgaTrabalhada[Funcionário],$B101,tbLancamentoFolgaTrabalhada[Data],"&gt;="&amp;D$9,tbLancamentoFolgaTrabalhada[Data],"&lt;"&amp;E$9),0))</f>
        <v/>
      </c>
      <c r="E101" s="35" t="str">
        <f>IF($B101="","",IFERROR(SUMIFS(tbLancamentoFolgaTrabalhada[Qde Horas],tbLancamentoFolgaTrabalhada[Funcionário],$B101,tbLancamentoFolgaTrabalhada[Data],"&gt;="&amp;E$9,tbLancamentoFolgaTrabalhada[Data],"&lt;"&amp;F$9),0))</f>
        <v/>
      </c>
      <c r="F101" s="35" t="str">
        <f>IF($B101="","",IFERROR(SUMIFS(tbLancamentoFolgaTrabalhada[Qde Horas],tbLancamentoFolgaTrabalhada[Funcionário],$B101,tbLancamentoFolgaTrabalhada[Data],"&gt;="&amp;F$9,tbLancamentoFolgaTrabalhada[Data],"&lt;"&amp;G$9),0))</f>
        <v/>
      </c>
      <c r="G101" s="35" t="str">
        <f>IF($B101="","",IFERROR(SUMIFS(tbLancamentoFolgaTrabalhada[Qde Horas],tbLancamentoFolgaTrabalhada[Funcionário],$B101,tbLancamentoFolgaTrabalhada[Data],"&gt;="&amp;G$9,tbLancamentoFolgaTrabalhada[Data],"&lt;"&amp;H$9),0))</f>
        <v/>
      </c>
      <c r="H101" s="35" t="str">
        <f>IF($B101="","",IFERROR(SUMIFS(tbLancamentoFolgaTrabalhada[Qde Horas],tbLancamentoFolgaTrabalhada[Funcionário],$B101,tbLancamentoFolgaTrabalhada[Data],"&gt;="&amp;H$9,tbLancamentoFolgaTrabalhada[Data],"&lt;"&amp;I$9),0))</f>
        <v/>
      </c>
      <c r="I101" s="35" t="str">
        <f>IF($B101="","",IFERROR(SUMIFS(tbLancamentoFolgaTrabalhada[Qde Horas],tbLancamentoFolgaTrabalhada[Funcionário],$B101,tbLancamentoFolgaTrabalhada[Data],"&gt;="&amp;I$9,tbLancamentoFolgaTrabalhada[Data],"&lt;"&amp;J$9),0))</f>
        <v/>
      </c>
      <c r="J101" s="35" t="str">
        <f>IF($B101="","",IFERROR(SUMIFS(tbLancamentoFolgaTrabalhada[Qde Horas],tbLancamentoFolgaTrabalhada[Funcionário],$B101,tbLancamentoFolgaTrabalhada[Data],"&gt;="&amp;J$9,tbLancamentoFolgaTrabalhada[Data],"&lt;"&amp;K$9),0))</f>
        <v/>
      </c>
      <c r="K101" s="35" t="str">
        <f>IF($B101="","",IFERROR(SUMIFS(tbLancamentoFolgaTrabalhada[Qde Horas],tbLancamentoFolgaTrabalhada[Funcionário],$B101,tbLancamentoFolgaTrabalhada[Data],"&gt;="&amp;K$9,tbLancamentoFolgaTrabalhada[Data],"&lt;"&amp;L$9),0))</f>
        <v/>
      </c>
      <c r="L101" s="35" t="str">
        <f>IF($B101="","",IFERROR(SUMIFS(tbLancamentoFolgaTrabalhada[Qde Horas],tbLancamentoFolgaTrabalhada[Funcionário],$B101,tbLancamentoFolgaTrabalhada[Data],"&gt;="&amp;L$9,tbLancamentoFolgaTrabalhada[Data],"&lt;"&amp;M$9),0))</f>
        <v/>
      </c>
      <c r="M101" s="35" t="str">
        <f>IF($B101="","",IFERROR(SUMIFS(tbLancamentoFolgaTrabalhada[Qde Horas],tbLancamentoFolgaTrabalhada[Funcionário],$B101,tbLancamentoFolgaTrabalhada[Data],"&gt;="&amp;M$9,tbLancamentoFolgaTrabalhada[Data],"&lt;"&amp;N$9),0))</f>
        <v/>
      </c>
      <c r="N101" s="35" t="str">
        <f>IF($B101="","",IFERROR(SUMIFS(tbLancamentoFolgaTrabalhada[Qde Horas],tbLancamentoFolgaTrabalhada[Funcionário],$B101,tbLancamentoFolgaTrabalhada[Data],"&gt;="&amp;N$9,tbLancamentoFolgaTrabalhada[Data],"&lt;"&amp;O$9),0))</f>
        <v/>
      </c>
      <c r="O101" s="36" t="str">
        <f t="shared" si="1"/>
        <v/>
      </c>
    </row>
    <row r="102" spans="2:15" ht="24.95" customHeight="1" x14ac:dyDescent="0.25">
      <c r="B102" s="42" t="str">
        <f>IF(OR(DinamicaMes!A93="",DinamicaMes!A93="(vazio)"),"",DinamicaMes!A93)</f>
        <v/>
      </c>
      <c r="C102" s="35" t="str">
        <f>IF($B102="","",IFERROR(SUMIFS(tbLancamentoFolgaTrabalhada[Qde Horas],tbLancamentoFolgaTrabalhada[Funcionário],$B102,tbLancamentoFolgaTrabalhada[Data],"&gt;="&amp;C$9,tbLancamentoFolgaTrabalhada[Data],"&lt;"&amp;D$9),0))</f>
        <v/>
      </c>
      <c r="D102" s="35" t="str">
        <f>IF($B102="","",IFERROR(SUMIFS(tbLancamentoFolgaTrabalhada[Qde Horas],tbLancamentoFolgaTrabalhada[Funcionário],$B102,tbLancamentoFolgaTrabalhada[Data],"&gt;="&amp;D$9,tbLancamentoFolgaTrabalhada[Data],"&lt;"&amp;E$9),0))</f>
        <v/>
      </c>
      <c r="E102" s="35" t="str">
        <f>IF($B102="","",IFERROR(SUMIFS(tbLancamentoFolgaTrabalhada[Qde Horas],tbLancamentoFolgaTrabalhada[Funcionário],$B102,tbLancamentoFolgaTrabalhada[Data],"&gt;="&amp;E$9,tbLancamentoFolgaTrabalhada[Data],"&lt;"&amp;F$9),0))</f>
        <v/>
      </c>
      <c r="F102" s="35" t="str">
        <f>IF($B102="","",IFERROR(SUMIFS(tbLancamentoFolgaTrabalhada[Qde Horas],tbLancamentoFolgaTrabalhada[Funcionário],$B102,tbLancamentoFolgaTrabalhada[Data],"&gt;="&amp;F$9,tbLancamentoFolgaTrabalhada[Data],"&lt;"&amp;G$9),0))</f>
        <v/>
      </c>
      <c r="G102" s="35" t="str">
        <f>IF($B102="","",IFERROR(SUMIFS(tbLancamentoFolgaTrabalhada[Qde Horas],tbLancamentoFolgaTrabalhada[Funcionário],$B102,tbLancamentoFolgaTrabalhada[Data],"&gt;="&amp;G$9,tbLancamentoFolgaTrabalhada[Data],"&lt;"&amp;H$9),0))</f>
        <v/>
      </c>
      <c r="H102" s="35" t="str">
        <f>IF($B102="","",IFERROR(SUMIFS(tbLancamentoFolgaTrabalhada[Qde Horas],tbLancamentoFolgaTrabalhada[Funcionário],$B102,tbLancamentoFolgaTrabalhada[Data],"&gt;="&amp;H$9,tbLancamentoFolgaTrabalhada[Data],"&lt;"&amp;I$9),0))</f>
        <v/>
      </c>
      <c r="I102" s="35" t="str">
        <f>IF($B102="","",IFERROR(SUMIFS(tbLancamentoFolgaTrabalhada[Qde Horas],tbLancamentoFolgaTrabalhada[Funcionário],$B102,tbLancamentoFolgaTrabalhada[Data],"&gt;="&amp;I$9,tbLancamentoFolgaTrabalhada[Data],"&lt;"&amp;J$9),0))</f>
        <v/>
      </c>
      <c r="J102" s="35" t="str">
        <f>IF($B102="","",IFERROR(SUMIFS(tbLancamentoFolgaTrabalhada[Qde Horas],tbLancamentoFolgaTrabalhada[Funcionário],$B102,tbLancamentoFolgaTrabalhada[Data],"&gt;="&amp;J$9,tbLancamentoFolgaTrabalhada[Data],"&lt;"&amp;K$9),0))</f>
        <v/>
      </c>
      <c r="K102" s="35" t="str">
        <f>IF($B102="","",IFERROR(SUMIFS(tbLancamentoFolgaTrabalhada[Qde Horas],tbLancamentoFolgaTrabalhada[Funcionário],$B102,tbLancamentoFolgaTrabalhada[Data],"&gt;="&amp;K$9,tbLancamentoFolgaTrabalhada[Data],"&lt;"&amp;L$9),0))</f>
        <v/>
      </c>
      <c r="L102" s="35" t="str">
        <f>IF($B102="","",IFERROR(SUMIFS(tbLancamentoFolgaTrabalhada[Qde Horas],tbLancamentoFolgaTrabalhada[Funcionário],$B102,tbLancamentoFolgaTrabalhada[Data],"&gt;="&amp;L$9,tbLancamentoFolgaTrabalhada[Data],"&lt;"&amp;M$9),0))</f>
        <v/>
      </c>
      <c r="M102" s="35" t="str">
        <f>IF($B102="","",IFERROR(SUMIFS(tbLancamentoFolgaTrabalhada[Qde Horas],tbLancamentoFolgaTrabalhada[Funcionário],$B102,tbLancamentoFolgaTrabalhada[Data],"&gt;="&amp;M$9,tbLancamentoFolgaTrabalhada[Data],"&lt;"&amp;N$9),0))</f>
        <v/>
      </c>
      <c r="N102" s="35" t="str">
        <f>IF($B102="","",IFERROR(SUMIFS(tbLancamentoFolgaTrabalhada[Qde Horas],tbLancamentoFolgaTrabalhada[Funcionário],$B102,tbLancamentoFolgaTrabalhada[Data],"&gt;="&amp;N$9,tbLancamentoFolgaTrabalhada[Data],"&lt;"&amp;O$9),0))</f>
        <v/>
      </c>
      <c r="O102" s="36" t="str">
        <f t="shared" si="1"/>
        <v/>
      </c>
    </row>
    <row r="103" spans="2:15" ht="24.95" customHeight="1" x14ac:dyDescent="0.25">
      <c r="B103" s="42" t="str">
        <f>IF(OR(DinamicaMes!A94="",DinamicaMes!A94="(vazio)"),"",DinamicaMes!A94)</f>
        <v/>
      </c>
      <c r="C103" s="35" t="str">
        <f>IF($B103="","",IFERROR(SUMIFS(tbLancamentoFolgaTrabalhada[Qde Horas],tbLancamentoFolgaTrabalhada[Funcionário],$B103,tbLancamentoFolgaTrabalhada[Data],"&gt;="&amp;C$9,tbLancamentoFolgaTrabalhada[Data],"&lt;"&amp;D$9),0))</f>
        <v/>
      </c>
      <c r="D103" s="35" t="str">
        <f>IF($B103="","",IFERROR(SUMIFS(tbLancamentoFolgaTrabalhada[Qde Horas],tbLancamentoFolgaTrabalhada[Funcionário],$B103,tbLancamentoFolgaTrabalhada[Data],"&gt;="&amp;D$9,tbLancamentoFolgaTrabalhada[Data],"&lt;"&amp;E$9),0))</f>
        <v/>
      </c>
      <c r="E103" s="35" t="str">
        <f>IF($B103="","",IFERROR(SUMIFS(tbLancamentoFolgaTrabalhada[Qde Horas],tbLancamentoFolgaTrabalhada[Funcionário],$B103,tbLancamentoFolgaTrabalhada[Data],"&gt;="&amp;E$9,tbLancamentoFolgaTrabalhada[Data],"&lt;"&amp;F$9),0))</f>
        <v/>
      </c>
      <c r="F103" s="35" t="str">
        <f>IF($B103="","",IFERROR(SUMIFS(tbLancamentoFolgaTrabalhada[Qde Horas],tbLancamentoFolgaTrabalhada[Funcionário],$B103,tbLancamentoFolgaTrabalhada[Data],"&gt;="&amp;F$9,tbLancamentoFolgaTrabalhada[Data],"&lt;"&amp;G$9),0))</f>
        <v/>
      </c>
      <c r="G103" s="35" t="str">
        <f>IF($B103="","",IFERROR(SUMIFS(tbLancamentoFolgaTrabalhada[Qde Horas],tbLancamentoFolgaTrabalhada[Funcionário],$B103,tbLancamentoFolgaTrabalhada[Data],"&gt;="&amp;G$9,tbLancamentoFolgaTrabalhada[Data],"&lt;"&amp;H$9),0))</f>
        <v/>
      </c>
      <c r="H103" s="35" t="str">
        <f>IF($B103="","",IFERROR(SUMIFS(tbLancamentoFolgaTrabalhada[Qde Horas],tbLancamentoFolgaTrabalhada[Funcionário],$B103,tbLancamentoFolgaTrabalhada[Data],"&gt;="&amp;H$9,tbLancamentoFolgaTrabalhada[Data],"&lt;"&amp;I$9),0))</f>
        <v/>
      </c>
      <c r="I103" s="35" t="str">
        <f>IF($B103="","",IFERROR(SUMIFS(tbLancamentoFolgaTrabalhada[Qde Horas],tbLancamentoFolgaTrabalhada[Funcionário],$B103,tbLancamentoFolgaTrabalhada[Data],"&gt;="&amp;I$9,tbLancamentoFolgaTrabalhada[Data],"&lt;"&amp;J$9),0))</f>
        <v/>
      </c>
      <c r="J103" s="35" t="str">
        <f>IF($B103="","",IFERROR(SUMIFS(tbLancamentoFolgaTrabalhada[Qde Horas],tbLancamentoFolgaTrabalhada[Funcionário],$B103,tbLancamentoFolgaTrabalhada[Data],"&gt;="&amp;J$9,tbLancamentoFolgaTrabalhada[Data],"&lt;"&amp;K$9),0))</f>
        <v/>
      </c>
      <c r="K103" s="35" t="str">
        <f>IF($B103="","",IFERROR(SUMIFS(tbLancamentoFolgaTrabalhada[Qde Horas],tbLancamentoFolgaTrabalhada[Funcionário],$B103,tbLancamentoFolgaTrabalhada[Data],"&gt;="&amp;K$9,tbLancamentoFolgaTrabalhada[Data],"&lt;"&amp;L$9),0))</f>
        <v/>
      </c>
      <c r="L103" s="35" t="str">
        <f>IF($B103="","",IFERROR(SUMIFS(tbLancamentoFolgaTrabalhada[Qde Horas],tbLancamentoFolgaTrabalhada[Funcionário],$B103,tbLancamentoFolgaTrabalhada[Data],"&gt;="&amp;L$9,tbLancamentoFolgaTrabalhada[Data],"&lt;"&amp;M$9),0))</f>
        <v/>
      </c>
      <c r="M103" s="35" t="str">
        <f>IF($B103="","",IFERROR(SUMIFS(tbLancamentoFolgaTrabalhada[Qde Horas],tbLancamentoFolgaTrabalhada[Funcionário],$B103,tbLancamentoFolgaTrabalhada[Data],"&gt;="&amp;M$9,tbLancamentoFolgaTrabalhada[Data],"&lt;"&amp;N$9),0))</f>
        <v/>
      </c>
      <c r="N103" s="35" t="str">
        <f>IF($B103="","",IFERROR(SUMIFS(tbLancamentoFolgaTrabalhada[Qde Horas],tbLancamentoFolgaTrabalhada[Funcionário],$B103,tbLancamentoFolgaTrabalhada[Data],"&gt;="&amp;N$9,tbLancamentoFolgaTrabalhada[Data],"&lt;"&amp;O$9),0))</f>
        <v/>
      </c>
      <c r="O103" s="36" t="str">
        <f t="shared" si="1"/>
        <v/>
      </c>
    </row>
    <row r="104" spans="2:15" ht="24.95" customHeight="1" x14ac:dyDescent="0.25">
      <c r="B104" s="42" t="str">
        <f>IF(OR(DinamicaMes!A95="",DinamicaMes!A95="(vazio)"),"",DinamicaMes!A95)</f>
        <v/>
      </c>
      <c r="C104" s="35" t="str">
        <f>IF($B104="","",IFERROR(SUMIFS(tbLancamentoFolgaTrabalhada[Qde Horas],tbLancamentoFolgaTrabalhada[Funcionário],$B104,tbLancamentoFolgaTrabalhada[Data],"&gt;="&amp;C$9,tbLancamentoFolgaTrabalhada[Data],"&lt;"&amp;D$9),0))</f>
        <v/>
      </c>
      <c r="D104" s="35" t="str">
        <f>IF($B104="","",IFERROR(SUMIFS(tbLancamentoFolgaTrabalhada[Qde Horas],tbLancamentoFolgaTrabalhada[Funcionário],$B104,tbLancamentoFolgaTrabalhada[Data],"&gt;="&amp;D$9,tbLancamentoFolgaTrabalhada[Data],"&lt;"&amp;E$9),0))</f>
        <v/>
      </c>
      <c r="E104" s="35" t="str">
        <f>IF($B104="","",IFERROR(SUMIFS(tbLancamentoFolgaTrabalhada[Qde Horas],tbLancamentoFolgaTrabalhada[Funcionário],$B104,tbLancamentoFolgaTrabalhada[Data],"&gt;="&amp;E$9,tbLancamentoFolgaTrabalhada[Data],"&lt;"&amp;F$9),0))</f>
        <v/>
      </c>
      <c r="F104" s="35" t="str">
        <f>IF($B104="","",IFERROR(SUMIFS(tbLancamentoFolgaTrabalhada[Qde Horas],tbLancamentoFolgaTrabalhada[Funcionário],$B104,tbLancamentoFolgaTrabalhada[Data],"&gt;="&amp;F$9,tbLancamentoFolgaTrabalhada[Data],"&lt;"&amp;G$9),0))</f>
        <v/>
      </c>
      <c r="G104" s="35" t="str">
        <f>IF($B104="","",IFERROR(SUMIFS(tbLancamentoFolgaTrabalhada[Qde Horas],tbLancamentoFolgaTrabalhada[Funcionário],$B104,tbLancamentoFolgaTrabalhada[Data],"&gt;="&amp;G$9,tbLancamentoFolgaTrabalhada[Data],"&lt;"&amp;H$9),0))</f>
        <v/>
      </c>
      <c r="H104" s="35" t="str">
        <f>IF($B104="","",IFERROR(SUMIFS(tbLancamentoFolgaTrabalhada[Qde Horas],tbLancamentoFolgaTrabalhada[Funcionário],$B104,tbLancamentoFolgaTrabalhada[Data],"&gt;="&amp;H$9,tbLancamentoFolgaTrabalhada[Data],"&lt;"&amp;I$9),0))</f>
        <v/>
      </c>
      <c r="I104" s="35" t="str">
        <f>IF($B104="","",IFERROR(SUMIFS(tbLancamentoFolgaTrabalhada[Qde Horas],tbLancamentoFolgaTrabalhada[Funcionário],$B104,tbLancamentoFolgaTrabalhada[Data],"&gt;="&amp;I$9,tbLancamentoFolgaTrabalhada[Data],"&lt;"&amp;J$9),0))</f>
        <v/>
      </c>
      <c r="J104" s="35" t="str">
        <f>IF($B104="","",IFERROR(SUMIFS(tbLancamentoFolgaTrabalhada[Qde Horas],tbLancamentoFolgaTrabalhada[Funcionário],$B104,tbLancamentoFolgaTrabalhada[Data],"&gt;="&amp;J$9,tbLancamentoFolgaTrabalhada[Data],"&lt;"&amp;K$9),0))</f>
        <v/>
      </c>
      <c r="K104" s="35" t="str">
        <f>IF($B104="","",IFERROR(SUMIFS(tbLancamentoFolgaTrabalhada[Qde Horas],tbLancamentoFolgaTrabalhada[Funcionário],$B104,tbLancamentoFolgaTrabalhada[Data],"&gt;="&amp;K$9,tbLancamentoFolgaTrabalhada[Data],"&lt;"&amp;L$9),0))</f>
        <v/>
      </c>
      <c r="L104" s="35" t="str">
        <f>IF($B104="","",IFERROR(SUMIFS(tbLancamentoFolgaTrabalhada[Qde Horas],tbLancamentoFolgaTrabalhada[Funcionário],$B104,tbLancamentoFolgaTrabalhada[Data],"&gt;="&amp;L$9,tbLancamentoFolgaTrabalhada[Data],"&lt;"&amp;M$9),0))</f>
        <v/>
      </c>
      <c r="M104" s="35" t="str">
        <f>IF($B104="","",IFERROR(SUMIFS(tbLancamentoFolgaTrabalhada[Qde Horas],tbLancamentoFolgaTrabalhada[Funcionário],$B104,tbLancamentoFolgaTrabalhada[Data],"&gt;="&amp;M$9,tbLancamentoFolgaTrabalhada[Data],"&lt;"&amp;N$9),0))</f>
        <v/>
      </c>
      <c r="N104" s="35" t="str">
        <f>IF($B104="","",IFERROR(SUMIFS(tbLancamentoFolgaTrabalhada[Qde Horas],tbLancamentoFolgaTrabalhada[Funcionário],$B104,tbLancamentoFolgaTrabalhada[Data],"&gt;="&amp;N$9,tbLancamentoFolgaTrabalhada[Data],"&lt;"&amp;O$9),0))</f>
        <v/>
      </c>
      <c r="O104" s="36" t="str">
        <f t="shared" si="1"/>
        <v/>
      </c>
    </row>
    <row r="105" spans="2:15" ht="24.95" customHeight="1" x14ac:dyDescent="0.25">
      <c r="B105" s="42" t="str">
        <f>IF(OR(DinamicaMes!A96="",DinamicaMes!A96="(vazio)"),"",DinamicaMes!A96)</f>
        <v/>
      </c>
      <c r="C105" s="35" t="str">
        <f>IF($B105="","",IFERROR(SUMIFS(tbLancamentoFolgaTrabalhada[Qde Horas],tbLancamentoFolgaTrabalhada[Funcionário],$B105,tbLancamentoFolgaTrabalhada[Data],"&gt;="&amp;C$9,tbLancamentoFolgaTrabalhada[Data],"&lt;"&amp;D$9),0))</f>
        <v/>
      </c>
      <c r="D105" s="35" t="str">
        <f>IF($B105="","",IFERROR(SUMIFS(tbLancamentoFolgaTrabalhada[Qde Horas],tbLancamentoFolgaTrabalhada[Funcionário],$B105,tbLancamentoFolgaTrabalhada[Data],"&gt;="&amp;D$9,tbLancamentoFolgaTrabalhada[Data],"&lt;"&amp;E$9),0))</f>
        <v/>
      </c>
      <c r="E105" s="35" t="str">
        <f>IF($B105="","",IFERROR(SUMIFS(tbLancamentoFolgaTrabalhada[Qde Horas],tbLancamentoFolgaTrabalhada[Funcionário],$B105,tbLancamentoFolgaTrabalhada[Data],"&gt;="&amp;E$9,tbLancamentoFolgaTrabalhada[Data],"&lt;"&amp;F$9),0))</f>
        <v/>
      </c>
      <c r="F105" s="35" t="str">
        <f>IF($B105="","",IFERROR(SUMIFS(tbLancamentoFolgaTrabalhada[Qde Horas],tbLancamentoFolgaTrabalhada[Funcionário],$B105,tbLancamentoFolgaTrabalhada[Data],"&gt;="&amp;F$9,tbLancamentoFolgaTrabalhada[Data],"&lt;"&amp;G$9),0))</f>
        <v/>
      </c>
      <c r="G105" s="35" t="str">
        <f>IF($B105="","",IFERROR(SUMIFS(tbLancamentoFolgaTrabalhada[Qde Horas],tbLancamentoFolgaTrabalhada[Funcionário],$B105,tbLancamentoFolgaTrabalhada[Data],"&gt;="&amp;G$9,tbLancamentoFolgaTrabalhada[Data],"&lt;"&amp;H$9),0))</f>
        <v/>
      </c>
      <c r="H105" s="35" t="str">
        <f>IF($B105="","",IFERROR(SUMIFS(tbLancamentoFolgaTrabalhada[Qde Horas],tbLancamentoFolgaTrabalhada[Funcionário],$B105,tbLancamentoFolgaTrabalhada[Data],"&gt;="&amp;H$9,tbLancamentoFolgaTrabalhada[Data],"&lt;"&amp;I$9),0))</f>
        <v/>
      </c>
      <c r="I105" s="35" t="str">
        <f>IF($B105="","",IFERROR(SUMIFS(tbLancamentoFolgaTrabalhada[Qde Horas],tbLancamentoFolgaTrabalhada[Funcionário],$B105,tbLancamentoFolgaTrabalhada[Data],"&gt;="&amp;I$9,tbLancamentoFolgaTrabalhada[Data],"&lt;"&amp;J$9),0))</f>
        <v/>
      </c>
      <c r="J105" s="35" t="str">
        <f>IF($B105="","",IFERROR(SUMIFS(tbLancamentoFolgaTrabalhada[Qde Horas],tbLancamentoFolgaTrabalhada[Funcionário],$B105,tbLancamentoFolgaTrabalhada[Data],"&gt;="&amp;J$9,tbLancamentoFolgaTrabalhada[Data],"&lt;"&amp;K$9),0))</f>
        <v/>
      </c>
      <c r="K105" s="35" t="str">
        <f>IF($B105="","",IFERROR(SUMIFS(tbLancamentoFolgaTrabalhada[Qde Horas],tbLancamentoFolgaTrabalhada[Funcionário],$B105,tbLancamentoFolgaTrabalhada[Data],"&gt;="&amp;K$9,tbLancamentoFolgaTrabalhada[Data],"&lt;"&amp;L$9),0))</f>
        <v/>
      </c>
      <c r="L105" s="35" t="str">
        <f>IF($B105="","",IFERROR(SUMIFS(tbLancamentoFolgaTrabalhada[Qde Horas],tbLancamentoFolgaTrabalhada[Funcionário],$B105,tbLancamentoFolgaTrabalhada[Data],"&gt;="&amp;L$9,tbLancamentoFolgaTrabalhada[Data],"&lt;"&amp;M$9),0))</f>
        <v/>
      </c>
      <c r="M105" s="35" t="str">
        <f>IF($B105="","",IFERROR(SUMIFS(tbLancamentoFolgaTrabalhada[Qde Horas],tbLancamentoFolgaTrabalhada[Funcionário],$B105,tbLancamentoFolgaTrabalhada[Data],"&gt;="&amp;M$9,tbLancamentoFolgaTrabalhada[Data],"&lt;"&amp;N$9),0))</f>
        <v/>
      </c>
      <c r="N105" s="35" t="str">
        <f>IF($B105="","",IFERROR(SUMIFS(tbLancamentoFolgaTrabalhada[Qde Horas],tbLancamentoFolgaTrabalhada[Funcionário],$B105,tbLancamentoFolgaTrabalhada[Data],"&gt;="&amp;N$9,tbLancamentoFolgaTrabalhada[Data],"&lt;"&amp;O$9),0))</f>
        <v/>
      </c>
      <c r="O105" s="36" t="str">
        <f t="shared" si="1"/>
        <v/>
      </c>
    </row>
    <row r="106" spans="2:15" ht="24.95" customHeight="1" x14ac:dyDescent="0.25">
      <c r="B106" s="42" t="str">
        <f>IF(OR(DinamicaMes!A97="",DinamicaMes!A97="(vazio)"),"",DinamicaMes!A97)</f>
        <v/>
      </c>
      <c r="C106" s="35" t="str">
        <f>IF($B106="","",IFERROR(SUMIFS(tbLancamentoFolgaTrabalhada[Qde Horas],tbLancamentoFolgaTrabalhada[Funcionário],$B106,tbLancamentoFolgaTrabalhada[Data],"&gt;="&amp;C$9,tbLancamentoFolgaTrabalhada[Data],"&lt;"&amp;D$9),0))</f>
        <v/>
      </c>
      <c r="D106" s="35" t="str">
        <f>IF($B106="","",IFERROR(SUMIFS(tbLancamentoFolgaTrabalhada[Qde Horas],tbLancamentoFolgaTrabalhada[Funcionário],$B106,tbLancamentoFolgaTrabalhada[Data],"&gt;="&amp;D$9,tbLancamentoFolgaTrabalhada[Data],"&lt;"&amp;E$9),0))</f>
        <v/>
      </c>
      <c r="E106" s="35" t="str">
        <f>IF($B106="","",IFERROR(SUMIFS(tbLancamentoFolgaTrabalhada[Qde Horas],tbLancamentoFolgaTrabalhada[Funcionário],$B106,tbLancamentoFolgaTrabalhada[Data],"&gt;="&amp;E$9,tbLancamentoFolgaTrabalhada[Data],"&lt;"&amp;F$9),0))</f>
        <v/>
      </c>
      <c r="F106" s="35" t="str">
        <f>IF($B106="","",IFERROR(SUMIFS(tbLancamentoFolgaTrabalhada[Qde Horas],tbLancamentoFolgaTrabalhada[Funcionário],$B106,tbLancamentoFolgaTrabalhada[Data],"&gt;="&amp;F$9,tbLancamentoFolgaTrabalhada[Data],"&lt;"&amp;G$9),0))</f>
        <v/>
      </c>
      <c r="G106" s="35" t="str">
        <f>IF($B106="","",IFERROR(SUMIFS(tbLancamentoFolgaTrabalhada[Qde Horas],tbLancamentoFolgaTrabalhada[Funcionário],$B106,tbLancamentoFolgaTrabalhada[Data],"&gt;="&amp;G$9,tbLancamentoFolgaTrabalhada[Data],"&lt;"&amp;H$9),0))</f>
        <v/>
      </c>
      <c r="H106" s="35" t="str">
        <f>IF($B106="","",IFERROR(SUMIFS(tbLancamentoFolgaTrabalhada[Qde Horas],tbLancamentoFolgaTrabalhada[Funcionário],$B106,tbLancamentoFolgaTrabalhada[Data],"&gt;="&amp;H$9,tbLancamentoFolgaTrabalhada[Data],"&lt;"&amp;I$9),0))</f>
        <v/>
      </c>
      <c r="I106" s="35" t="str">
        <f>IF($B106="","",IFERROR(SUMIFS(tbLancamentoFolgaTrabalhada[Qde Horas],tbLancamentoFolgaTrabalhada[Funcionário],$B106,tbLancamentoFolgaTrabalhada[Data],"&gt;="&amp;I$9,tbLancamentoFolgaTrabalhada[Data],"&lt;"&amp;J$9),0))</f>
        <v/>
      </c>
      <c r="J106" s="35" t="str">
        <f>IF($B106="","",IFERROR(SUMIFS(tbLancamentoFolgaTrabalhada[Qde Horas],tbLancamentoFolgaTrabalhada[Funcionário],$B106,tbLancamentoFolgaTrabalhada[Data],"&gt;="&amp;J$9,tbLancamentoFolgaTrabalhada[Data],"&lt;"&amp;K$9),0))</f>
        <v/>
      </c>
      <c r="K106" s="35" t="str">
        <f>IF($B106="","",IFERROR(SUMIFS(tbLancamentoFolgaTrabalhada[Qde Horas],tbLancamentoFolgaTrabalhada[Funcionário],$B106,tbLancamentoFolgaTrabalhada[Data],"&gt;="&amp;K$9,tbLancamentoFolgaTrabalhada[Data],"&lt;"&amp;L$9),0))</f>
        <v/>
      </c>
      <c r="L106" s="35" t="str">
        <f>IF($B106="","",IFERROR(SUMIFS(tbLancamentoFolgaTrabalhada[Qde Horas],tbLancamentoFolgaTrabalhada[Funcionário],$B106,tbLancamentoFolgaTrabalhada[Data],"&gt;="&amp;L$9,tbLancamentoFolgaTrabalhada[Data],"&lt;"&amp;M$9),0))</f>
        <v/>
      </c>
      <c r="M106" s="35" t="str">
        <f>IF($B106="","",IFERROR(SUMIFS(tbLancamentoFolgaTrabalhada[Qde Horas],tbLancamentoFolgaTrabalhada[Funcionário],$B106,tbLancamentoFolgaTrabalhada[Data],"&gt;="&amp;M$9,tbLancamentoFolgaTrabalhada[Data],"&lt;"&amp;N$9),0))</f>
        <v/>
      </c>
      <c r="N106" s="35" t="str">
        <f>IF($B106="","",IFERROR(SUMIFS(tbLancamentoFolgaTrabalhada[Qde Horas],tbLancamentoFolgaTrabalhada[Funcionário],$B106,tbLancamentoFolgaTrabalhada[Data],"&gt;="&amp;N$9,tbLancamentoFolgaTrabalhada[Data],"&lt;"&amp;O$9),0))</f>
        <v/>
      </c>
      <c r="O106" s="36" t="str">
        <f t="shared" si="1"/>
        <v/>
      </c>
    </row>
    <row r="107" spans="2:15" ht="24.95" customHeight="1" x14ac:dyDescent="0.25">
      <c r="B107" s="42" t="str">
        <f>IF(OR(DinamicaMes!A98="",DinamicaMes!A98="(vazio)"),"",DinamicaMes!A98)</f>
        <v/>
      </c>
      <c r="C107" s="35" t="str">
        <f>IF($B107="","",IFERROR(SUMIFS(tbLancamentoFolgaTrabalhada[Qde Horas],tbLancamentoFolgaTrabalhada[Funcionário],$B107,tbLancamentoFolgaTrabalhada[Data],"&gt;="&amp;C$9,tbLancamentoFolgaTrabalhada[Data],"&lt;"&amp;D$9),0))</f>
        <v/>
      </c>
      <c r="D107" s="35" t="str">
        <f>IF($B107="","",IFERROR(SUMIFS(tbLancamentoFolgaTrabalhada[Qde Horas],tbLancamentoFolgaTrabalhada[Funcionário],$B107,tbLancamentoFolgaTrabalhada[Data],"&gt;="&amp;D$9,tbLancamentoFolgaTrabalhada[Data],"&lt;"&amp;E$9),0))</f>
        <v/>
      </c>
      <c r="E107" s="35" t="str">
        <f>IF($B107="","",IFERROR(SUMIFS(tbLancamentoFolgaTrabalhada[Qde Horas],tbLancamentoFolgaTrabalhada[Funcionário],$B107,tbLancamentoFolgaTrabalhada[Data],"&gt;="&amp;E$9,tbLancamentoFolgaTrabalhada[Data],"&lt;"&amp;F$9),0))</f>
        <v/>
      </c>
      <c r="F107" s="35" t="str">
        <f>IF($B107="","",IFERROR(SUMIFS(tbLancamentoFolgaTrabalhada[Qde Horas],tbLancamentoFolgaTrabalhada[Funcionário],$B107,tbLancamentoFolgaTrabalhada[Data],"&gt;="&amp;F$9,tbLancamentoFolgaTrabalhada[Data],"&lt;"&amp;G$9),0))</f>
        <v/>
      </c>
      <c r="G107" s="35" t="str">
        <f>IF($B107="","",IFERROR(SUMIFS(tbLancamentoFolgaTrabalhada[Qde Horas],tbLancamentoFolgaTrabalhada[Funcionário],$B107,tbLancamentoFolgaTrabalhada[Data],"&gt;="&amp;G$9,tbLancamentoFolgaTrabalhada[Data],"&lt;"&amp;H$9),0))</f>
        <v/>
      </c>
      <c r="H107" s="35" t="str">
        <f>IF($B107="","",IFERROR(SUMIFS(tbLancamentoFolgaTrabalhada[Qde Horas],tbLancamentoFolgaTrabalhada[Funcionário],$B107,tbLancamentoFolgaTrabalhada[Data],"&gt;="&amp;H$9,tbLancamentoFolgaTrabalhada[Data],"&lt;"&amp;I$9),0))</f>
        <v/>
      </c>
      <c r="I107" s="35" t="str">
        <f>IF($B107="","",IFERROR(SUMIFS(tbLancamentoFolgaTrabalhada[Qde Horas],tbLancamentoFolgaTrabalhada[Funcionário],$B107,tbLancamentoFolgaTrabalhada[Data],"&gt;="&amp;I$9,tbLancamentoFolgaTrabalhada[Data],"&lt;"&amp;J$9),0))</f>
        <v/>
      </c>
      <c r="J107" s="35" t="str">
        <f>IF($B107="","",IFERROR(SUMIFS(tbLancamentoFolgaTrabalhada[Qde Horas],tbLancamentoFolgaTrabalhada[Funcionário],$B107,tbLancamentoFolgaTrabalhada[Data],"&gt;="&amp;J$9,tbLancamentoFolgaTrabalhada[Data],"&lt;"&amp;K$9),0))</f>
        <v/>
      </c>
      <c r="K107" s="35" t="str">
        <f>IF($B107="","",IFERROR(SUMIFS(tbLancamentoFolgaTrabalhada[Qde Horas],tbLancamentoFolgaTrabalhada[Funcionário],$B107,tbLancamentoFolgaTrabalhada[Data],"&gt;="&amp;K$9,tbLancamentoFolgaTrabalhada[Data],"&lt;"&amp;L$9),0))</f>
        <v/>
      </c>
      <c r="L107" s="35" t="str">
        <f>IF($B107="","",IFERROR(SUMIFS(tbLancamentoFolgaTrabalhada[Qde Horas],tbLancamentoFolgaTrabalhada[Funcionário],$B107,tbLancamentoFolgaTrabalhada[Data],"&gt;="&amp;L$9,tbLancamentoFolgaTrabalhada[Data],"&lt;"&amp;M$9),0))</f>
        <v/>
      </c>
      <c r="M107" s="35" t="str">
        <f>IF($B107="","",IFERROR(SUMIFS(tbLancamentoFolgaTrabalhada[Qde Horas],tbLancamentoFolgaTrabalhada[Funcionário],$B107,tbLancamentoFolgaTrabalhada[Data],"&gt;="&amp;M$9,tbLancamentoFolgaTrabalhada[Data],"&lt;"&amp;N$9),0))</f>
        <v/>
      </c>
      <c r="N107" s="35" t="str">
        <f>IF($B107="","",IFERROR(SUMIFS(tbLancamentoFolgaTrabalhada[Qde Horas],tbLancamentoFolgaTrabalhada[Funcionário],$B107,tbLancamentoFolgaTrabalhada[Data],"&gt;="&amp;N$9,tbLancamentoFolgaTrabalhada[Data],"&lt;"&amp;O$9),0))</f>
        <v/>
      </c>
      <c r="O107" s="36" t="str">
        <f t="shared" si="1"/>
        <v/>
      </c>
    </row>
    <row r="108" spans="2:15" ht="24.95" customHeight="1" x14ac:dyDescent="0.25">
      <c r="B108" s="42" t="str">
        <f>IF(OR(DinamicaMes!A99="",DinamicaMes!A99="(vazio)"),"",DinamicaMes!A99)</f>
        <v/>
      </c>
      <c r="C108" s="35" t="str">
        <f>IF($B108="","",IFERROR(SUMIFS(tbLancamentoFolgaTrabalhada[Qde Horas],tbLancamentoFolgaTrabalhada[Funcionário],$B108,tbLancamentoFolgaTrabalhada[Data],"&gt;="&amp;C$9,tbLancamentoFolgaTrabalhada[Data],"&lt;"&amp;D$9),0))</f>
        <v/>
      </c>
      <c r="D108" s="35" t="str">
        <f>IF($B108="","",IFERROR(SUMIFS(tbLancamentoFolgaTrabalhada[Qde Horas],tbLancamentoFolgaTrabalhada[Funcionário],$B108,tbLancamentoFolgaTrabalhada[Data],"&gt;="&amp;D$9,tbLancamentoFolgaTrabalhada[Data],"&lt;"&amp;E$9),0))</f>
        <v/>
      </c>
      <c r="E108" s="35" t="str">
        <f>IF($B108="","",IFERROR(SUMIFS(tbLancamentoFolgaTrabalhada[Qde Horas],tbLancamentoFolgaTrabalhada[Funcionário],$B108,tbLancamentoFolgaTrabalhada[Data],"&gt;="&amp;E$9,tbLancamentoFolgaTrabalhada[Data],"&lt;"&amp;F$9),0))</f>
        <v/>
      </c>
      <c r="F108" s="35" t="str">
        <f>IF($B108="","",IFERROR(SUMIFS(tbLancamentoFolgaTrabalhada[Qde Horas],tbLancamentoFolgaTrabalhada[Funcionário],$B108,tbLancamentoFolgaTrabalhada[Data],"&gt;="&amp;F$9,tbLancamentoFolgaTrabalhada[Data],"&lt;"&amp;G$9),0))</f>
        <v/>
      </c>
      <c r="G108" s="35" t="str">
        <f>IF($B108="","",IFERROR(SUMIFS(tbLancamentoFolgaTrabalhada[Qde Horas],tbLancamentoFolgaTrabalhada[Funcionário],$B108,tbLancamentoFolgaTrabalhada[Data],"&gt;="&amp;G$9,tbLancamentoFolgaTrabalhada[Data],"&lt;"&amp;H$9),0))</f>
        <v/>
      </c>
      <c r="H108" s="35" t="str">
        <f>IF($B108="","",IFERROR(SUMIFS(tbLancamentoFolgaTrabalhada[Qde Horas],tbLancamentoFolgaTrabalhada[Funcionário],$B108,tbLancamentoFolgaTrabalhada[Data],"&gt;="&amp;H$9,tbLancamentoFolgaTrabalhada[Data],"&lt;"&amp;I$9),0))</f>
        <v/>
      </c>
      <c r="I108" s="35" t="str">
        <f>IF($B108="","",IFERROR(SUMIFS(tbLancamentoFolgaTrabalhada[Qde Horas],tbLancamentoFolgaTrabalhada[Funcionário],$B108,tbLancamentoFolgaTrabalhada[Data],"&gt;="&amp;I$9,tbLancamentoFolgaTrabalhada[Data],"&lt;"&amp;J$9),0))</f>
        <v/>
      </c>
      <c r="J108" s="35" t="str">
        <f>IF($B108="","",IFERROR(SUMIFS(tbLancamentoFolgaTrabalhada[Qde Horas],tbLancamentoFolgaTrabalhada[Funcionário],$B108,tbLancamentoFolgaTrabalhada[Data],"&gt;="&amp;J$9,tbLancamentoFolgaTrabalhada[Data],"&lt;"&amp;K$9),0))</f>
        <v/>
      </c>
      <c r="K108" s="35" t="str">
        <f>IF($B108="","",IFERROR(SUMIFS(tbLancamentoFolgaTrabalhada[Qde Horas],tbLancamentoFolgaTrabalhada[Funcionário],$B108,tbLancamentoFolgaTrabalhada[Data],"&gt;="&amp;K$9,tbLancamentoFolgaTrabalhada[Data],"&lt;"&amp;L$9),0))</f>
        <v/>
      </c>
      <c r="L108" s="35" t="str">
        <f>IF($B108="","",IFERROR(SUMIFS(tbLancamentoFolgaTrabalhada[Qde Horas],tbLancamentoFolgaTrabalhada[Funcionário],$B108,tbLancamentoFolgaTrabalhada[Data],"&gt;="&amp;L$9,tbLancamentoFolgaTrabalhada[Data],"&lt;"&amp;M$9),0))</f>
        <v/>
      </c>
      <c r="M108" s="35" t="str">
        <f>IF($B108="","",IFERROR(SUMIFS(tbLancamentoFolgaTrabalhada[Qde Horas],tbLancamentoFolgaTrabalhada[Funcionário],$B108,tbLancamentoFolgaTrabalhada[Data],"&gt;="&amp;M$9,tbLancamentoFolgaTrabalhada[Data],"&lt;"&amp;N$9),0))</f>
        <v/>
      </c>
      <c r="N108" s="35" t="str">
        <f>IF($B108="","",IFERROR(SUMIFS(tbLancamentoFolgaTrabalhada[Qde Horas],tbLancamentoFolgaTrabalhada[Funcionário],$B108,tbLancamentoFolgaTrabalhada[Data],"&gt;="&amp;N$9,tbLancamentoFolgaTrabalhada[Data],"&lt;"&amp;O$9),0))</f>
        <v/>
      </c>
      <c r="O108" s="36" t="str">
        <f t="shared" si="1"/>
        <v/>
      </c>
    </row>
    <row r="109" spans="2:15" ht="24.95" customHeight="1" x14ac:dyDescent="0.25">
      <c r="B109" s="42" t="str">
        <f>IF(OR(DinamicaMes!A100="",DinamicaMes!A100="(vazio)"),"",DinamicaMes!A100)</f>
        <v/>
      </c>
      <c r="C109" s="35" t="str">
        <f>IF($B109="","",IFERROR(SUMIFS(tbLancamentoFolgaTrabalhada[Qde Horas],tbLancamentoFolgaTrabalhada[Funcionário],$B109,tbLancamentoFolgaTrabalhada[Data],"&gt;="&amp;C$9,tbLancamentoFolgaTrabalhada[Data],"&lt;"&amp;D$9),0))</f>
        <v/>
      </c>
      <c r="D109" s="35" t="str">
        <f>IF($B109="","",IFERROR(SUMIFS(tbLancamentoFolgaTrabalhada[Qde Horas],tbLancamentoFolgaTrabalhada[Funcionário],$B109,tbLancamentoFolgaTrabalhada[Data],"&gt;="&amp;D$9,tbLancamentoFolgaTrabalhada[Data],"&lt;"&amp;E$9),0))</f>
        <v/>
      </c>
      <c r="E109" s="35" t="str">
        <f>IF($B109="","",IFERROR(SUMIFS(tbLancamentoFolgaTrabalhada[Qde Horas],tbLancamentoFolgaTrabalhada[Funcionário],$B109,tbLancamentoFolgaTrabalhada[Data],"&gt;="&amp;E$9,tbLancamentoFolgaTrabalhada[Data],"&lt;"&amp;F$9),0))</f>
        <v/>
      </c>
      <c r="F109" s="35" t="str">
        <f>IF($B109="","",IFERROR(SUMIFS(tbLancamentoFolgaTrabalhada[Qde Horas],tbLancamentoFolgaTrabalhada[Funcionário],$B109,tbLancamentoFolgaTrabalhada[Data],"&gt;="&amp;F$9,tbLancamentoFolgaTrabalhada[Data],"&lt;"&amp;G$9),0))</f>
        <v/>
      </c>
      <c r="G109" s="35" t="str">
        <f>IF($B109="","",IFERROR(SUMIFS(tbLancamentoFolgaTrabalhada[Qde Horas],tbLancamentoFolgaTrabalhada[Funcionário],$B109,tbLancamentoFolgaTrabalhada[Data],"&gt;="&amp;G$9,tbLancamentoFolgaTrabalhada[Data],"&lt;"&amp;H$9),0))</f>
        <v/>
      </c>
      <c r="H109" s="35" t="str">
        <f>IF($B109="","",IFERROR(SUMIFS(tbLancamentoFolgaTrabalhada[Qde Horas],tbLancamentoFolgaTrabalhada[Funcionário],$B109,tbLancamentoFolgaTrabalhada[Data],"&gt;="&amp;H$9,tbLancamentoFolgaTrabalhada[Data],"&lt;"&amp;I$9),0))</f>
        <v/>
      </c>
      <c r="I109" s="35" t="str">
        <f>IF($B109="","",IFERROR(SUMIFS(tbLancamentoFolgaTrabalhada[Qde Horas],tbLancamentoFolgaTrabalhada[Funcionário],$B109,tbLancamentoFolgaTrabalhada[Data],"&gt;="&amp;I$9,tbLancamentoFolgaTrabalhada[Data],"&lt;"&amp;J$9),0))</f>
        <v/>
      </c>
      <c r="J109" s="35" t="str">
        <f>IF($B109="","",IFERROR(SUMIFS(tbLancamentoFolgaTrabalhada[Qde Horas],tbLancamentoFolgaTrabalhada[Funcionário],$B109,tbLancamentoFolgaTrabalhada[Data],"&gt;="&amp;J$9,tbLancamentoFolgaTrabalhada[Data],"&lt;"&amp;K$9),0))</f>
        <v/>
      </c>
      <c r="K109" s="35" t="str">
        <f>IF($B109="","",IFERROR(SUMIFS(tbLancamentoFolgaTrabalhada[Qde Horas],tbLancamentoFolgaTrabalhada[Funcionário],$B109,tbLancamentoFolgaTrabalhada[Data],"&gt;="&amp;K$9,tbLancamentoFolgaTrabalhada[Data],"&lt;"&amp;L$9),0))</f>
        <v/>
      </c>
      <c r="L109" s="35" t="str">
        <f>IF($B109="","",IFERROR(SUMIFS(tbLancamentoFolgaTrabalhada[Qde Horas],tbLancamentoFolgaTrabalhada[Funcionário],$B109,tbLancamentoFolgaTrabalhada[Data],"&gt;="&amp;L$9,tbLancamentoFolgaTrabalhada[Data],"&lt;"&amp;M$9),0))</f>
        <v/>
      </c>
      <c r="M109" s="35" t="str">
        <f>IF($B109="","",IFERROR(SUMIFS(tbLancamentoFolgaTrabalhada[Qde Horas],tbLancamentoFolgaTrabalhada[Funcionário],$B109,tbLancamentoFolgaTrabalhada[Data],"&gt;="&amp;M$9,tbLancamentoFolgaTrabalhada[Data],"&lt;"&amp;N$9),0))</f>
        <v/>
      </c>
      <c r="N109" s="35" t="str">
        <f>IF($B109="","",IFERROR(SUMIFS(tbLancamentoFolgaTrabalhada[Qde Horas],tbLancamentoFolgaTrabalhada[Funcionário],$B109,tbLancamentoFolgaTrabalhada[Data],"&gt;="&amp;N$9,tbLancamentoFolgaTrabalhada[Data],"&lt;"&amp;O$9),0))</f>
        <v/>
      </c>
      <c r="O109" s="36" t="str">
        <f t="shared" si="1"/>
        <v/>
      </c>
    </row>
    <row r="110" spans="2:15" ht="24.95" customHeight="1" x14ac:dyDescent="0.25">
      <c r="B110" s="42" t="str">
        <f>IF(OR(DinamicaMes!A101="",DinamicaMes!A101="(vazio)"),"",DinamicaMes!A101)</f>
        <v/>
      </c>
      <c r="C110" s="35" t="str">
        <f>IF($B110="","",IFERROR(SUMIFS(tbLancamentoFolgaTrabalhada[Qde Horas],tbLancamentoFolgaTrabalhada[Funcionário],$B110,tbLancamentoFolgaTrabalhada[Data],"&gt;="&amp;C$9,tbLancamentoFolgaTrabalhada[Data],"&lt;"&amp;D$9),0))</f>
        <v/>
      </c>
      <c r="D110" s="35" t="str">
        <f>IF($B110="","",IFERROR(SUMIFS(tbLancamentoFolgaTrabalhada[Qde Horas],tbLancamentoFolgaTrabalhada[Funcionário],$B110,tbLancamentoFolgaTrabalhada[Data],"&gt;="&amp;D$9,tbLancamentoFolgaTrabalhada[Data],"&lt;"&amp;E$9),0))</f>
        <v/>
      </c>
      <c r="E110" s="35" t="str">
        <f>IF($B110="","",IFERROR(SUMIFS(tbLancamentoFolgaTrabalhada[Qde Horas],tbLancamentoFolgaTrabalhada[Funcionário],$B110,tbLancamentoFolgaTrabalhada[Data],"&gt;="&amp;E$9,tbLancamentoFolgaTrabalhada[Data],"&lt;"&amp;F$9),0))</f>
        <v/>
      </c>
      <c r="F110" s="35" t="str">
        <f>IF($B110="","",IFERROR(SUMIFS(tbLancamentoFolgaTrabalhada[Qde Horas],tbLancamentoFolgaTrabalhada[Funcionário],$B110,tbLancamentoFolgaTrabalhada[Data],"&gt;="&amp;F$9,tbLancamentoFolgaTrabalhada[Data],"&lt;"&amp;G$9),0))</f>
        <v/>
      </c>
      <c r="G110" s="35" t="str">
        <f>IF($B110="","",IFERROR(SUMIFS(tbLancamentoFolgaTrabalhada[Qde Horas],tbLancamentoFolgaTrabalhada[Funcionário],$B110,tbLancamentoFolgaTrabalhada[Data],"&gt;="&amp;G$9,tbLancamentoFolgaTrabalhada[Data],"&lt;"&amp;H$9),0))</f>
        <v/>
      </c>
      <c r="H110" s="35" t="str">
        <f>IF($B110="","",IFERROR(SUMIFS(tbLancamentoFolgaTrabalhada[Qde Horas],tbLancamentoFolgaTrabalhada[Funcionário],$B110,tbLancamentoFolgaTrabalhada[Data],"&gt;="&amp;H$9,tbLancamentoFolgaTrabalhada[Data],"&lt;"&amp;I$9),0))</f>
        <v/>
      </c>
      <c r="I110" s="35" t="str">
        <f>IF($B110="","",IFERROR(SUMIFS(tbLancamentoFolgaTrabalhada[Qde Horas],tbLancamentoFolgaTrabalhada[Funcionário],$B110,tbLancamentoFolgaTrabalhada[Data],"&gt;="&amp;I$9,tbLancamentoFolgaTrabalhada[Data],"&lt;"&amp;J$9),0))</f>
        <v/>
      </c>
      <c r="J110" s="35" t="str">
        <f>IF($B110="","",IFERROR(SUMIFS(tbLancamentoFolgaTrabalhada[Qde Horas],tbLancamentoFolgaTrabalhada[Funcionário],$B110,tbLancamentoFolgaTrabalhada[Data],"&gt;="&amp;J$9,tbLancamentoFolgaTrabalhada[Data],"&lt;"&amp;K$9),0))</f>
        <v/>
      </c>
      <c r="K110" s="35" t="str">
        <f>IF($B110="","",IFERROR(SUMIFS(tbLancamentoFolgaTrabalhada[Qde Horas],tbLancamentoFolgaTrabalhada[Funcionário],$B110,tbLancamentoFolgaTrabalhada[Data],"&gt;="&amp;K$9,tbLancamentoFolgaTrabalhada[Data],"&lt;"&amp;L$9),0))</f>
        <v/>
      </c>
      <c r="L110" s="35" t="str">
        <f>IF($B110="","",IFERROR(SUMIFS(tbLancamentoFolgaTrabalhada[Qde Horas],tbLancamentoFolgaTrabalhada[Funcionário],$B110,tbLancamentoFolgaTrabalhada[Data],"&gt;="&amp;L$9,tbLancamentoFolgaTrabalhada[Data],"&lt;"&amp;M$9),0))</f>
        <v/>
      </c>
      <c r="M110" s="35" t="str">
        <f>IF($B110="","",IFERROR(SUMIFS(tbLancamentoFolgaTrabalhada[Qde Horas],tbLancamentoFolgaTrabalhada[Funcionário],$B110,tbLancamentoFolgaTrabalhada[Data],"&gt;="&amp;M$9,tbLancamentoFolgaTrabalhada[Data],"&lt;"&amp;N$9),0))</f>
        <v/>
      </c>
      <c r="N110" s="35" t="str">
        <f>IF($B110="","",IFERROR(SUMIFS(tbLancamentoFolgaTrabalhada[Qde Horas],tbLancamentoFolgaTrabalhada[Funcionário],$B110,tbLancamentoFolgaTrabalhada[Data],"&gt;="&amp;N$9,tbLancamentoFolgaTrabalhada[Data],"&lt;"&amp;O$9),0))</f>
        <v/>
      </c>
      <c r="O110" s="36" t="str">
        <f t="shared" si="1"/>
        <v/>
      </c>
    </row>
  </sheetData>
  <sheetProtection password="9084" sheet="1" objects="1" scenarios="1"/>
  <dataValidations count="1">
    <dataValidation type="whole" operator="greaterThan" allowBlank="1" showInputMessage="1" showErrorMessage="1" errorTitle="Erro de operação!" error="_x000a_O valor inserido é inválido._x000a_Informe um ano válido." sqref="C6">
      <formula1>1900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19</vt:i4>
      </vt:variant>
      <vt:variant>
        <vt:lpstr>Intervalos nomeados</vt:lpstr>
      </vt:variant>
      <vt:variant>
        <vt:i4>5</vt:i4>
      </vt:variant>
    </vt:vector>
  </HeadingPairs>
  <TitlesOfParts>
    <vt:vector size="24" baseType="lpstr">
      <vt:lpstr>Ini</vt:lpstr>
      <vt:lpstr>CadCli</vt:lpstr>
      <vt:lpstr>CadFun</vt:lpstr>
      <vt:lpstr>LanFal</vt:lpstr>
      <vt:lpstr>LanAtr</vt:lpstr>
      <vt:lpstr>LanAnt</vt:lpstr>
      <vt:lpstr>LanFolTra</vt:lpstr>
      <vt:lpstr>Das</vt:lpstr>
      <vt:lpstr>ResFolTra</vt:lpstr>
      <vt:lpstr>ResMes</vt:lpstr>
      <vt:lpstr>ResAno</vt:lpstr>
      <vt:lpstr>GraMes</vt:lpstr>
      <vt:lpstr>GraAno</vt:lpstr>
      <vt:lpstr>IndFun</vt:lpstr>
      <vt:lpstr>IndCli</vt:lpstr>
      <vt:lpstr>RelMes</vt:lpstr>
      <vt:lpstr>RelAno</vt:lpstr>
      <vt:lpstr>DinamicaAno</vt:lpstr>
      <vt:lpstr>DinamicaMes</vt:lpstr>
      <vt:lpstr>Das!Area_de_impressao</vt:lpstr>
      <vt:lpstr>IndCli!Area_de_impressao</vt:lpstr>
      <vt:lpstr>IndFun!Area_de_impressao</vt:lpstr>
      <vt:lpstr>RelAno!Area_de_impressao</vt:lpstr>
      <vt:lpstr>RelMes!Area_de_impressao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fdsou</dc:creator>
  <cp:lastModifiedBy>Flavio Dias de Souza</cp:lastModifiedBy>
  <cp:lastPrinted>2021-09-27T19:40:45Z</cp:lastPrinted>
  <dcterms:created xsi:type="dcterms:W3CDTF">2006-09-16T00:00:00Z</dcterms:created>
  <dcterms:modified xsi:type="dcterms:W3CDTF">2023-05-19T16:23:34Z</dcterms:modified>
</cp:coreProperties>
</file>